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5209186777-my.sharepoint.com/personal/mehdi_lasker_cplc_org/Documents/Desktop/Community Schools/Community Schools Budget FY26/"/>
    </mc:Choice>
  </mc:AlternateContent>
  <xr:revisionPtr revIDLastSave="161" documentId="8_{CEAF5081-2815-4EE1-BBDE-6D660E3CBDBB}" xr6:coauthVersionLast="47" xr6:coauthVersionMax="47" xr10:uidLastSave="{017B410A-2E2D-4976-8900-30A9818C058A}"/>
  <bookViews>
    <workbookView xWindow="-120" yWindow="-120" windowWidth="29040" windowHeight="15840" tabRatio="808" activeTab="4" xr2:uid="{00000000-000D-0000-FFFF-FFFF00000000}"/>
  </bookViews>
  <sheets>
    <sheet name="Instructions" sheetId="1" r:id="rId1"/>
    <sheet name="Contracts by Month" sheetId="28" r:id="rId2"/>
    <sheet name="Contracts Summary" sheetId="2" r:id="rId3"/>
    <sheet name="Fringe Rates" sheetId="3" r:id="rId4"/>
    <sheet name="Staffing Plan" sheetId="4" r:id="rId5"/>
    <sheet name="Staff Allocation %" sheetId="5" r:id="rId6"/>
    <sheet name="Staff Allocation $" sheetId="7" r:id="rId7"/>
    <sheet name="Fringe by Contract" sheetId="10" r:id="rId8"/>
    <sheet name="Fringe" sheetId="8" r:id="rId9"/>
    <sheet name="FY 24-25 Forecast" sheetId="11" r:id="rId10"/>
    <sheet name="Budget Summary" sheetId="6" r:id="rId11"/>
    <sheet name="Contract Summary" sheetId="12" r:id="rId12"/>
    <sheet name="Contract 1" sheetId="13" r:id="rId13"/>
    <sheet name="Contract 2" sheetId="14" r:id="rId14"/>
    <sheet name="Contract 3" sheetId="15" r:id="rId15"/>
    <sheet name="Contract 4" sheetId="16" r:id="rId16"/>
    <sheet name="Contract 5" sheetId="17" r:id="rId17"/>
    <sheet name="Contract 6" sheetId="18" r:id="rId18"/>
    <sheet name="Contract 7" sheetId="19" r:id="rId19"/>
    <sheet name="Contract 8" sheetId="20" r:id="rId20"/>
    <sheet name="Contract 9" sheetId="21" r:id="rId21"/>
    <sheet name="Contract 10" sheetId="22" r:id="rId22"/>
    <sheet name="Contract 11" sheetId="23" r:id="rId23"/>
    <sheet name="Contract 12" sheetId="24" r:id="rId24"/>
    <sheet name="Contract 13" sheetId="25" r:id="rId25"/>
    <sheet name="Contract 14" sheetId="26" r:id="rId26"/>
    <sheet name="Contract 15" sheetId="27" r:id="rId27"/>
  </sheets>
  <externalReferences>
    <externalReference r:id="rId28"/>
  </externalReferences>
  <definedNames>
    <definedName name="_xlnm._FilterDatabase" localSheetId="4" hidden="1">'Staffing Plan'!$A$8:$Y$8</definedName>
    <definedName name="_xlnm.Print_Area" localSheetId="3">'Fringe Rates'!$A$1:$E$35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8" i="4" l="1"/>
  <c r="X18" i="4" s="1"/>
  <c r="R18" i="4"/>
  <c r="Q18" i="4"/>
  <c r="T18" i="4" s="1"/>
  <c r="K18" i="4"/>
  <c r="J18" i="4"/>
  <c r="L18" i="4" s="1"/>
  <c r="H18" i="4"/>
  <c r="W11" i="4"/>
  <c r="Y11" i="4"/>
  <c r="R11" i="4"/>
  <c r="Q11" i="4"/>
  <c r="T11" i="4" s="1"/>
  <c r="L11" i="4"/>
  <c r="K11" i="4"/>
  <c r="J11" i="4"/>
  <c r="H11" i="4"/>
  <c r="C4" i="28"/>
  <c r="C3" i="28"/>
  <c r="I167" i="6"/>
  <c r="I130" i="6"/>
  <c r="I123" i="6"/>
  <c r="I121" i="6"/>
  <c r="I106" i="6"/>
  <c r="I103" i="6"/>
  <c r="I102" i="6"/>
  <c r="I86" i="6"/>
  <c r="X11" i="4" l="1"/>
  <c r="Y25" i="4" l="1"/>
  <c r="R25" i="4"/>
  <c r="Q25" i="4"/>
  <c r="T25" i="4" s="1"/>
  <c r="W25" i="4" s="1"/>
  <c r="X25" i="4" s="1"/>
  <c r="L25" i="4"/>
  <c r="K25" i="4"/>
  <c r="J25" i="4"/>
  <c r="H25" i="4"/>
  <c r="C36" i="28"/>
  <c r="AB32" i="28"/>
  <c r="Z32" i="28"/>
  <c r="V32" i="28"/>
  <c r="T32" i="28"/>
  <c r="R32" i="28"/>
  <c r="C32" i="28"/>
  <c r="Y32" i="28" s="1"/>
  <c r="AA31" i="28"/>
  <c r="Y31" i="28"/>
  <c r="W31" i="28"/>
  <c r="U31" i="28"/>
  <c r="S31" i="28"/>
  <c r="Q31" i="28"/>
  <c r="C31" i="28"/>
  <c r="V31" i="28" s="1"/>
  <c r="AB30" i="28"/>
  <c r="T30" i="28"/>
  <c r="C30" i="28"/>
  <c r="AA30" i="28" s="1"/>
  <c r="AA29" i="28"/>
  <c r="Z29" i="28"/>
  <c r="Y29" i="28"/>
  <c r="W29" i="28"/>
  <c r="U29" i="28"/>
  <c r="S29" i="28"/>
  <c r="R29" i="28"/>
  <c r="Q29" i="28"/>
  <c r="C29" i="28"/>
  <c r="X29" i="28" s="1"/>
  <c r="Z28" i="28"/>
  <c r="V28" i="28"/>
  <c r="R28" i="28"/>
  <c r="C28" i="28"/>
  <c r="U28" i="28" s="1"/>
  <c r="AB27" i="28"/>
  <c r="AA27" i="28"/>
  <c r="Y27" i="28"/>
  <c r="W27" i="28"/>
  <c r="U27" i="28"/>
  <c r="T27" i="28"/>
  <c r="S27" i="28"/>
  <c r="R27" i="28"/>
  <c r="Q27" i="28"/>
  <c r="C27" i="28"/>
  <c r="Z27" i="28" s="1"/>
  <c r="C26" i="28"/>
  <c r="W26" i="28" s="1"/>
  <c r="AB25" i="28"/>
  <c r="AA25" i="28"/>
  <c r="Y25" i="28"/>
  <c r="W25" i="28"/>
  <c r="V25" i="28"/>
  <c r="U25" i="28"/>
  <c r="T25" i="28"/>
  <c r="S25" i="28"/>
  <c r="Q25" i="28"/>
  <c r="C25" i="28"/>
  <c r="Z25" i="28" s="1"/>
  <c r="AB24" i="28"/>
  <c r="Z24" i="28"/>
  <c r="V24" i="28"/>
  <c r="T24" i="28"/>
  <c r="R24" i="28"/>
  <c r="C24" i="28"/>
  <c r="Y24" i="28" s="1"/>
  <c r="AA23" i="28"/>
  <c r="Y23" i="28"/>
  <c r="W23" i="28"/>
  <c r="U23" i="28"/>
  <c r="S23" i="28"/>
  <c r="Q23" i="28"/>
  <c r="C23" i="28"/>
  <c r="V23" i="28" s="1"/>
  <c r="AB22" i="28"/>
  <c r="T22" i="28"/>
  <c r="C22" i="28"/>
  <c r="AA22" i="28" s="1"/>
  <c r="AA21" i="28"/>
  <c r="Z21" i="28"/>
  <c r="Y21" i="28"/>
  <c r="W21" i="28"/>
  <c r="U21" i="28"/>
  <c r="S21" i="28"/>
  <c r="R21" i="28"/>
  <c r="Q21" i="28"/>
  <c r="C21" i="28"/>
  <c r="X21" i="28" s="1"/>
  <c r="Z20" i="28"/>
  <c r="V20" i="28"/>
  <c r="R20" i="28"/>
  <c r="C20" i="28"/>
  <c r="U20" i="28" s="1"/>
  <c r="AB19" i="28"/>
  <c r="AA19" i="28"/>
  <c r="Z19" i="28"/>
  <c r="Y19" i="28"/>
  <c r="W19" i="28"/>
  <c r="U19" i="28"/>
  <c r="T19" i="28"/>
  <c r="S19" i="28"/>
  <c r="R19" i="28"/>
  <c r="Q19" i="28"/>
  <c r="C19" i="28"/>
  <c r="X19" i="28" s="1"/>
  <c r="C18" i="28"/>
  <c r="W18" i="28" s="1"/>
  <c r="AA17" i="28"/>
  <c r="Y17" i="28"/>
  <c r="W17" i="28"/>
  <c r="V17" i="28"/>
  <c r="U17" i="28"/>
  <c r="S17" i="28"/>
  <c r="Q17" i="28"/>
  <c r="C17" i="28"/>
  <c r="AB17" i="28" s="1"/>
  <c r="AB16" i="28"/>
  <c r="Z16" i="28"/>
  <c r="V16" i="28"/>
  <c r="T16" i="28"/>
  <c r="R16" i="28"/>
  <c r="C16" i="28"/>
  <c r="Y16" i="28" s="1"/>
  <c r="S15" i="28"/>
  <c r="C15" i="28"/>
  <c r="V15" i="28" s="1"/>
  <c r="AB14" i="28"/>
  <c r="AA14" i="28"/>
  <c r="Z14" i="28"/>
  <c r="Y14" i="28"/>
  <c r="X14" i="28"/>
  <c r="W14" i="28"/>
  <c r="V14" i="28"/>
  <c r="U14" i="28"/>
  <c r="T14" i="28"/>
  <c r="S14" i="28"/>
  <c r="R14" i="28"/>
  <c r="Q14" i="28"/>
  <c r="AB13" i="28"/>
  <c r="Z13" i="28"/>
  <c r="X13" i="28"/>
  <c r="T13" i="28"/>
  <c r="R13" i="28"/>
  <c r="C13" i="28"/>
  <c r="W13" i="28" s="1"/>
  <c r="AB12" i="28"/>
  <c r="Z12" i="28"/>
  <c r="X12" i="28"/>
  <c r="T12" i="28"/>
  <c r="R12" i="28"/>
  <c r="C12" i="28"/>
  <c r="W12" i="28" s="1"/>
  <c r="AB11" i="28"/>
  <c r="AA11" i="28"/>
  <c r="Z11" i="28"/>
  <c r="Y11" i="28"/>
  <c r="X11" i="28"/>
  <c r="W11" i="28"/>
  <c r="V11" i="28"/>
  <c r="U11" i="28"/>
  <c r="T11" i="28"/>
  <c r="S11" i="28"/>
  <c r="R11" i="28"/>
  <c r="Q11" i="28"/>
  <c r="AB10" i="28"/>
  <c r="AA10" i="28"/>
  <c r="Z10" i="28"/>
  <c r="Y10" i="28"/>
  <c r="X10" i="28"/>
  <c r="W10" i="28"/>
  <c r="V10" i="28"/>
  <c r="U10" i="28"/>
  <c r="T10" i="28"/>
  <c r="S10" i="28"/>
  <c r="R10" i="28"/>
  <c r="Q10" i="28"/>
  <c r="AB9" i="28"/>
  <c r="Z9" i="28"/>
  <c r="X9" i="28"/>
  <c r="T9" i="28"/>
  <c r="R9" i="28"/>
  <c r="W9" i="28"/>
  <c r="Q8" i="28"/>
  <c r="N8" i="28"/>
  <c r="AA8" i="28" s="1"/>
  <c r="J8" i="28"/>
  <c r="W8" i="28" s="1"/>
  <c r="H8" i="28"/>
  <c r="F8" i="28"/>
  <c r="S8" i="28" s="1"/>
  <c r="AA7" i="28"/>
  <c r="Z7" i="28"/>
  <c r="Y7" i="28"/>
  <c r="X7" i="28"/>
  <c r="W7" i="28"/>
  <c r="U7" i="28"/>
  <c r="T7" i="28"/>
  <c r="S7" i="28"/>
  <c r="R7" i="28"/>
  <c r="Q7" i="28"/>
  <c r="O7" i="28"/>
  <c r="AB7" i="28" s="1"/>
  <c r="I7" i="28"/>
  <c r="V7" i="28" s="1"/>
  <c r="AB6" i="28"/>
  <c r="AA6" i="28"/>
  <c r="Z6" i="28"/>
  <c r="Y6" i="28"/>
  <c r="X6" i="28"/>
  <c r="W6" i="28"/>
  <c r="V6" i="28"/>
  <c r="U6" i="28"/>
  <c r="T6" i="28"/>
  <c r="S6" i="28"/>
  <c r="R6" i="28"/>
  <c r="Q6" i="28"/>
  <c r="S5" i="28"/>
  <c r="Q5" i="28"/>
  <c r="O5" i="28"/>
  <c r="AB5" i="28" s="1"/>
  <c r="N5" i="28"/>
  <c r="AA5" i="28" s="1"/>
  <c r="M5" i="28"/>
  <c r="Z5" i="28" s="1"/>
  <c r="L5" i="28"/>
  <c r="Y5" i="28" s="1"/>
  <c r="K5" i="28"/>
  <c r="X5" i="28" s="1"/>
  <c r="J5" i="28"/>
  <c r="W5" i="28" s="1"/>
  <c r="I5" i="28"/>
  <c r="V5" i="28" s="1"/>
  <c r="H5" i="28"/>
  <c r="U5" i="28" s="1"/>
  <c r="G5" i="28"/>
  <c r="T5" i="28" s="1"/>
  <c r="F5" i="28"/>
  <c r="E5" i="28"/>
  <c r="R5" i="28" s="1"/>
  <c r="O4" i="28"/>
  <c r="G4" i="28"/>
  <c r="L3" i="28"/>
  <c r="Y3" i="28" s="1"/>
  <c r="J3" i="28"/>
  <c r="H3" i="28"/>
  <c r="U3" i="28" s="1"/>
  <c r="D3" i="28"/>
  <c r="Q3" i="28" s="1"/>
  <c r="E2" i="28"/>
  <c r="F2" i="28" s="1"/>
  <c r="G2" i="28" s="1"/>
  <c r="H2" i="28" s="1"/>
  <c r="I2" i="28" s="1"/>
  <c r="J2" i="28" s="1"/>
  <c r="K2" i="28" s="1"/>
  <c r="L2" i="28" s="1"/>
  <c r="M2" i="28" s="1"/>
  <c r="N2" i="28" s="1"/>
  <c r="O2" i="28" s="1"/>
  <c r="Q15" i="28" l="1"/>
  <c r="W15" i="28"/>
  <c r="Y15" i="28"/>
  <c r="AA15" i="28"/>
  <c r="X18" i="28"/>
  <c r="X26" i="28"/>
  <c r="H33" i="28"/>
  <c r="I3" i="28"/>
  <c r="H4" i="28"/>
  <c r="Q4" i="28"/>
  <c r="G8" i="28"/>
  <c r="T8" i="28" s="1"/>
  <c r="O8" i="28"/>
  <c r="AB8" i="28" s="1"/>
  <c r="Q9" i="28"/>
  <c r="Y9" i="28"/>
  <c r="Q12" i="28"/>
  <c r="Y12" i="28"/>
  <c r="Q13" i="28"/>
  <c r="Y13" i="28"/>
  <c r="X15" i="28"/>
  <c r="S16" i="28"/>
  <c r="AA16" i="28"/>
  <c r="Q18" i="28"/>
  <c r="Y18" i="28"/>
  <c r="W20" i="28"/>
  <c r="U22" i="28"/>
  <c r="X23" i="28"/>
  <c r="S24" i="28"/>
  <c r="AA24" i="28"/>
  <c r="Q26" i="28"/>
  <c r="Y26" i="28"/>
  <c r="W28" i="28"/>
  <c r="U30" i="28"/>
  <c r="X31" i="28"/>
  <c r="S32" i="28"/>
  <c r="AA32" i="28"/>
  <c r="R18" i="28"/>
  <c r="X20" i="28"/>
  <c r="R26" i="28"/>
  <c r="X28" i="28"/>
  <c r="V30" i="28"/>
  <c r="I4" i="28"/>
  <c r="V4" i="28" s="1"/>
  <c r="Z18" i="28"/>
  <c r="V22" i="28"/>
  <c r="Z26" i="28"/>
  <c r="K3" i="28"/>
  <c r="J4" i="28"/>
  <c r="W4" i="28" s="1"/>
  <c r="I8" i="28"/>
  <c r="V8" i="28" s="1"/>
  <c r="AA9" i="28"/>
  <c r="S12" i="28"/>
  <c r="AA12" i="28"/>
  <c r="S13" i="28"/>
  <c r="AA13" i="28"/>
  <c r="R15" i="28"/>
  <c r="Z15" i="28"/>
  <c r="U16" i="28"/>
  <c r="X17" i="28"/>
  <c r="S18" i="28"/>
  <c r="AA18" i="28"/>
  <c r="V19" i="28"/>
  <c r="Q20" i="28"/>
  <c r="Y20" i="28"/>
  <c r="T21" i="28"/>
  <c r="AB21" i="28"/>
  <c r="W22" i="28"/>
  <c r="R23" i="28"/>
  <c r="Z23" i="28"/>
  <c r="U24" i="28"/>
  <c r="X25" i="28"/>
  <c r="S26" i="28"/>
  <c r="AA26" i="28"/>
  <c r="V27" i="28"/>
  <c r="Q28" i="28"/>
  <c r="Y28" i="28"/>
  <c r="T29" i="28"/>
  <c r="AB29" i="28"/>
  <c r="W30" i="28"/>
  <c r="R31" i="28"/>
  <c r="Z31" i="28"/>
  <c r="U32" i="28"/>
  <c r="C33" i="28"/>
  <c r="AB4" i="28"/>
  <c r="T18" i="28"/>
  <c r="X22" i="28"/>
  <c r="AB26" i="28"/>
  <c r="X30" i="28"/>
  <c r="E3" i="28"/>
  <c r="R3" i="28" s="1"/>
  <c r="M3" i="28"/>
  <c r="V3" i="28"/>
  <c r="D4" i="28"/>
  <c r="D33" i="28" s="1"/>
  <c r="L4" i="28"/>
  <c r="U4" i="28"/>
  <c r="K8" i="28"/>
  <c r="X8" i="28" s="1"/>
  <c r="U9" i="28"/>
  <c r="U12" i="28"/>
  <c r="U13" i="28"/>
  <c r="T15" i="28"/>
  <c r="AB15" i="28"/>
  <c r="W16" i="28"/>
  <c r="R17" i="28"/>
  <c r="Z17" i="28"/>
  <c r="U18" i="28"/>
  <c r="S20" i="28"/>
  <c r="AA20" i="28"/>
  <c r="V21" i="28"/>
  <c r="Q22" i="28"/>
  <c r="Y22" i="28"/>
  <c r="T23" i="28"/>
  <c r="AB23" i="28"/>
  <c r="W24" i="28"/>
  <c r="R25" i="28"/>
  <c r="U26" i="28"/>
  <c r="X27" i="28"/>
  <c r="S28" i="28"/>
  <c r="AA28" i="28"/>
  <c r="V29" i="28"/>
  <c r="Q30" i="28"/>
  <c r="Y30" i="28"/>
  <c r="T31" i="28"/>
  <c r="AB31" i="28"/>
  <c r="W32" i="28"/>
  <c r="K4" i="28"/>
  <c r="X4" i="28" s="1"/>
  <c r="T26" i="28"/>
  <c r="F3" i="28"/>
  <c r="N3" i="28"/>
  <c r="W3" i="28"/>
  <c r="E4" i="28"/>
  <c r="R4" i="28" s="1"/>
  <c r="M4" i="28"/>
  <c r="Z4" i="28" s="1"/>
  <c r="L8" i="28"/>
  <c r="Y8" i="28" s="1"/>
  <c r="U8" i="28"/>
  <c r="V9" i="28"/>
  <c r="V12" i="28"/>
  <c r="V13" i="28"/>
  <c r="U15" i="28"/>
  <c r="X16" i="28"/>
  <c r="V18" i="28"/>
  <c r="T20" i="28"/>
  <c r="AB20" i="28"/>
  <c r="R22" i="28"/>
  <c r="Z22" i="28"/>
  <c r="X24" i="28"/>
  <c r="V26" i="28"/>
  <c r="T28" i="28"/>
  <c r="AB28" i="28"/>
  <c r="R30" i="28"/>
  <c r="Z30" i="28"/>
  <c r="X32" i="28"/>
  <c r="T4" i="28"/>
  <c r="AB18" i="28"/>
  <c r="G3" i="28"/>
  <c r="T3" i="28" s="1"/>
  <c r="O3" i="28"/>
  <c r="AB3" i="28" s="1"/>
  <c r="F4" i="28"/>
  <c r="S4" i="28" s="1"/>
  <c r="N4" i="28"/>
  <c r="AA4" i="28" s="1"/>
  <c r="E8" i="28"/>
  <c r="R8" i="28" s="1"/>
  <c r="M8" i="28"/>
  <c r="Z8" i="28" s="1"/>
  <c r="S9" i="28"/>
  <c r="Q16" i="28"/>
  <c r="T17" i="28"/>
  <c r="S22" i="28"/>
  <c r="Q24" i="28"/>
  <c r="S30" i="28"/>
  <c r="Q32" i="28"/>
  <c r="L33" i="28" l="1"/>
  <c r="K33" i="28"/>
  <c r="K34" i="28" s="1"/>
  <c r="L34" i="28"/>
  <c r="D34" i="28"/>
  <c r="J33" i="28"/>
  <c r="J34" i="28" s="1"/>
  <c r="N33" i="28"/>
  <c r="N34" i="28" s="1"/>
  <c r="AA3" i="28"/>
  <c r="M33" i="28"/>
  <c r="M34" i="28" s="1"/>
  <c r="F33" i="28"/>
  <c r="F34" i="28" s="1"/>
  <c r="S3" i="28"/>
  <c r="E33" i="28"/>
  <c r="E34" i="28" s="1"/>
  <c r="Y4" i="28"/>
  <c r="H34" i="28"/>
  <c r="O33" i="28"/>
  <c r="O34" i="28" s="1"/>
  <c r="G33" i="28"/>
  <c r="G34" i="28" s="1"/>
  <c r="C37" i="28"/>
  <c r="C38" i="28" s="1"/>
  <c r="C34" i="28"/>
  <c r="U33" i="28"/>
  <c r="U34" i="28" s="1"/>
  <c r="Y33" i="28"/>
  <c r="Y34" i="28" s="1"/>
  <c r="Q33" i="28"/>
  <c r="Q34" i="28" s="1"/>
  <c r="Z3" i="28"/>
  <c r="X3" i="28"/>
  <c r="I33" i="28"/>
  <c r="I34" i="28" s="1"/>
  <c r="X33" i="28" l="1"/>
  <c r="X34" i="28" s="1"/>
  <c r="R33" i="28"/>
  <c r="R34" i="28" s="1"/>
  <c r="T33" i="28"/>
  <c r="T34" i="28" s="1"/>
  <c r="Z33" i="28"/>
  <c r="Z34" i="28" s="1"/>
  <c r="AB33" i="28"/>
  <c r="AB34" i="28" s="1"/>
  <c r="V33" i="28"/>
  <c r="V34" i="28" s="1"/>
  <c r="S33" i="28"/>
  <c r="S34" i="28" s="1"/>
  <c r="W33" i="28"/>
  <c r="W34" i="28" s="1"/>
  <c r="AA33" i="28"/>
  <c r="AA34" i="28" s="1"/>
  <c r="I20" i="3" l="1"/>
  <c r="L8" i="3"/>
  <c r="L6" i="3"/>
  <c r="J42" i="3"/>
  <c r="J43" i="3"/>
  <c r="J44" i="3"/>
  <c r="J41" i="3"/>
  <c r="J37" i="3"/>
  <c r="J38" i="3"/>
  <c r="J39" i="3"/>
  <c r="J36" i="3"/>
  <c r="J32" i="3"/>
  <c r="J33" i="3"/>
  <c r="J34" i="3"/>
  <c r="J31" i="3"/>
  <c r="J27" i="3"/>
  <c r="J28" i="3"/>
  <c r="J29" i="3"/>
  <c r="J26" i="3"/>
  <c r="J20" i="3"/>
  <c r="J21" i="3"/>
  <c r="J22" i="3"/>
  <c r="J19" i="3"/>
  <c r="D24" i="3" l="1"/>
  <c r="D23" i="3"/>
  <c r="D22" i="3"/>
  <c r="D21" i="3"/>
  <c r="E71" i="3" l="1"/>
  <c r="U5" i="14"/>
  <c r="U4" i="14"/>
  <c r="U5" i="15"/>
  <c r="U4" i="15"/>
  <c r="U5" i="16"/>
  <c r="U4" i="16"/>
  <c r="U5" i="17"/>
  <c r="U4" i="17"/>
  <c r="U5" i="18"/>
  <c r="U4" i="18"/>
  <c r="U5" i="19"/>
  <c r="U4" i="19"/>
  <c r="U5" i="20"/>
  <c r="U4" i="20"/>
  <c r="U5" i="21"/>
  <c r="U4" i="21"/>
  <c r="U5" i="22"/>
  <c r="U4" i="22"/>
  <c r="U5" i="23"/>
  <c r="U4" i="23"/>
  <c r="U5" i="24"/>
  <c r="U4" i="24"/>
  <c r="U5" i="25"/>
  <c r="U4" i="25"/>
  <c r="U5" i="26"/>
  <c r="U4" i="26"/>
  <c r="U5" i="27"/>
  <c r="U4" i="27"/>
  <c r="U5" i="13"/>
  <c r="U4" i="13"/>
  <c r="C11" i="3" l="1"/>
  <c r="T246" i="15" l="1"/>
  <c r="S246" i="15"/>
  <c r="R246" i="15"/>
  <c r="Q246" i="15"/>
  <c r="P246" i="15"/>
  <c r="O246" i="15"/>
  <c r="N246" i="15"/>
  <c r="M246" i="15"/>
  <c r="L246" i="15"/>
  <c r="K246" i="15"/>
  <c r="J246" i="15"/>
  <c r="I246" i="15"/>
  <c r="T245" i="15"/>
  <c r="S245" i="15"/>
  <c r="R245" i="15"/>
  <c r="Q245" i="15"/>
  <c r="P245" i="15"/>
  <c r="O245" i="15"/>
  <c r="N245" i="15"/>
  <c r="M245" i="15"/>
  <c r="L245" i="15"/>
  <c r="K245" i="15"/>
  <c r="J245" i="15"/>
  <c r="I245" i="15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T245" i="17"/>
  <c r="S245" i="17"/>
  <c r="R245" i="17"/>
  <c r="Q245" i="17"/>
  <c r="P245" i="17"/>
  <c r="O245" i="17"/>
  <c r="N245" i="17"/>
  <c r="M245" i="17"/>
  <c r="L245" i="17"/>
  <c r="K245" i="17"/>
  <c r="J245" i="17"/>
  <c r="I245" i="17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T245" i="18"/>
  <c r="S245" i="18"/>
  <c r="R245" i="18"/>
  <c r="Q245" i="18"/>
  <c r="P245" i="18"/>
  <c r="O245" i="18"/>
  <c r="N245" i="18"/>
  <c r="M245" i="18"/>
  <c r="L245" i="18"/>
  <c r="K245" i="18"/>
  <c r="J245" i="18"/>
  <c r="I245" i="18"/>
  <c r="T246" i="19"/>
  <c r="S246" i="19"/>
  <c r="R246" i="19"/>
  <c r="Q246" i="19"/>
  <c r="P246" i="19"/>
  <c r="O246" i="19"/>
  <c r="N246" i="19"/>
  <c r="M246" i="19"/>
  <c r="L246" i="19"/>
  <c r="K246" i="19"/>
  <c r="J246" i="19"/>
  <c r="I246" i="19"/>
  <c r="T245" i="19"/>
  <c r="S245" i="19"/>
  <c r="R245" i="19"/>
  <c r="Q245" i="19"/>
  <c r="P245" i="19"/>
  <c r="O245" i="19"/>
  <c r="N245" i="19"/>
  <c r="M245" i="19"/>
  <c r="L245" i="19"/>
  <c r="K245" i="19"/>
  <c r="J245" i="19"/>
  <c r="I245" i="19"/>
  <c r="T246" i="20"/>
  <c r="S246" i="20"/>
  <c r="R246" i="20"/>
  <c r="Q246" i="20"/>
  <c r="P246" i="20"/>
  <c r="O246" i="20"/>
  <c r="N246" i="20"/>
  <c r="M246" i="20"/>
  <c r="L246" i="20"/>
  <c r="K246" i="20"/>
  <c r="J246" i="20"/>
  <c r="I246" i="20"/>
  <c r="T245" i="20"/>
  <c r="S245" i="20"/>
  <c r="R245" i="20"/>
  <c r="Q245" i="20"/>
  <c r="P245" i="20"/>
  <c r="O245" i="20"/>
  <c r="N245" i="20"/>
  <c r="M245" i="20"/>
  <c r="L245" i="20"/>
  <c r="K245" i="20"/>
  <c r="J245" i="20"/>
  <c r="I245" i="20"/>
  <c r="T246" i="21"/>
  <c r="S246" i="21"/>
  <c r="R246" i="21"/>
  <c r="Q246" i="21"/>
  <c r="P246" i="21"/>
  <c r="O246" i="21"/>
  <c r="N246" i="21"/>
  <c r="M246" i="21"/>
  <c r="L246" i="21"/>
  <c r="K246" i="21"/>
  <c r="J246" i="21"/>
  <c r="I246" i="21"/>
  <c r="T245" i="21"/>
  <c r="S245" i="21"/>
  <c r="R245" i="21"/>
  <c r="Q245" i="21"/>
  <c r="P245" i="21"/>
  <c r="O245" i="21"/>
  <c r="N245" i="21"/>
  <c r="M245" i="21"/>
  <c r="L245" i="21"/>
  <c r="K245" i="21"/>
  <c r="J245" i="21"/>
  <c r="I245" i="21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T246" i="23"/>
  <c r="S246" i="23"/>
  <c r="R246" i="23"/>
  <c r="Q246" i="23"/>
  <c r="P246" i="23"/>
  <c r="O246" i="23"/>
  <c r="N246" i="23"/>
  <c r="M246" i="23"/>
  <c r="L246" i="23"/>
  <c r="K246" i="23"/>
  <c r="J246" i="23"/>
  <c r="I246" i="23"/>
  <c r="T245" i="23"/>
  <c r="S245" i="23"/>
  <c r="R245" i="23"/>
  <c r="Q245" i="23"/>
  <c r="P245" i="23"/>
  <c r="O245" i="23"/>
  <c r="N245" i="23"/>
  <c r="M245" i="23"/>
  <c r="L245" i="23"/>
  <c r="K245" i="23"/>
  <c r="J245" i="23"/>
  <c r="I245" i="23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T245" i="24"/>
  <c r="S245" i="24"/>
  <c r="R245" i="24"/>
  <c r="Q245" i="24"/>
  <c r="P245" i="24"/>
  <c r="O245" i="24"/>
  <c r="N245" i="24"/>
  <c r="M245" i="24"/>
  <c r="L245" i="24"/>
  <c r="K245" i="24"/>
  <c r="J245" i="24"/>
  <c r="I245" i="24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T246" i="27"/>
  <c r="S246" i="27"/>
  <c r="R246" i="27"/>
  <c r="Q246" i="27"/>
  <c r="P246" i="27"/>
  <c r="O246" i="27"/>
  <c r="N246" i="27"/>
  <c r="M246" i="27"/>
  <c r="L246" i="27"/>
  <c r="K246" i="27"/>
  <c r="J246" i="27"/>
  <c r="I246" i="27"/>
  <c r="T245" i="27"/>
  <c r="S245" i="27"/>
  <c r="R245" i="27"/>
  <c r="Q245" i="27"/>
  <c r="P245" i="27"/>
  <c r="O245" i="27"/>
  <c r="N245" i="27"/>
  <c r="M245" i="27"/>
  <c r="L245" i="27"/>
  <c r="K245" i="27"/>
  <c r="J245" i="27"/>
  <c r="I245" i="27"/>
  <c r="T246" i="14"/>
  <c r="S246" i="14"/>
  <c r="R246" i="14"/>
  <c r="Q246" i="14"/>
  <c r="P246" i="14"/>
  <c r="O246" i="14"/>
  <c r="N246" i="14"/>
  <c r="M246" i="14"/>
  <c r="L246" i="14"/>
  <c r="K246" i="14"/>
  <c r="J246" i="14"/>
  <c r="I246" i="14"/>
  <c r="T245" i="14"/>
  <c r="S245" i="14"/>
  <c r="R245" i="14"/>
  <c r="Q245" i="14"/>
  <c r="P245" i="14"/>
  <c r="O245" i="14"/>
  <c r="N245" i="14"/>
  <c r="M245" i="14"/>
  <c r="L245" i="14"/>
  <c r="K245" i="14"/>
  <c r="J245" i="14"/>
  <c r="I245" i="14"/>
  <c r="J245" i="13"/>
  <c r="K245" i="13"/>
  <c r="L245" i="13"/>
  <c r="M245" i="13"/>
  <c r="N245" i="13"/>
  <c r="O245" i="13"/>
  <c r="P245" i="13"/>
  <c r="Q245" i="13"/>
  <c r="R245" i="13"/>
  <c r="S245" i="13"/>
  <c r="T245" i="13"/>
  <c r="I245" i="13"/>
  <c r="E86" i="3" l="1"/>
  <c r="E49" i="3"/>
  <c r="E45" i="3"/>
  <c r="E50" i="3"/>
  <c r="E52" i="3"/>
  <c r="E75" i="3" l="1"/>
  <c r="E65" i="3"/>
  <c r="E57" i="3"/>
  <c r="E42" i="3"/>
  <c r="E43" i="3"/>
  <c r="E101" i="3"/>
  <c r="E64" i="3"/>
  <c r="E100" i="3"/>
  <c r="E104" i="3"/>
  <c r="E53" i="3"/>
  <c r="E55" i="3"/>
  <c r="E68" i="3"/>
  <c r="E73" i="3"/>
  <c r="E48" i="3"/>
  <c r="E46" i="3"/>
  <c r="E102" i="3"/>
  <c r="E88" i="3"/>
  <c r="E66" i="3"/>
  <c r="E99" i="3"/>
  <c r="E98" i="3"/>
  <c r="E95" i="3"/>
  <c r="E76" i="3" l="1"/>
  <c r="E97" i="3"/>
  <c r="E96" i="3"/>
  <c r="E89" i="3"/>
  <c r="E81" i="3"/>
  <c r="E69" i="3"/>
  <c r="E61" i="3"/>
  <c r="E63" i="3"/>
  <c r="E80" i="3"/>
  <c r="E79" i="3"/>
  <c r="E82" i="3"/>
  <c r="E83" i="3"/>
  <c r="E84" i="3"/>
  <c r="E85" i="3"/>
  <c r="E87" i="3"/>
  <c r="E90" i="3"/>
  <c r="E91" i="3"/>
  <c r="E92" i="3"/>
  <c r="E93" i="3"/>
  <c r="E94" i="3"/>
  <c r="E103" i="3"/>
  <c r="E40" i="3"/>
  <c r="J6" i="12" l="1"/>
  <c r="K6" i="12" s="1"/>
  <c r="E77" i="3" l="1"/>
  <c r="E78" i="3"/>
  <c r="E41" i="3"/>
  <c r="E44" i="3"/>
  <c r="E47" i="3"/>
  <c r="E51" i="3"/>
  <c r="E54" i="3"/>
  <c r="E56" i="3"/>
  <c r="E58" i="3"/>
  <c r="E59" i="3"/>
  <c r="E60" i="3"/>
  <c r="E62" i="3"/>
  <c r="E67" i="3"/>
  <c r="E70" i="3"/>
  <c r="E72" i="3"/>
  <c r="E74" i="3"/>
  <c r="O9" i="11" l="1"/>
  <c r="O8" i="11"/>
  <c r="B3" i="2" l="1"/>
  <c r="B4" i="2"/>
  <c r="B5" i="2"/>
  <c r="B6" i="2"/>
  <c r="R17" i="4"/>
  <c r="Q17" i="4"/>
  <c r="R16" i="4"/>
  <c r="Q16" i="4"/>
  <c r="R15" i="4"/>
  <c r="Q15" i="4"/>
  <c r="R14" i="4"/>
  <c r="Q14" i="4"/>
  <c r="R13" i="4"/>
  <c r="Q13" i="4"/>
  <c r="R12" i="4"/>
  <c r="Q12" i="4"/>
  <c r="R10" i="4"/>
  <c r="Q10" i="4"/>
  <c r="R9" i="4"/>
  <c r="Q9" i="4"/>
  <c r="L10" i="4" l="1"/>
  <c r="H10" i="4" l="1"/>
  <c r="Q21" i="4"/>
  <c r="R21" i="4"/>
  <c r="Y21" i="4"/>
  <c r="H21" i="4"/>
  <c r="Q22" i="4"/>
  <c r="R22" i="4"/>
  <c r="Y22" i="4"/>
  <c r="H22" i="4"/>
  <c r="Q23" i="4"/>
  <c r="R23" i="4"/>
  <c r="Y23" i="4"/>
  <c r="H23" i="4"/>
  <c r="Q24" i="4"/>
  <c r="R24" i="4"/>
  <c r="Y24" i="4"/>
  <c r="H24" i="4"/>
  <c r="Q26" i="4"/>
  <c r="R26" i="4"/>
  <c r="T26" i="4" s="1"/>
  <c r="W26" i="4" s="1"/>
  <c r="X26" i="4" s="1"/>
  <c r="E27" i="8" s="1"/>
  <c r="D25" i="7" s="1"/>
  <c r="Y26" i="4"/>
  <c r="H26" i="4"/>
  <c r="Q27" i="4"/>
  <c r="R27" i="4"/>
  <c r="Y27" i="4"/>
  <c r="H27" i="4"/>
  <c r="Q28" i="4"/>
  <c r="R28" i="4"/>
  <c r="T28" i="4" s="1"/>
  <c r="W28" i="4" s="1"/>
  <c r="X28" i="4" s="1"/>
  <c r="E29" i="8" s="1"/>
  <c r="Y28" i="4"/>
  <c r="H28" i="4"/>
  <c r="Q29" i="4"/>
  <c r="R29" i="4"/>
  <c r="Y29" i="4"/>
  <c r="H29" i="4"/>
  <c r="Q30" i="4"/>
  <c r="R30" i="4"/>
  <c r="Y30" i="4"/>
  <c r="H30" i="4"/>
  <c r="Q31" i="4"/>
  <c r="R31" i="4"/>
  <c r="Y31" i="4"/>
  <c r="H31" i="4"/>
  <c r="Q32" i="4"/>
  <c r="R32" i="4"/>
  <c r="Y32" i="4"/>
  <c r="H32" i="4"/>
  <c r="Q33" i="4"/>
  <c r="R33" i="4"/>
  <c r="Y33" i="4"/>
  <c r="H33" i="4"/>
  <c r="Q34" i="4"/>
  <c r="R34" i="4"/>
  <c r="T34" i="4" s="1"/>
  <c r="W34" i="4" s="1"/>
  <c r="X34" i="4" s="1"/>
  <c r="E35" i="8" s="1"/>
  <c r="D33" i="7" s="1"/>
  <c r="Y34" i="4"/>
  <c r="H34" i="4"/>
  <c r="Q35" i="4"/>
  <c r="R35" i="4"/>
  <c r="Y35" i="4"/>
  <c r="H35" i="4"/>
  <c r="Q36" i="4"/>
  <c r="R36" i="4"/>
  <c r="Y36" i="4"/>
  <c r="H36" i="4"/>
  <c r="Q37" i="4"/>
  <c r="R37" i="4"/>
  <c r="Y37" i="4"/>
  <c r="H37" i="4"/>
  <c r="Q38" i="4"/>
  <c r="R38" i="4"/>
  <c r="Y38" i="4"/>
  <c r="H38" i="4"/>
  <c r="Q39" i="4"/>
  <c r="R39" i="4"/>
  <c r="Y39" i="4"/>
  <c r="H39" i="4"/>
  <c r="Q40" i="4"/>
  <c r="R40" i="4"/>
  <c r="Y40" i="4"/>
  <c r="H40" i="4"/>
  <c r="Q41" i="4"/>
  <c r="R41" i="4"/>
  <c r="T41" i="4" s="1"/>
  <c r="W41" i="4" s="1"/>
  <c r="X41" i="4" s="1"/>
  <c r="E42" i="8" s="1"/>
  <c r="Y41" i="4"/>
  <c r="H41" i="4"/>
  <c r="Q42" i="4"/>
  <c r="R42" i="4"/>
  <c r="Y42" i="4"/>
  <c r="H42" i="4"/>
  <c r="Q43" i="4"/>
  <c r="R43" i="4"/>
  <c r="Y43" i="4"/>
  <c r="H43" i="4"/>
  <c r="Q44" i="4"/>
  <c r="R44" i="4"/>
  <c r="Y44" i="4"/>
  <c r="H44" i="4"/>
  <c r="Q45" i="4"/>
  <c r="R45" i="4"/>
  <c r="Y45" i="4"/>
  <c r="H45" i="4"/>
  <c r="Q46" i="4"/>
  <c r="R46" i="4"/>
  <c r="Y46" i="4"/>
  <c r="H46" i="4"/>
  <c r="Q47" i="4"/>
  <c r="R47" i="4"/>
  <c r="Y47" i="4"/>
  <c r="H47" i="4"/>
  <c r="Q48" i="4"/>
  <c r="R48" i="4"/>
  <c r="Y48" i="4"/>
  <c r="H48" i="4"/>
  <c r="Q49" i="4"/>
  <c r="T49" i="4" s="1"/>
  <c r="W49" i="4" s="1"/>
  <c r="X49" i="4" s="1"/>
  <c r="E50" i="8" s="1"/>
  <c r="D48" i="7" s="1"/>
  <c r="R49" i="4"/>
  <c r="Y49" i="4"/>
  <c r="H49" i="4"/>
  <c r="Q50" i="4"/>
  <c r="R50" i="4"/>
  <c r="Y50" i="4"/>
  <c r="H50" i="4"/>
  <c r="Q51" i="4"/>
  <c r="R51" i="4"/>
  <c r="Y51" i="4"/>
  <c r="H51" i="4"/>
  <c r="Q52" i="4"/>
  <c r="R52" i="4"/>
  <c r="Y52" i="4"/>
  <c r="H52" i="4"/>
  <c r="Q53" i="4"/>
  <c r="R53" i="4"/>
  <c r="Y53" i="4"/>
  <c r="H53" i="4"/>
  <c r="Q54" i="4"/>
  <c r="R54" i="4"/>
  <c r="Y54" i="4"/>
  <c r="H54" i="4"/>
  <c r="Q55" i="4"/>
  <c r="R55" i="4"/>
  <c r="Y55" i="4"/>
  <c r="H55" i="4"/>
  <c r="Q56" i="4"/>
  <c r="R56" i="4"/>
  <c r="Y56" i="4"/>
  <c r="H56" i="4"/>
  <c r="Q57" i="4"/>
  <c r="R57" i="4"/>
  <c r="Y57" i="4"/>
  <c r="H57" i="4"/>
  <c r="Q58" i="4"/>
  <c r="R58" i="4"/>
  <c r="Y58" i="4"/>
  <c r="H58" i="4"/>
  <c r="Q59" i="4"/>
  <c r="R59" i="4"/>
  <c r="Y59" i="4"/>
  <c r="H59" i="4"/>
  <c r="Q60" i="4"/>
  <c r="T60" i="4" s="1"/>
  <c r="W60" i="4" s="1"/>
  <c r="R60" i="4"/>
  <c r="Y60" i="4"/>
  <c r="H60" i="4"/>
  <c r="Q61" i="4"/>
  <c r="T61" i="4" s="1"/>
  <c r="W61" i="4" s="1"/>
  <c r="X61" i="4" s="1"/>
  <c r="E62" i="8" s="1"/>
  <c r="R61" i="4"/>
  <c r="Y61" i="4"/>
  <c r="H61" i="4"/>
  <c r="Q62" i="4"/>
  <c r="R62" i="4"/>
  <c r="Y62" i="4"/>
  <c r="H62" i="4"/>
  <c r="Q63" i="4"/>
  <c r="R63" i="4"/>
  <c r="Y63" i="4"/>
  <c r="H63" i="4"/>
  <c r="Q64" i="4"/>
  <c r="R64" i="4"/>
  <c r="Y64" i="4"/>
  <c r="H64" i="4"/>
  <c r="Q65" i="4"/>
  <c r="T65" i="4" s="1"/>
  <c r="W65" i="4" s="1"/>
  <c r="X65" i="4" s="1"/>
  <c r="E66" i="8" s="1"/>
  <c r="R65" i="4"/>
  <c r="Y65" i="4"/>
  <c r="H65" i="4"/>
  <c r="Q66" i="4"/>
  <c r="R66" i="4"/>
  <c r="Y66" i="4"/>
  <c r="H66" i="4"/>
  <c r="Q67" i="4"/>
  <c r="T67" i="4" s="1"/>
  <c r="W67" i="4" s="1"/>
  <c r="R67" i="4"/>
  <c r="Y67" i="4"/>
  <c r="H67" i="4"/>
  <c r="Q68" i="4"/>
  <c r="R68" i="4"/>
  <c r="Y68" i="4"/>
  <c r="H68" i="4"/>
  <c r="B69" i="8"/>
  <c r="L68" i="4"/>
  <c r="B68" i="8"/>
  <c r="L67" i="4"/>
  <c r="B67" i="8"/>
  <c r="L66" i="4"/>
  <c r="B66" i="8"/>
  <c r="L65" i="4"/>
  <c r="B65" i="8"/>
  <c r="L64" i="4"/>
  <c r="B64" i="8"/>
  <c r="L63" i="4"/>
  <c r="B63" i="8"/>
  <c r="L62" i="4"/>
  <c r="B62" i="8"/>
  <c r="L61" i="4"/>
  <c r="B61" i="8"/>
  <c r="L60" i="4"/>
  <c r="B60" i="8"/>
  <c r="L59" i="4"/>
  <c r="B59" i="8"/>
  <c r="L58" i="4"/>
  <c r="B58" i="8"/>
  <c r="L57" i="4"/>
  <c r="B57" i="8"/>
  <c r="L56" i="4"/>
  <c r="B56" i="8"/>
  <c r="L55" i="4"/>
  <c r="B55" i="8"/>
  <c r="L54" i="4"/>
  <c r="B54" i="8"/>
  <c r="L53" i="4"/>
  <c r="B53" i="8"/>
  <c r="L52" i="4"/>
  <c r="B52" i="8"/>
  <c r="L51" i="4"/>
  <c r="B51" i="8"/>
  <c r="L50" i="4"/>
  <c r="B50" i="8"/>
  <c r="L49" i="4"/>
  <c r="B49" i="8"/>
  <c r="L48" i="4"/>
  <c r="B48" i="8"/>
  <c r="L47" i="4"/>
  <c r="B47" i="8"/>
  <c r="L46" i="4"/>
  <c r="B46" i="8"/>
  <c r="L45" i="4"/>
  <c r="B45" i="8"/>
  <c r="L44" i="4"/>
  <c r="B44" i="8"/>
  <c r="L43" i="4"/>
  <c r="B43" i="8"/>
  <c r="L42" i="4"/>
  <c r="B42" i="8"/>
  <c r="L41" i="4"/>
  <c r="B41" i="8"/>
  <c r="L40" i="4"/>
  <c r="B40" i="8"/>
  <c r="L39" i="4"/>
  <c r="B39" i="8"/>
  <c r="L38" i="4"/>
  <c r="B38" i="8"/>
  <c r="L37" i="4"/>
  <c r="B37" i="8"/>
  <c r="L36" i="4"/>
  <c r="B36" i="8"/>
  <c r="L35" i="4"/>
  <c r="B35" i="8"/>
  <c r="L34" i="4"/>
  <c r="B34" i="8"/>
  <c r="L33" i="4"/>
  <c r="B33" i="8"/>
  <c r="L32" i="4"/>
  <c r="B32" i="8"/>
  <c r="L31" i="4"/>
  <c r="B31" i="8"/>
  <c r="L30" i="4"/>
  <c r="B30" i="8"/>
  <c r="L29" i="4"/>
  <c r="B29" i="8"/>
  <c r="L28" i="4"/>
  <c r="B28" i="8"/>
  <c r="L27" i="4"/>
  <c r="B27" i="8"/>
  <c r="L26" i="4"/>
  <c r="B26" i="8"/>
  <c r="B25" i="8"/>
  <c r="B24" i="8"/>
  <c r="L23" i="4"/>
  <c r="B23" i="8"/>
  <c r="B22" i="8"/>
  <c r="N8" i="8"/>
  <c r="L16" i="4"/>
  <c r="L17" i="4"/>
  <c r="L19" i="4"/>
  <c r="H9" i="4"/>
  <c r="H20" i="4"/>
  <c r="H19" i="4"/>
  <c r="H17" i="4"/>
  <c r="H16" i="4"/>
  <c r="H15" i="4"/>
  <c r="H14" i="4"/>
  <c r="H13" i="4"/>
  <c r="H12" i="4"/>
  <c r="H242" i="15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K9" i="12"/>
  <c r="J9" i="12"/>
  <c r="I9" i="12"/>
  <c r="B7" i="2"/>
  <c r="B8" i="2"/>
  <c r="C2" i="18" s="1"/>
  <c r="B9" i="2"/>
  <c r="B10" i="2"/>
  <c r="C2" i="20" s="1"/>
  <c r="B11" i="2"/>
  <c r="Q6" i="6" s="1"/>
  <c r="B12" i="2"/>
  <c r="B13" i="2"/>
  <c r="C2" i="23" s="1"/>
  <c r="B14" i="2"/>
  <c r="B15" i="2"/>
  <c r="B16" i="2"/>
  <c r="B17" i="2"/>
  <c r="C2" i="27" s="1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J17" i="2"/>
  <c r="I15" i="6"/>
  <c r="O15" i="13" s="1"/>
  <c r="J11" i="2"/>
  <c r="H245" i="21"/>
  <c r="J16" i="2"/>
  <c r="J25" i="2"/>
  <c r="J26" i="2"/>
  <c r="J28" i="2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Y231" i="12"/>
  <c r="X231" i="12"/>
  <c r="W231" i="12"/>
  <c r="V231" i="12"/>
  <c r="U231" i="12"/>
  <c r="T231" i="12"/>
  <c r="S231" i="12"/>
  <c r="R231" i="12"/>
  <c r="Q231" i="12"/>
  <c r="P231" i="12"/>
  <c r="O231" i="12"/>
  <c r="N231" i="12"/>
  <c r="K232" i="12"/>
  <c r="J232" i="12"/>
  <c r="I232" i="12"/>
  <c r="K231" i="12"/>
  <c r="J231" i="12"/>
  <c r="I231" i="12"/>
  <c r="K229" i="12"/>
  <c r="J229" i="12"/>
  <c r="I229" i="12"/>
  <c r="K227" i="12"/>
  <c r="J227" i="12"/>
  <c r="J228" i="12" s="1"/>
  <c r="I227" i="12"/>
  <c r="K226" i="12"/>
  <c r="J226" i="12"/>
  <c r="I226" i="12"/>
  <c r="K224" i="12"/>
  <c r="J224" i="12"/>
  <c r="I224" i="12"/>
  <c r="K223" i="12"/>
  <c r="J223" i="12"/>
  <c r="I223" i="12"/>
  <c r="K222" i="12"/>
  <c r="J222" i="12"/>
  <c r="I222" i="12"/>
  <c r="K221" i="12"/>
  <c r="J221" i="12"/>
  <c r="I221" i="12"/>
  <c r="K220" i="12"/>
  <c r="J220" i="12"/>
  <c r="I220" i="12"/>
  <c r="K219" i="12"/>
  <c r="J219" i="12"/>
  <c r="I219" i="12"/>
  <c r="K218" i="12"/>
  <c r="J218" i="12"/>
  <c r="I218" i="12"/>
  <c r="K217" i="12"/>
  <c r="J217" i="12"/>
  <c r="I217" i="12"/>
  <c r="K216" i="12"/>
  <c r="J216" i="12"/>
  <c r="I216" i="12"/>
  <c r="K215" i="12"/>
  <c r="J215" i="12"/>
  <c r="I215" i="12"/>
  <c r="K214" i="12"/>
  <c r="J214" i="12"/>
  <c r="I214" i="12"/>
  <c r="K213" i="12"/>
  <c r="J213" i="12"/>
  <c r="I213" i="12"/>
  <c r="K211" i="12"/>
  <c r="J211" i="12"/>
  <c r="I211" i="12"/>
  <c r="K210" i="12"/>
  <c r="J210" i="12"/>
  <c r="I210" i="12"/>
  <c r="K209" i="12"/>
  <c r="J209" i="12"/>
  <c r="I209" i="12"/>
  <c r="K208" i="12"/>
  <c r="J208" i="12"/>
  <c r="I208" i="12"/>
  <c r="K207" i="12"/>
  <c r="J207" i="12"/>
  <c r="I207" i="12"/>
  <c r="K205" i="12"/>
  <c r="J205" i="12"/>
  <c r="I205" i="12"/>
  <c r="K204" i="12"/>
  <c r="J204" i="12"/>
  <c r="I204" i="12"/>
  <c r="K202" i="12"/>
  <c r="J202" i="12"/>
  <c r="I202" i="12"/>
  <c r="K201" i="12"/>
  <c r="J201" i="12"/>
  <c r="I201" i="12"/>
  <c r="K200" i="12"/>
  <c r="J200" i="12"/>
  <c r="I200" i="12"/>
  <c r="K199" i="12"/>
  <c r="J199" i="12"/>
  <c r="I199" i="12"/>
  <c r="K198" i="12"/>
  <c r="J198" i="12"/>
  <c r="I198" i="12"/>
  <c r="K196" i="12"/>
  <c r="J196" i="12"/>
  <c r="I196" i="12"/>
  <c r="K195" i="12"/>
  <c r="J195" i="12"/>
  <c r="I195" i="12"/>
  <c r="K194" i="12"/>
  <c r="J194" i="12"/>
  <c r="I194" i="12"/>
  <c r="K193" i="12"/>
  <c r="J193" i="12"/>
  <c r="I193" i="12"/>
  <c r="K192" i="12"/>
  <c r="J192" i="12"/>
  <c r="I192" i="12"/>
  <c r="K191" i="12"/>
  <c r="J191" i="12"/>
  <c r="I191" i="12"/>
  <c r="K190" i="12"/>
  <c r="J190" i="12"/>
  <c r="I190" i="12"/>
  <c r="K189" i="12"/>
  <c r="J189" i="12"/>
  <c r="I189" i="12"/>
  <c r="K188" i="12"/>
  <c r="J188" i="12"/>
  <c r="I188" i="12"/>
  <c r="K187" i="12"/>
  <c r="J187" i="12"/>
  <c r="I187" i="12"/>
  <c r="K186" i="12"/>
  <c r="J186" i="12"/>
  <c r="I186" i="12"/>
  <c r="K185" i="12"/>
  <c r="J185" i="12"/>
  <c r="I185" i="12"/>
  <c r="K184" i="12"/>
  <c r="J184" i="12"/>
  <c r="I184" i="12"/>
  <c r="K183" i="12"/>
  <c r="J183" i="12"/>
  <c r="I183" i="12"/>
  <c r="K181" i="12"/>
  <c r="J181" i="12"/>
  <c r="I181" i="12"/>
  <c r="K180" i="12"/>
  <c r="J180" i="12"/>
  <c r="I180" i="12"/>
  <c r="K179" i="12"/>
  <c r="J179" i="12"/>
  <c r="I179" i="12"/>
  <c r="K178" i="12"/>
  <c r="J178" i="12"/>
  <c r="I178" i="12"/>
  <c r="K177" i="12"/>
  <c r="J177" i="12"/>
  <c r="I177" i="12"/>
  <c r="K176" i="12"/>
  <c r="J176" i="12"/>
  <c r="I176" i="12"/>
  <c r="K174" i="12"/>
  <c r="J174" i="12"/>
  <c r="I174" i="12"/>
  <c r="K173" i="12"/>
  <c r="J173" i="12"/>
  <c r="I173" i="12"/>
  <c r="K172" i="12"/>
  <c r="J172" i="12"/>
  <c r="I172" i="12"/>
  <c r="K171" i="12"/>
  <c r="J171" i="12"/>
  <c r="I171" i="12"/>
  <c r="K169" i="12"/>
  <c r="K170" i="12" s="1"/>
  <c r="J169" i="12"/>
  <c r="I169" i="12"/>
  <c r="K168" i="12"/>
  <c r="J168" i="12"/>
  <c r="I168" i="12"/>
  <c r="K167" i="12"/>
  <c r="J167" i="12"/>
  <c r="I167" i="12"/>
  <c r="K165" i="12"/>
  <c r="J165" i="12"/>
  <c r="I165" i="12"/>
  <c r="K164" i="12"/>
  <c r="J164" i="12"/>
  <c r="I164" i="12"/>
  <c r="K163" i="12"/>
  <c r="J163" i="12"/>
  <c r="I163" i="12"/>
  <c r="K162" i="12"/>
  <c r="J162" i="12"/>
  <c r="I162" i="12"/>
  <c r="K161" i="12"/>
  <c r="J161" i="12"/>
  <c r="I161" i="12"/>
  <c r="K160" i="12"/>
  <c r="J160" i="12"/>
  <c r="I160" i="12"/>
  <c r="K159" i="12"/>
  <c r="J159" i="12"/>
  <c r="I159" i="12"/>
  <c r="K157" i="12"/>
  <c r="J157" i="12"/>
  <c r="I157" i="12"/>
  <c r="K156" i="12"/>
  <c r="J156" i="12"/>
  <c r="I156" i="12"/>
  <c r="K154" i="12"/>
  <c r="J154" i="12"/>
  <c r="I154" i="12"/>
  <c r="K153" i="12"/>
  <c r="J153" i="12"/>
  <c r="I153" i="12"/>
  <c r="K152" i="12"/>
  <c r="J152" i="12"/>
  <c r="I152" i="12"/>
  <c r="K150" i="12"/>
  <c r="J150" i="12"/>
  <c r="I150" i="12"/>
  <c r="K149" i="12"/>
  <c r="J149" i="12"/>
  <c r="I149" i="12"/>
  <c r="K148" i="12"/>
  <c r="J148" i="12"/>
  <c r="I148" i="12"/>
  <c r="K147" i="12"/>
  <c r="J147" i="12"/>
  <c r="I147" i="12"/>
  <c r="K145" i="12"/>
  <c r="J145" i="12"/>
  <c r="I145" i="12"/>
  <c r="K144" i="12"/>
  <c r="J144" i="12"/>
  <c r="I144" i="12"/>
  <c r="K143" i="12"/>
  <c r="J143" i="12"/>
  <c r="I143" i="12"/>
  <c r="K142" i="12"/>
  <c r="J142" i="12"/>
  <c r="I142" i="12"/>
  <c r="K141" i="12"/>
  <c r="J141" i="12"/>
  <c r="I141" i="12"/>
  <c r="K140" i="12"/>
  <c r="J140" i="12"/>
  <c r="I140" i="12"/>
  <c r="K139" i="12"/>
  <c r="J139" i="12"/>
  <c r="I139" i="12"/>
  <c r="K138" i="12"/>
  <c r="J138" i="12"/>
  <c r="I138" i="12"/>
  <c r="K137" i="12"/>
  <c r="J137" i="12"/>
  <c r="I137" i="12"/>
  <c r="K136" i="12"/>
  <c r="J136" i="12"/>
  <c r="I136" i="12"/>
  <c r="K134" i="12"/>
  <c r="J134" i="12"/>
  <c r="I134" i="12"/>
  <c r="K133" i="12"/>
  <c r="J133" i="12"/>
  <c r="I133" i="12"/>
  <c r="K132" i="12"/>
  <c r="J132" i="12"/>
  <c r="I132" i="12"/>
  <c r="K131" i="12"/>
  <c r="J131" i="12"/>
  <c r="I131" i="12"/>
  <c r="K130" i="12"/>
  <c r="J130" i="12"/>
  <c r="I130" i="12"/>
  <c r="K128" i="12"/>
  <c r="J128" i="12"/>
  <c r="I128" i="12"/>
  <c r="K127" i="12"/>
  <c r="J127" i="12"/>
  <c r="I127" i="12"/>
  <c r="K126" i="12"/>
  <c r="J126" i="12"/>
  <c r="I126" i="12"/>
  <c r="K125" i="12"/>
  <c r="J125" i="12"/>
  <c r="I125" i="12"/>
  <c r="K124" i="12"/>
  <c r="J124" i="12"/>
  <c r="I124" i="12"/>
  <c r="K123" i="12"/>
  <c r="J123" i="12"/>
  <c r="I123" i="12"/>
  <c r="K122" i="12"/>
  <c r="J122" i="12"/>
  <c r="I122" i="12"/>
  <c r="K121" i="12"/>
  <c r="J121" i="12"/>
  <c r="I121" i="12"/>
  <c r="K119" i="12"/>
  <c r="J119" i="12"/>
  <c r="I119" i="12"/>
  <c r="K118" i="12"/>
  <c r="J118" i="12"/>
  <c r="I118" i="12"/>
  <c r="K117" i="12"/>
  <c r="J117" i="12"/>
  <c r="I117" i="12"/>
  <c r="K116" i="12"/>
  <c r="J116" i="12"/>
  <c r="I116" i="12"/>
  <c r="K115" i="12"/>
  <c r="J115" i="12"/>
  <c r="I115" i="12"/>
  <c r="K114" i="12"/>
  <c r="J114" i="12"/>
  <c r="I114" i="12"/>
  <c r="K113" i="12"/>
  <c r="J113" i="12"/>
  <c r="I113" i="12"/>
  <c r="K112" i="12"/>
  <c r="J112" i="12"/>
  <c r="I112" i="12"/>
  <c r="K110" i="12"/>
  <c r="J110" i="12"/>
  <c r="I110" i="12"/>
  <c r="K109" i="12"/>
  <c r="J109" i="12"/>
  <c r="I109" i="12"/>
  <c r="K108" i="12"/>
  <c r="J108" i="12"/>
  <c r="I108" i="12"/>
  <c r="K107" i="12"/>
  <c r="J107" i="12"/>
  <c r="I107" i="12"/>
  <c r="K106" i="12"/>
  <c r="J106" i="12"/>
  <c r="I106" i="12"/>
  <c r="K105" i="12"/>
  <c r="J105" i="12"/>
  <c r="I105" i="12"/>
  <c r="K104" i="12"/>
  <c r="J104" i="12"/>
  <c r="I104" i="12"/>
  <c r="K103" i="12"/>
  <c r="J103" i="12"/>
  <c r="I103" i="12"/>
  <c r="K102" i="12"/>
  <c r="J102" i="12"/>
  <c r="I102" i="12"/>
  <c r="K101" i="12"/>
  <c r="J101" i="12"/>
  <c r="I101" i="12"/>
  <c r="K100" i="12"/>
  <c r="J100" i="12"/>
  <c r="I100" i="12"/>
  <c r="K99" i="12"/>
  <c r="J99" i="12"/>
  <c r="I99" i="12"/>
  <c r="K98" i="12"/>
  <c r="J98" i="12"/>
  <c r="I98" i="12"/>
  <c r="K97" i="12"/>
  <c r="J97" i="12"/>
  <c r="I97" i="12"/>
  <c r="K96" i="12"/>
  <c r="J96" i="12"/>
  <c r="I96" i="12"/>
  <c r="K95" i="12"/>
  <c r="J95" i="12"/>
  <c r="I95" i="12"/>
  <c r="K94" i="12"/>
  <c r="J94" i="12"/>
  <c r="I94" i="12"/>
  <c r="K93" i="12"/>
  <c r="J93" i="12"/>
  <c r="I93" i="12"/>
  <c r="K92" i="12"/>
  <c r="J92" i="12"/>
  <c r="I92" i="12"/>
  <c r="K91" i="12"/>
  <c r="J91" i="12"/>
  <c r="I91" i="12"/>
  <c r="K90" i="12"/>
  <c r="J90" i="12"/>
  <c r="I90" i="12"/>
  <c r="K89" i="12"/>
  <c r="J89" i="12"/>
  <c r="I89" i="12"/>
  <c r="K88" i="12"/>
  <c r="J88" i="12"/>
  <c r="I88" i="12"/>
  <c r="K87" i="12"/>
  <c r="J87" i="12"/>
  <c r="I87" i="12"/>
  <c r="K86" i="12"/>
  <c r="J86" i="12"/>
  <c r="I86" i="12"/>
  <c r="K85" i="12"/>
  <c r="J85" i="12"/>
  <c r="I85" i="12"/>
  <c r="K84" i="12"/>
  <c r="J84" i="12"/>
  <c r="I84" i="12"/>
  <c r="K82" i="12"/>
  <c r="J82" i="12"/>
  <c r="I82" i="12"/>
  <c r="K81" i="12"/>
  <c r="J81" i="12"/>
  <c r="I81" i="12"/>
  <c r="K80" i="12"/>
  <c r="J80" i="12"/>
  <c r="I80" i="12"/>
  <c r="K79" i="12"/>
  <c r="J79" i="12"/>
  <c r="I79" i="12"/>
  <c r="K78" i="12"/>
  <c r="J78" i="12"/>
  <c r="I78" i="12"/>
  <c r="K77" i="12"/>
  <c r="J77" i="12"/>
  <c r="I77" i="12"/>
  <c r="K76" i="12"/>
  <c r="J76" i="12"/>
  <c r="I76" i="12"/>
  <c r="K75" i="12"/>
  <c r="J75" i="12"/>
  <c r="I75" i="12"/>
  <c r="K73" i="12"/>
  <c r="J73" i="12"/>
  <c r="I73" i="12"/>
  <c r="K72" i="12"/>
  <c r="J72" i="12"/>
  <c r="I72" i="12"/>
  <c r="K71" i="12"/>
  <c r="J71" i="12"/>
  <c r="I71" i="12"/>
  <c r="K69" i="12"/>
  <c r="J69" i="12"/>
  <c r="I69" i="12"/>
  <c r="K68" i="12"/>
  <c r="J68" i="12"/>
  <c r="I68" i="12"/>
  <c r="K67" i="12"/>
  <c r="J67" i="12"/>
  <c r="I67" i="12"/>
  <c r="K66" i="12"/>
  <c r="J66" i="12"/>
  <c r="I66" i="12"/>
  <c r="K65" i="12"/>
  <c r="J65" i="12"/>
  <c r="I65" i="12"/>
  <c r="K64" i="12"/>
  <c r="J64" i="12"/>
  <c r="I64" i="12"/>
  <c r="K63" i="12"/>
  <c r="J63" i="12"/>
  <c r="I63" i="12"/>
  <c r="K62" i="12"/>
  <c r="J62" i="12"/>
  <c r="I62" i="12"/>
  <c r="K61" i="12"/>
  <c r="J61" i="12"/>
  <c r="I61" i="12"/>
  <c r="K60" i="12"/>
  <c r="J60" i="12"/>
  <c r="I60" i="12"/>
  <c r="K59" i="12"/>
  <c r="J59" i="12"/>
  <c r="I59" i="12"/>
  <c r="K58" i="12"/>
  <c r="J58" i="12"/>
  <c r="I58" i="12"/>
  <c r="K56" i="12"/>
  <c r="J56" i="12"/>
  <c r="I56" i="12"/>
  <c r="K55" i="12"/>
  <c r="J55" i="12"/>
  <c r="I55" i="12"/>
  <c r="K54" i="12"/>
  <c r="J54" i="12"/>
  <c r="I54" i="12"/>
  <c r="K53" i="12"/>
  <c r="J53" i="12"/>
  <c r="I53" i="12"/>
  <c r="K51" i="12"/>
  <c r="K52" i="12" s="1"/>
  <c r="J51" i="12"/>
  <c r="I51" i="12"/>
  <c r="K50" i="12"/>
  <c r="J50" i="12"/>
  <c r="I50" i="12"/>
  <c r="K43" i="12"/>
  <c r="J43" i="12"/>
  <c r="I43" i="12"/>
  <c r="K42" i="12"/>
  <c r="J42" i="12"/>
  <c r="I42" i="12"/>
  <c r="K41" i="12"/>
  <c r="J41" i="12"/>
  <c r="I41" i="12"/>
  <c r="K39" i="12"/>
  <c r="J39" i="12"/>
  <c r="I39" i="12"/>
  <c r="K38" i="12"/>
  <c r="J38" i="12"/>
  <c r="I38" i="12"/>
  <c r="K37" i="12"/>
  <c r="J37" i="12"/>
  <c r="I37" i="12"/>
  <c r="K36" i="12"/>
  <c r="J36" i="12"/>
  <c r="I36" i="12"/>
  <c r="K35" i="12"/>
  <c r="J35" i="12"/>
  <c r="I35" i="12"/>
  <c r="K34" i="12"/>
  <c r="J34" i="12"/>
  <c r="I34" i="12"/>
  <c r="K33" i="12"/>
  <c r="J33" i="12"/>
  <c r="I33" i="12"/>
  <c r="K32" i="12"/>
  <c r="J32" i="12"/>
  <c r="I32" i="12"/>
  <c r="K31" i="12"/>
  <c r="J31" i="12"/>
  <c r="I31" i="12"/>
  <c r="K30" i="12"/>
  <c r="J30" i="12"/>
  <c r="I30" i="12"/>
  <c r="K29" i="12"/>
  <c r="J29" i="12"/>
  <c r="I29" i="12"/>
  <c r="K28" i="12"/>
  <c r="J28" i="12"/>
  <c r="I28" i="12"/>
  <c r="K27" i="12"/>
  <c r="J27" i="12"/>
  <c r="I27" i="12"/>
  <c r="K26" i="12"/>
  <c r="J26" i="12"/>
  <c r="I26" i="12"/>
  <c r="K25" i="12"/>
  <c r="J25" i="12"/>
  <c r="I25" i="12"/>
  <c r="K24" i="12"/>
  <c r="J24" i="12"/>
  <c r="I24" i="12"/>
  <c r="K23" i="12"/>
  <c r="J23" i="12"/>
  <c r="I23" i="12"/>
  <c r="K22" i="12"/>
  <c r="J22" i="12"/>
  <c r="I22" i="12"/>
  <c r="K21" i="12"/>
  <c r="J21" i="12"/>
  <c r="I21" i="12"/>
  <c r="K20" i="12"/>
  <c r="J20" i="12"/>
  <c r="I20" i="12"/>
  <c r="K19" i="12"/>
  <c r="J19" i="12"/>
  <c r="I19" i="12"/>
  <c r="K17" i="12"/>
  <c r="J17" i="12"/>
  <c r="I17" i="12"/>
  <c r="K16" i="12"/>
  <c r="J16" i="12"/>
  <c r="I16" i="12"/>
  <c r="K15" i="12"/>
  <c r="J15" i="12"/>
  <c r="I15" i="12"/>
  <c r="K14" i="12"/>
  <c r="J14" i="12"/>
  <c r="I14" i="12"/>
  <c r="K11" i="12"/>
  <c r="J11" i="12"/>
  <c r="K10" i="12"/>
  <c r="J10" i="12"/>
  <c r="I11" i="12"/>
  <c r="I10" i="12"/>
  <c r="H242" i="27"/>
  <c r="O242" i="27" s="1"/>
  <c r="H227" i="27"/>
  <c r="H226" i="27"/>
  <c r="N226" i="27" s="1"/>
  <c r="H224" i="27"/>
  <c r="H223" i="27"/>
  <c r="H222" i="27"/>
  <c r="H221" i="27"/>
  <c r="H220" i="27"/>
  <c r="H219" i="27"/>
  <c r="H218" i="27"/>
  <c r="H217" i="27"/>
  <c r="K217" i="27" s="1"/>
  <c r="H216" i="27"/>
  <c r="H215" i="27"/>
  <c r="H214" i="27"/>
  <c r="H213" i="27"/>
  <c r="H211" i="27"/>
  <c r="H210" i="27"/>
  <c r="H209" i="27"/>
  <c r="H208" i="27"/>
  <c r="H207" i="27"/>
  <c r="H205" i="27"/>
  <c r="H204" i="27"/>
  <c r="H202" i="27"/>
  <c r="H201" i="27"/>
  <c r="H200" i="27"/>
  <c r="H199" i="27"/>
  <c r="H198" i="27"/>
  <c r="H196" i="27"/>
  <c r="H195" i="27"/>
  <c r="H194" i="27"/>
  <c r="H193" i="27"/>
  <c r="H192" i="27"/>
  <c r="H191" i="27"/>
  <c r="H190" i="27"/>
  <c r="H189" i="27"/>
  <c r="I189" i="27" s="1"/>
  <c r="H188" i="27"/>
  <c r="H187" i="27"/>
  <c r="H186" i="27"/>
  <c r="H185" i="27"/>
  <c r="H184" i="27"/>
  <c r="H183" i="27"/>
  <c r="H181" i="27"/>
  <c r="H180" i="27"/>
  <c r="H179" i="27"/>
  <c r="H178" i="27"/>
  <c r="H177" i="27"/>
  <c r="H176" i="27"/>
  <c r="H174" i="27"/>
  <c r="H173" i="27"/>
  <c r="J173" i="27" s="1"/>
  <c r="H172" i="27"/>
  <c r="H171" i="27"/>
  <c r="M171" i="27" s="1"/>
  <c r="H169" i="27"/>
  <c r="H168" i="27"/>
  <c r="H167" i="27"/>
  <c r="H165" i="27"/>
  <c r="Q165" i="27" s="1"/>
  <c r="H164" i="27"/>
  <c r="H163" i="27"/>
  <c r="H162" i="27"/>
  <c r="H161" i="27"/>
  <c r="H160" i="27"/>
  <c r="H159" i="27"/>
  <c r="H157" i="27"/>
  <c r="H156" i="27"/>
  <c r="H154" i="27"/>
  <c r="H153" i="27"/>
  <c r="H152" i="27"/>
  <c r="H150" i="27"/>
  <c r="I150" i="27" s="1"/>
  <c r="H149" i="27"/>
  <c r="H148" i="27"/>
  <c r="H147" i="27"/>
  <c r="H145" i="27"/>
  <c r="H144" i="27"/>
  <c r="H143" i="27"/>
  <c r="H142" i="27"/>
  <c r="I142" i="27" s="1"/>
  <c r="H141" i="27"/>
  <c r="I141" i="27" s="1"/>
  <c r="H140" i="27"/>
  <c r="H139" i="27"/>
  <c r="H138" i="27"/>
  <c r="H137" i="27"/>
  <c r="H136" i="27"/>
  <c r="H134" i="27"/>
  <c r="H133" i="27"/>
  <c r="H132" i="27"/>
  <c r="M132" i="27" s="1"/>
  <c r="H131" i="27"/>
  <c r="H130" i="27"/>
  <c r="H128" i="27"/>
  <c r="H127" i="27"/>
  <c r="H126" i="27"/>
  <c r="H125" i="27"/>
  <c r="T125" i="27" s="1"/>
  <c r="H124" i="27"/>
  <c r="J124" i="27" s="1"/>
  <c r="H123" i="27"/>
  <c r="H122" i="27"/>
  <c r="H121" i="27"/>
  <c r="H119" i="27"/>
  <c r="H118" i="27"/>
  <c r="H117" i="27"/>
  <c r="H116" i="27"/>
  <c r="H115" i="27"/>
  <c r="H114" i="27"/>
  <c r="S114" i="27" s="1"/>
  <c r="H113" i="27"/>
  <c r="H112" i="27"/>
  <c r="H82" i="27"/>
  <c r="H81" i="27"/>
  <c r="H80" i="27"/>
  <c r="H79" i="27"/>
  <c r="J79" i="27" s="1"/>
  <c r="H78" i="27"/>
  <c r="H77" i="27"/>
  <c r="M77" i="27" s="1"/>
  <c r="H76" i="27"/>
  <c r="H75" i="27"/>
  <c r="H73" i="27"/>
  <c r="H72" i="27"/>
  <c r="H71" i="27"/>
  <c r="H68" i="27"/>
  <c r="H51" i="27"/>
  <c r="U231" i="27"/>
  <c r="H231" i="27"/>
  <c r="V49" i="27"/>
  <c r="V48" i="27"/>
  <c r="V47" i="27"/>
  <c r="H242" i="26"/>
  <c r="K242" i="26" s="1"/>
  <c r="H227" i="26"/>
  <c r="H226" i="26"/>
  <c r="H224" i="26"/>
  <c r="H223" i="26"/>
  <c r="K223" i="26" s="1"/>
  <c r="H222" i="26"/>
  <c r="H221" i="26"/>
  <c r="H220" i="26"/>
  <c r="H219" i="26"/>
  <c r="O219" i="26" s="1"/>
  <c r="H218" i="26"/>
  <c r="H217" i="26"/>
  <c r="H216" i="26"/>
  <c r="H215" i="26"/>
  <c r="O215" i="26" s="1"/>
  <c r="H214" i="26"/>
  <c r="O214" i="26" s="1"/>
  <c r="H213" i="26"/>
  <c r="H211" i="26"/>
  <c r="H210" i="26"/>
  <c r="O210" i="26" s="1"/>
  <c r="H209" i="26"/>
  <c r="H208" i="26"/>
  <c r="H207" i="26"/>
  <c r="H205" i="26"/>
  <c r="H204" i="26"/>
  <c r="T204" i="26" s="1"/>
  <c r="H202" i="26"/>
  <c r="H201" i="26"/>
  <c r="O201" i="26" s="1"/>
  <c r="H200" i="26"/>
  <c r="H199" i="26"/>
  <c r="H198" i="26"/>
  <c r="H196" i="26"/>
  <c r="H195" i="26"/>
  <c r="H194" i="26"/>
  <c r="K194" i="26" s="1"/>
  <c r="H193" i="26"/>
  <c r="H192" i="26"/>
  <c r="H191" i="26"/>
  <c r="L191" i="26" s="1"/>
  <c r="H190" i="26"/>
  <c r="H189" i="26"/>
  <c r="H188" i="26"/>
  <c r="H187" i="26"/>
  <c r="O187" i="26" s="1"/>
  <c r="H186" i="26"/>
  <c r="H185" i="26"/>
  <c r="H184" i="26"/>
  <c r="H183" i="26"/>
  <c r="H181" i="26"/>
  <c r="H180" i="26"/>
  <c r="H179" i="26"/>
  <c r="H178" i="26"/>
  <c r="H177" i="26"/>
  <c r="H176" i="26"/>
  <c r="H174" i="26"/>
  <c r="H173" i="26"/>
  <c r="H172" i="26"/>
  <c r="H171" i="26"/>
  <c r="H169" i="26"/>
  <c r="H168" i="26"/>
  <c r="T168" i="26" s="1"/>
  <c r="H167" i="26"/>
  <c r="H165" i="26"/>
  <c r="H164" i="26"/>
  <c r="H163" i="26"/>
  <c r="H162" i="26"/>
  <c r="H161" i="26"/>
  <c r="H160" i="26"/>
  <c r="H159" i="26"/>
  <c r="S159" i="26" s="1"/>
  <c r="H157" i="26"/>
  <c r="H156" i="26"/>
  <c r="S156" i="26" s="1"/>
  <c r="H154" i="26"/>
  <c r="H153" i="26"/>
  <c r="H152" i="26"/>
  <c r="H150" i="26"/>
  <c r="H149" i="26"/>
  <c r="H148" i="26"/>
  <c r="I148" i="26" s="1"/>
  <c r="H147" i="26"/>
  <c r="H145" i="26"/>
  <c r="H144" i="26"/>
  <c r="H143" i="26"/>
  <c r="H142" i="26"/>
  <c r="H141" i="26"/>
  <c r="H140" i="26"/>
  <c r="H139" i="26"/>
  <c r="T139" i="26" s="1"/>
  <c r="H138" i="26"/>
  <c r="H137" i="26"/>
  <c r="H136" i="26"/>
  <c r="H134" i="26"/>
  <c r="H133" i="26"/>
  <c r="H132" i="26"/>
  <c r="H131" i="26"/>
  <c r="H130" i="26"/>
  <c r="H128" i="26"/>
  <c r="H127" i="26"/>
  <c r="H126" i="26"/>
  <c r="H125" i="26"/>
  <c r="H124" i="26"/>
  <c r="H123" i="26"/>
  <c r="H122" i="26"/>
  <c r="H121" i="26"/>
  <c r="H119" i="26"/>
  <c r="H118" i="26"/>
  <c r="H117" i="26"/>
  <c r="H116" i="26"/>
  <c r="H115" i="26"/>
  <c r="H114" i="26"/>
  <c r="H113" i="26"/>
  <c r="H112" i="26"/>
  <c r="T112" i="26" s="1"/>
  <c r="H82" i="26"/>
  <c r="H81" i="26"/>
  <c r="H80" i="26"/>
  <c r="H79" i="26"/>
  <c r="H78" i="26"/>
  <c r="H77" i="26"/>
  <c r="H76" i="26"/>
  <c r="H75" i="26"/>
  <c r="P75" i="26" s="1"/>
  <c r="H73" i="26"/>
  <c r="H72" i="26"/>
  <c r="H71" i="26"/>
  <c r="H68" i="26"/>
  <c r="H51" i="26"/>
  <c r="C2" i="26"/>
  <c r="U231" i="26"/>
  <c r="H231" i="26"/>
  <c r="V49" i="26"/>
  <c r="V48" i="26"/>
  <c r="V47" i="26"/>
  <c r="H242" i="25"/>
  <c r="H227" i="25"/>
  <c r="H226" i="25"/>
  <c r="H224" i="25"/>
  <c r="H223" i="25"/>
  <c r="H222" i="25"/>
  <c r="H221" i="25"/>
  <c r="H220" i="25"/>
  <c r="H219" i="25"/>
  <c r="H218" i="25"/>
  <c r="H217" i="25"/>
  <c r="H216" i="25"/>
  <c r="H215" i="25"/>
  <c r="H214" i="25"/>
  <c r="J214" i="25" s="1"/>
  <c r="H213" i="25"/>
  <c r="H211" i="25"/>
  <c r="I211" i="25" s="1"/>
  <c r="H210" i="25"/>
  <c r="H209" i="25"/>
  <c r="H208" i="25"/>
  <c r="H207" i="25"/>
  <c r="H205" i="25"/>
  <c r="H204" i="25"/>
  <c r="H202" i="25"/>
  <c r="H201" i="25"/>
  <c r="H200" i="25"/>
  <c r="H199" i="25"/>
  <c r="H198" i="25"/>
  <c r="H196" i="25"/>
  <c r="H195" i="25"/>
  <c r="H194" i="25"/>
  <c r="T194" i="25" s="1"/>
  <c r="H193" i="25"/>
  <c r="H192" i="25"/>
  <c r="R192" i="25" s="1"/>
  <c r="H191" i="25"/>
  <c r="H190" i="25"/>
  <c r="H189" i="25"/>
  <c r="H188" i="25"/>
  <c r="H187" i="25"/>
  <c r="H186" i="25"/>
  <c r="H185" i="25"/>
  <c r="H184" i="25"/>
  <c r="H183" i="25"/>
  <c r="H181" i="25"/>
  <c r="H180" i="25"/>
  <c r="H179" i="25"/>
  <c r="H178" i="25"/>
  <c r="H177" i="25"/>
  <c r="H176" i="25"/>
  <c r="H174" i="25"/>
  <c r="L174" i="25" s="1"/>
  <c r="H173" i="25"/>
  <c r="H172" i="25"/>
  <c r="H171" i="25"/>
  <c r="H169" i="25"/>
  <c r="H168" i="25"/>
  <c r="H167" i="25"/>
  <c r="H165" i="25"/>
  <c r="H164" i="25"/>
  <c r="H163" i="25"/>
  <c r="H162" i="25"/>
  <c r="H161" i="25"/>
  <c r="H160" i="25"/>
  <c r="H159" i="25"/>
  <c r="H157" i="25"/>
  <c r="H156" i="25"/>
  <c r="H154" i="25"/>
  <c r="H153" i="25"/>
  <c r="H152" i="25"/>
  <c r="H150" i="25"/>
  <c r="H149" i="25"/>
  <c r="H148" i="25"/>
  <c r="H147" i="25"/>
  <c r="L147" i="25" s="1"/>
  <c r="H145" i="25"/>
  <c r="H144" i="25"/>
  <c r="H143" i="25"/>
  <c r="H142" i="25"/>
  <c r="H141" i="25"/>
  <c r="H140" i="25"/>
  <c r="H139" i="25"/>
  <c r="H138" i="25"/>
  <c r="H137" i="25"/>
  <c r="H136" i="25"/>
  <c r="H134" i="25"/>
  <c r="H133" i="25"/>
  <c r="H132" i="25"/>
  <c r="H131" i="25"/>
  <c r="H130" i="25"/>
  <c r="H128" i="25"/>
  <c r="H127" i="25"/>
  <c r="H126" i="25"/>
  <c r="M126" i="25" s="1"/>
  <c r="H125" i="25"/>
  <c r="H124" i="25"/>
  <c r="H123" i="25"/>
  <c r="H122" i="25"/>
  <c r="H121" i="25"/>
  <c r="H119" i="25"/>
  <c r="H118" i="25"/>
  <c r="H117" i="25"/>
  <c r="T117" i="25" s="1"/>
  <c r="H116" i="25"/>
  <c r="H115" i="25"/>
  <c r="H114" i="25"/>
  <c r="H113" i="25"/>
  <c r="H112" i="25"/>
  <c r="H82" i="25"/>
  <c r="H81" i="25"/>
  <c r="H80" i="25"/>
  <c r="H79" i="25"/>
  <c r="H78" i="25"/>
  <c r="H77" i="25"/>
  <c r="H76" i="25"/>
  <c r="H75" i="25"/>
  <c r="H73" i="25"/>
  <c r="H72" i="25"/>
  <c r="H71" i="25"/>
  <c r="H68" i="25"/>
  <c r="H51" i="25"/>
  <c r="C2" i="25"/>
  <c r="U231" i="25"/>
  <c r="V231" i="25" s="1"/>
  <c r="H231" i="25"/>
  <c r="V49" i="25"/>
  <c r="V48" i="25"/>
  <c r="V47" i="25"/>
  <c r="H242" i="24"/>
  <c r="H227" i="24"/>
  <c r="H226" i="24"/>
  <c r="H224" i="24"/>
  <c r="H223" i="24"/>
  <c r="H222" i="24"/>
  <c r="H221" i="24"/>
  <c r="H220" i="24"/>
  <c r="H219" i="24"/>
  <c r="O219" i="24" s="1"/>
  <c r="H218" i="24"/>
  <c r="H217" i="24"/>
  <c r="H216" i="24"/>
  <c r="H215" i="24"/>
  <c r="H214" i="24"/>
  <c r="H213" i="24"/>
  <c r="H211" i="24"/>
  <c r="O211" i="24" s="1"/>
  <c r="H210" i="24"/>
  <c r="H209" i="24"/>
  <c r="H208" i="24"/>
  <c r="L208" i="24" s="1"/>
  <c r="H207" i="24"/>
  <c r="H205" i="24"/>
  <c r="H204" i="24"/>
  <c r="H202" i="24"/>
  <c r="H201" i="24"/>
  <c r="O201" i="24" s="1"/>
  <c r="H200" i="24"/>
  <c r="H199" i="24"/>
  <c r="H198" i="24"/>
  <c r="H196" i="24"/>
  <c r="H195" i="24"/>
  <c r="H194" i="24"/>
  <c r="P194" i="24" s="1"/>
  <c r="H193" i="24"/>
  <c r="H192" i="24"/>
  <c r="H191" i="24"/>
  <c r="H190" i="24"/>
  <c r="H189" i="24"/>
  <c r="H188" i="24"/>
  <c r="H187" i="24"/>
  <c r="H186" i="24"/>
  <c r="H185" i="24"/>
  <c r="H184" i="24"/>
  <c r="H183" i="24"/>
  <c r="N183" i="24" s="1"/>
  <c r="H181" i="24"/>
  <c r="H180" i="24"/>
  <c r="H179" i="24"/>
  <c r="H178" i="24"/>
  <c r="H177" i="24"/>
  <c r="H176" i="24"/>
  <c r="H174" i="24"/>
  <c r="H173" i="24"/>
  <c r="H172" i="24"/>
  <c r="H171" i="24"/>
  <c r="H169" i="24"/>
  <c r="H168" i="24"/>
  <c r="H167" i="24"/>
  <c r="H165" i="24"/>
  <c r="H164" i="24"/>
  <c r="H163" i="24"/>
  <c r="H162" i="24"/>
  <c r="H161" i="24"/>
  <c r="H160" i="24"/>
  <c r="H159" i="24"/>
  <c r="N159" i="24" s="1"/>
  <c r="H157" i="24"/>
  <c r="H156" i="24"/>
  <c r="H154" i="24"/>
  <c r="H153" i="24"/>
  <c r="H152" i="24"/>
  <c r="H150" i="24"/>
  <c r="H149" i="24"/>
  <c r="H148" i="24"/>
  <c r="T148" i="24" s="1"/>
  <c r="H147" i="24"/>
  <c r="H145" i="24"/>
  <c r="H144" i="24"/>
  <c r="H143" i="24"/>
  <c r="H142" i="24"/>
  <c r="H141" i="24"/>
  <c r="H140" i="24"/>
  <c r="H139" i="24"/>
  <c r="H138" i="24"/>
  <c r="O138" i="24" s="1"/>
  <c r="H137" i="24"/>
  <c r="H136" i="24"/>
  <c r="H134" i="24"/>
  <c r="H133" i="24"/>
  <c r="H132" i="24"/>
  <c r="H131" i="24"/>
  <c r="H130" i="24"/>
  <c r="H128" i="24"/>
  <c r="H127" i="24"/>
  <c r="H126" i="24"/>
  <c r="O126" i="24" s="1"/>
  <c r="H125" i="24"/>
  <c r="H124" i="24"/>
  <c r="H123" i="24"/>
  <c r="H122" i="24"/>
  <c r="H121" i="24"/>
  <c r="H119" i="24"/>
  <c r="P119" i="24" s="1"/>
  <c r="H118" i="24"/>
  <c r="H117" i="24"/>
  <c r="H116" i="24"/>
  <c r="H115" i="24"/>
  <c r="H114" i="24"/>
  <c r="H113" i="24"/>
  <c r="H112" i="24"/>
  <c r="H82" i="24"/>
  <c r="H81" i="24"/>
  <c r="H80" i="24"/>
  <c r="N80" i="24" s="1"/>
  <c r="H79" i="24"/>
  <c r="H78" i="24"/>
  <c r="H77" i="24"/>
  <c r="H76" i="24"/>
  <c r="H75" i="24"/>
  <c r="P75" i="24" s="1"/>
  <c r="H73" i="24"/>
  <c r="H72" i="24"/>
  <c r="H71" i="24"/>
  <c r="H68" i="24"/>
  <c r="H51" i="24"/>
  <c r="C2" i="24"/>
  <c r="U231" i="24"/>
  <c r="H231" i="24"/>
  <c r="V231" i="24" s="1"/>
  <c r="V49" i="24"/>
  <c r="V48" i="24"/>
  <c r="V47" i="24"/>
  <c r="H242" i="23"/>
  <c r="I242" i="23" s="1"/>
  <c r="H227" i="23"/>
  <c r="H226" i="23"/>
  <c r="H224" i="23"/>
  <c r="H223" i="23"/>
  <c r="H222" i="23"/>
  <c r="H221" i="23"/>
  <c r="H220" i="23"/>
  <c r="H219" i="23"/>
  <c r="J219" i="23" s="1"/>
  <c r="H218" i="23"/>
  <c r="H217" i="23"/>
  <c r="H216" i="23"/>
  <c r="H215" i="23"/>
  <c r="H214" i="23"/>
  <c r="H213" i="23"/>
  <c r="H211" i="23"/>
  <c r="H210" i="23"/>
  <c r="H209" i="23"/>
  <c r="H208" i="23"/>
  <c r="H207" i="23"/>
  <c r="T207" i="23" s="1"/>
  <c r="H205" i="23"/>
  <c r="H204" i="23"/>
  <c r="H202" i="23"/>
  <c r="H201" i="23"/>
  <c r="H200" i="23"/>
  <c r="H199" i="23"/>
  <c r="H198" i="23"/>
  <c r="M198" i="23" s="1"/>
  <c r="H196" i="23"/>
  <c r="H195" i="23"/>
  <c r="H194" i="23"/>
  <c r="H193" i="23"/>
  <c r="H192" i="23"/>
  <c r="N192" i="23" s="1"/>
  <c r="H191" i="23"/>
  <c r="H190" i="23"/>
  <c r="H189" i="23"/>
  <c r="L189" i="23" s="1"/>
  <c r="H188" i="23"/>
  <c r="H187" i="23"/>
  <c r="H186" i="23"/>
  <c r="H185" i="23"/>
  <c r="H184" i="23"/>
  <c r="H183" i="23"/>
  <c r="H181" i="23"/>
  <c r="H180" i="23"/>
  <c r="H179" i="23"/>
  <c r="H178" i="23"/>
  <c r="H177" i="23"/>
  <c r="H176" i="23"/>
  <c r="H174" i="23"/>
  <c r="H173" i="23"/>
  <c r="H172" i="23"/>
  <c r="H171" i="23"/>
  <c r="H169" i="23"/>
  <c r="H168" i="23"/>
  <c r="H167" i="23"/>
  <c r="H165" i="23"/>
  <c r="H164" i="23"/>
  <c r="H163" i="23"/>
  <c r="K163" i="23" s="1"/>
  <c r="H162" i="23"/>
  <c r="H161" i="23"/>
  <c r="S161" i="23" s="1"/>
  <c r="H160" i="23"/>
  <c r="I160" i="23" s="1"/>
  <c r="H159" i="23"/>
  <c r="H157" i="23"/>
  <c r="H156" i="23"/>
  <c r="H154" i="23"/>
  <c r="H153" i="23"/>
  <c r="J153" i="23" s="1"/>
  <c r="H152" i="23"/>
  <c r="R152" i="23" s="1"/>
  <c r="H150" i="23"/>
  <c r="H149" i="23"/>
  <c r="H148" i="23"/>
  <c r="H147" i="23"/>
  <c r="H145" i="23"/>
  <c r="H144" i="23"/>
  <c r="M144" i="23" s="1"/>
  <c r="H143" i="23"/>
  <c r="H142" i="23"/>
  <c r="H141" i="23"/>
  <c r="H140" i="23"/>
  <c r="T140" i="23" s="1"/>
  <c r="H139" i="23"/>
  <c r="H138" i="23"/>
  <c r="H137" i="23"/>
  <c r="H136" i="23"/>
  <c r="H134" i="23"/>
  <c r="H133" i="23"/>
  <c r="H132" i="23"/>
  <c r="H131" i="23"/>
  <c r="H130" i="23"/>
  <c r="H128" i="23"/>
  <c r="H127" i="23"/>
  <c r="H126" i="23"/>
  <c r="H125" i="23"/>
  <c r="H124" i="23"/>
  <c r="H123" i="23"/>
  <c r="H122" i="23"/>
  <c r="H121" i="23"/>
  <c r="H119" i="23"/>
  <c r="H118" i="23"/>
  <c r="H117" i="23"/>
  <c r="T117" i="23" s="1"/>
  <c r="H116" i="23"/>
  <c r="H115" i="23"/>
  <c r="H114" i="23"/>
  <c r="H113" i="23"/>
  <c r="H112" i="23"/>
  <c r="H82" i="23"/>
  <c r="H81" i="23"/>
  <c r="H80" i="23"/>
  <c r="P80" i="23" s="1"/>
  <c r="H79" i="23"/>
  <c r="K79" i="23" s="1"/>
  <c r="H78" i="23"/>
  <c r="H77" i="23"/>
  <c r="H76" i="23"/>
  <c r="H75" i="23"/>
  <c r="H73" i="23"/>
  <c r="H72" i="23"/>
  <c r="H71" i="23"/>
  <c r="S71" i="23" s="1"/>
  <c r="H68" i="23"/>
  <c r="H51" i="23"/>
  <c r="O167" i="23"/>
  <c r="U231" i="23"/>
  <c r="H231" i="23"/>
  <c r="V49" i="23"/>
  <c r="V48" i="23"/>
  <c r="V47" i="23"/>
  <c r="C2" i="22"/>
  <c r="H242" i="22"/>
  <c r="H227" i="22"/>
  <c r="H226" i="22"/>
  <c r="H224" i="22"/>
  <c r="T224" i="22" s="1"/>
  <c r="H223" i="22"/>
  <c r="H222" i="22"/>
  <c r="H221" i="22"/>
  <c r="H220" i="22"/>
  <c r="H219" i="22"/>
  <c r="H218" i="22"/>
  <c r="H217" i="22"/>
  <c r="H216" i="22"/>
  <c r="T216" i="22" s="1"/>
  <c r="H215" i="22"/>
  <c r="H214" i="22"/>
  <c r="H213" i="22"/>
  <c r="J213" i="22" s="1"/>
  <c r="H211" i="22"/>
  <c r="T211" i="22" s="1"/>
  <c r="H210" i="22"/>
  <c r="H209" i="22"/>
  <c r="H208" i="22"/>
  <c r="N208" i="22" s="1"/>
  <c r="H207" i="22"/>
  <c r="H205" i="22"/>
  <c r="H204" i="22"/>
  <c r="H202" i="22"/>
  <c r="H201" i="22"/>
  <c r="H200" i="22"/>
  <c r="H199" i="22"/>
  <c r="H198" i="22"/>
  <c r="H196" i="22"/>
  <c r="H195" i="22"/>
  <c r="H194" i="22"/>
  <c r="H193" i="22"/>
  <c r="H192" i="22"/>
  <c r="H191" i="22"/>
  <c r="I191" i="22" s="1"/>
  <c r="H190" i="22"/>
  <c r="H189" i="22"/>
  <c r="H188" i="22"/>
  <c r="H187" i="22"/>
  <c r="H186" i="22"/>
  <c r="H185" i="22"/>
  <c r="H184" i="22"/>
  <c r="O184" i="22" s="1"/>
  <c r="H183" i="22"/>
  <c r="H181" i="22"/>
  <c r="H180" i="22"/>
  <c r="O180" i="22" s="1"/>
  <c r="H179" i="22"/>
  <c r="R179" i="22" s="1"/>
  <c r="H178" i="22"/>
  <c r="H177" i="22"/>
  <c r="H176" i="22"/>
  <c r="H174" i="22"/>
  <c r="H173" i="22"/>
  <c r="P173" i="22" s="1"/>
  <c r="H172" i="22"/>
  <c r="H171" i="22"/>
  <c r="H169" i="22"/>
  <c r="H168" i="22"/>
  <c r="H167" i="22"/>
  <c r="H165" i="22"/>
  <c r="H164" i="22"/>
  <c r="H163" i="22"/>
  <c r="H162" i="22"/>
  <c r="H161" i="22"/>
  <c r="Q161" i="22" s="1"/>
  <c r="H160" i="22"/>
  <c r="T160" i="22" s="1"/>
  <c r="H159" i="22"/>
  <c r="H157" i="22"/>
  <c r="H156" i="22"/>
  <c r="H154" i="22"/>
  <c r="J154" i="22" s="1"/>
  <c r="H153" i="22"/>
  <c r="H152" i="22"/>
  <c r="H150" i="22"/>
  <c r="H149" i="22"/>
  <c r="H148" i="22"/>
  <c r="H147" i="22"/>
  <c r="H145" i="22"/>
  <c r="T145" i="22" s="1"/>
  <c r="H144" i="22"/>
  <c r="O144" i="22" s="1"/>
  <c r="H143" i="22"/>
  <c r="H142" i="22"/>
  <c r="H141" i="22"/>
  <c r="H140" i="22"/>
  <c r="H139" i="22"/>
  <c r="H138" i="22"/>
  <c r="H137" i="22"/>
  <c r="H136" i="22"/>
  <c r="H134" i="22"/>
  <c r="H133" i="22"/>
  <c r="H132" i="22"/>
  <c r="H131" i="22"/>
  <c r="H130" i="22"/>
  <c r="H128" i="22"/>
  <c r="H127" i="22"/>
  <c r="P127" i="22" s="1"/>
  <c r="H126" i="22"/>
  <c r="R126" i="22" s="1"/>
  <c r="H125" i="22"/>
  <c r="H124" i="22"/>
  <c r="H123" i="22"/>
  <c r="H122" i="22"/>
  <c r="H121" i="22"/>
  <c r="H119" i="22"/>
  <c r="H118" i="22"/>
  <c r="R118" i="22" s="1"/>
  <c r="H117" i="22"/>
  <c r="H116" i="22"/>
  <c r="H115" i="22"/>
  <c r="H114" i="22"/>
  <c r="H113" i="22"/>
  <c r="H112" i="22"/>
  <c r="H82" i="22"/>
  <c r="H81" i="22"/>
  <c r="L81" i="22" s="1"/>
  <c r="H80" i="22"/>
  <c r="H79" i="22"/>
  <c r="H78" i="22"/>
  <c r="H77" i="22"/>
  <c r="N77" i="22" s="1"/>
  <c r="H76" i="22"/>
  <c r="H75" i="22"/>
  <c r="H73" i="22"/>
  <c r="H72" i="22"/>
  <c r="H71" i="22"/>
  <c r="N71" i="22" s="1"/>
  <c r="H68" i="22"/>
  <c r="H51" i="22"/>
  <c r="R51" i="22" s="1"/>
  <c r="U231" i="22"/>
  <c r="H231" i="22"/>
  <c r="V49" i="22"/>
  <c r="V48" i="22"/>
  <c r="V47" i="22"/>
  <c r="H242" i="21"/>
  <c r="O242" i="21" s="1"/>
  <c r="H227" i="21"/>
  <c r="H226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1" i="21"/>
  <c r="S211" i="21" s="1"/>
  <c r="H210" i="21"/>
  <c r="H209" i="21"/>
  <c r="H208" i="21"/>
  <c r="H207" i="21"/>
  <c r="H205" i="21"/>
  <c r="H204" i="21"/>
  <c r="H202" i="21"/>
  <c r="H201" i="21"/>
  <c r="H200" i="21"/>
  <c r="H199" i="21"/>
  <c r="K199" i="21" s="1"/>
  <c r="H198" i="21"/>
  <c r="H196" i="21"/>
  <c r="H195" i="21"/>
  <c r="H194" i="21"/>
  <c r="H193" i="21"/>
  <c r="H192" i="21"/>
  <c r="Q192" i="21" s="1"/>
  <c r="H191" i="21"/>
  <c r="H190" i="21"/>
  <c r="H189" i="21"/>
  <c r="H188" i="21"/>
  <c r="H187" i="21"/>
  <c r="H186" i="21"/>
  <c r="H185" i="21"/>
  <c r="H184" i="21"/>
  <c r="H183" i="21"/>
  <c r="R183" i="21" s="1"/>
  <c r="H181" i="21"/>
  <c r="J181" i="21" s="1"/>
  <c r="H180" i="21"/>
  <c r="H179" i="21"/>
  <c r="H178" i="21"/>
  <c r="H177" i="21"/>
  <c r="H176" i="21"/>
  <c r="H174" i="21"/>
  <c r="H173" i="21"/>
  <c r="H172" i="21"/>
  <c r="H171" i="21"/>
  <c r="H169" i="21"/>
  <c r="H168" i="21"/>
  <c r="H167" i="21"/>
  <c r="H165" i="21"/>
  <c r="H164" i="21"/>
  <c r="R164" i="21" s="1"/>
  <c r="H163" i="21"/>
  <c r="H162" i="21"/>
  <c r="H161" i="21"/>
  <c r="H160" i="21"/>
  <c r="H159" i="21"/>
  <c r="H157" i="21"/>
  <c r="H156" i="21"/>
  <c r="H154" i="21"/>
  <c r="H153" i="21"/>
  <c r="T153" i="21" s="1"/>
  <c r="H152" i="21"/>
  <c r="S152" i="21" s="1"/>
  <c r="H150" i="21"/>
  <c r="H149" i="21"/>
  <c r="H148" i="21"/>
  <c r="H147" i="21"/>
  <c r="H145" i="21"/>
  <c r="H144" i="21"/>
  <c r="R144" i="21" s="1"/>
  <c r="H143" i="21"/>
  <c r="H142" i="21"/>
  <c r="S142" i="21" s="1"/>
  <c r="H141" i="21"/>
  <c r="H140" i="21"/>
  <c r="H139" i="21"/>
  <c r="H138" i="21"/>
  <c r="H137" i="21"/>
  <c r="H136" i="21"/>
  <c r="N136" i="21" s="1"/>
  <c r="H134" i="21"/>
  <c r="H133" i="21"/>
  <c r="H132" i="21"/>
  <c r="H131" i="21"/>
  <c r="H130" i="21"/>
  <c r="H128" i="21"/>
  <c r="H127" i="21"/>
  <c r="H126" i="21"/>
  <c r="H125" i="21"/>
  <c r="S125" i="21" s="1"/>
  <c r="H124" i="21"/>
  <c r="H123" i="21"/>
  <c r="H122" i="21"/>
  <c r="H121" i="21"/>
  <c r="H119" i="21"/>
  <c r="H118" i="21"/>
  <c r="H117" i="21"/>
  <c r="H116" i="21"/>
  <c r="H115" i="21"/>
  <c r="H114" i="21"/>
  <c r="H113" i="21"/>
  <c r="H112" i="21"/>
  <c r="N112" i="21" s="1"/>
  <c r="H82" i="21"/>
  <c r="H81" i="21"/>
  <c r="H80" i="21"/>
  <c r="H79" i="21"/>
  <c r="Q79" i="21" s="1"/>
  <c r="H78" i="21"/>
  <c r="H77" i="21"/>
  <c r="S77" i="21" s="1"/>
  <c r="H76" i="21"/>
  <c r="Q76" i="21" s="1"/>
  <c r="H75" i="21"/>
  <c r="H73" i="21"/>
  <c r="H72" i="21"/>
  <c r="H71" i="21"/>
  <c r="K71" i="21" s="1"/>
  <c r="H68" i="21"/>
  <c r="H51" i="21"/>
  <c r="M51" i="21" s="1"/>
  <c r="O167" i="21"/>
  <c r="H231" i="21"/>
  <c r="U231" i="21"/>
  <c r="V49" i="21"/>
  <c r="V48" i="21"/>
  <c r="V47" i="21"/>
  <c r="H242" i="20"/>
  <c r="H227" i="20"/>
  <c r="H226" i="20"/>
  <c r="J226" i="20" s="1"/>
  <c r="H224" i="20"/>
  <c r="H223" i="20"/>
  <c r="H222" i="20"/>
  <c r="H221" i="20"/>
  <c r="H220" i="20"/>
  <c r="H219" i="20"/>
  <c r="I219" i="20" s="1"/>
  <c r="H218" i="20"/>
  <c r="H217" i="20"/>
  <c r="H216" i="20"/>
  <c r="H215" i="20"/>
  <c r="H214" i="20"/>
  <c r="H213" i="20"/>
  <c r="H211" i="20"/>
  <c r="H210" i="20"/>
  <c r="H209" i="20"/>
  <c r="H208" i="20"/>
  <c r="H207" i="20"/>
  <c r="R207" i="20" s="1"/>
  <c r="H205" i="20"/>
  <c r="H204" i="20"/>
  <c r="H202" i="20"/>
  <c r="H201" i="20"/>
  <c r="H200" i="20"/>
  <c r="T200" i="20" s="1"/>
  <c r="H199" i="20"/>
  <c r="H198" i="20"/>
  <c r="H196" i="20"/>
  <c r="H195" i="20"/>
  <c r="P195" i="20" s="1"/>
  <c r="H194" i="20"/>
  <c r="H193" i="20"/>
  <c r="H192" i="20"/>
  <c r="H191" i="20"/>
  <c r="H190" i="20"/>
  <c r="J190" i="20" s="1"/>
  <c r="H189" i="20"/>
  <c r="H188" i="20"/>
  <c r="H187" i="20"/>
  <c r="H186" i="20"/>
  <c r="H185" i="20"/>
  <c r="H184" i="20"/>
  <c r="R184" i="20" s="1"/>
  <c r="H183" i="20"/>
  <c r="H181" i="20"/>
  <c r="H180" i="20"/>
  <c r="H179" i="20"/>
  <c r="H178" i="20"/>
  <c r="H177" i="20"/>
  <c r="H176" i="20"/>
  <c r="H174" i="20"/>
  <c r="H173" i="20"/>
  <c r="H172" i="20"/>
  <c r="Q172" i="20" s="1"/>
  <c r="H171" i="20"/>
  <c r="H169" i="20"/>
  <c r="H168" i="20"/>
  <c r="H167" i="20"/>
  <c r="H165" i="20"/>
  <c r="H164" i="20"/>
  <c r="O164" i="20" s="1"/>
  <c r="H163" i="20"/>
  <c r="R163" i="20" s="1"/>
  <c r="H162" i="20"/>
  <c r="H161" i="20"/>
  <c r="O161" i="20" s="1"/>
  <c r="H160" i="20"/>
  <c r="H159" i="20"/>
  <c r="O159" i="20" s="1"/>
  <c r="H157" i="20"/>
  <c r="H156" i="20"/>
  <c r="H154" i="20"/>
  <c r="H153" i="20"/>
  <c r="H152" i="20"/>
  <c r="H150" i="20"/>
  <c r="J150" i="20" s="1"/>
  <c r="H149" i="20"/>
  <c r="H148" i="20"/>
  <c r="O148" i="20" s="1"/>
  <c r="H147" i="20"/>
  <c r="H145" i="20"/>
  <c r="H144" i="20"/>
  <c r="H143" i="20"/>
  <c r="H142" i="20"/>
  <c r="H141" i="20"/>
  <c r="H140" i="20"/>
  <c r="H139" i="20"/>
  <c r="H138" i="20"/>
  <c r="H137" i="20"/>
  <c r="H136" i="20"/>
  <c r="O136" i="20" s="1"/>
  <c r="H134" i="20"/>
  <c r="H133" i="20"/>
  <c r="H132" i="20"/>
  <c r="H131" i="20"/>
  <c r="H130" i="20"/>
  <c r="H128" i="20"/>
  <c r="H127" i="20"/>
  <c r="H126" i="20"/>
  <c r="H125" i="20"/>
  <c r="H124" i="20"/>
  <c r="H123" i="20"/>
  <c r="H122" i="20"/>
  <c r="O122" i="20" s="1"/>
  <c r="H121" i="20"/>
  <c r="H119" i="20"/>
  <c r="H118" i="20"/>
  <c r="H117" i="20"/>
  <c r="H116" i="20"/>
  <c r="H115" i="20"/>
  <c r="H114" i="20"/>
  <c r="H113" i="20"/>
  <c r="H112" i="20"/>
  <c r="S112" i="20" s="1"/>
  <c r="H82" i="20"/>
  <c r="H81" i="20"/>
  <c r="H80" i="20"/>
  <c r="H79" i="20"/>
  <c r="M79" i="20" s="1"/>
  <c r="H78" i="20"/>
  <c r="H77" i="20"/>
  <c r="H76" i="20"/>
  <c r="H75" i="20"/>
  <c r="H73" i="20"/>
  <c r="H72" i="20"/>
  <c r="H71" i="20"/>
  <c r="O71" i="20" s="1"/>
  <c r="H68" i="20"/>
  <c r="H51" i="20"/>
  <c r="U231" i="20"/>
  <c r="H231" i="20"/>
  <c r="V231" i="20" s="1"/>
  <c r="V49" i="20"/>
  <c r="V48" i="20"/>
  <c r="V47" i="20"/>
  <c r="C2" i="19"/>
  <c r="C2" i="17"/>
  <c r="C2" i="16"/>
  <c r="C2" i="15"/>
  <c r="C2" i="14"/>
  <c r="H242" i="19"/>
  <c r="M242" i="19" s="1"/>
  <c r="H227" i="19"/>
  <c r="H226" i="19"/>
  <c r="H224" i="19"/>
  <c r="P224" i="19" s="1"/>
  <c r="H223" i="19"/>
  <c r="H222" i="19"/>
  <c r="H221" i="19"/>
  <c r="H220" i="19"/>
  <c r="H219" i="19"/>
  <c r="H218" i="19"/>
  <c r="H217" i="19"/>
  <c r="H216" i="19"/>
  <c r="H215" i="19"/>
  <c r="H214" i="19"/>
  <c r="L214" i="19" s="1"/>
  <c r="H213" i="19"/>
  <c r="H211" i="19"/>
  <c r="H210" i="19"/>
  <c r="H209" i="19"/>
  <c r="H208" i="19"/>
  <c r="H207" i="19"/>
  <c r="H205" i="19"/>
  <c r="H204" i="19"/>
  <c r="H202" i="19"/>
  <c r="H201" i="19"/>
  <c r="H200" i="19"/>
  <c r="H199" i="19"/>
  <c r="H198" i="19"/>
  <c r="H196" i="19"/>
  <c r="T196" i="19" s="1"/>
  <c r="H195" i="19"/>
  <c r="S195" i="19" s="1"/>
  <c r="H194" i="19"/>
  <c r="M194" i="19" s="1"/>
  <c r="H193" i="19"/>
  <c r="H192" i="19"/>
  <c r="H191" i="19"/>
  <c r="H190" i="19"/>
  <c r="H189" i="19"/>
  <c r="H188" i="19"/>
  <c r="P188" i="19" s="1"/>
  <c r="H187" i="19"/>
  <c r="O187" i="19" s="1"/>
  <c r="H186" i="19"/>
  <c r="H185" i="19"/>
  <c r="H184" i="19"/>
  <c r="P184" i="19" s="1"/>
  <c r="H183" i="19"/>
  <c r="H181" i="19"/>
  <c r="H180" i="19"/>
  <c r="H179" i="19"/>
  <c r="H178" i="19"/>
  <c r="H177" i="19"/>
  <c r="H176" i="19"/>
  <c r="H174" i="19"/>
  <c r="H173" i="19"/>
  <c r="H172" i="19"/>
  <c r="H171" i="19"/>
  <c r="H169" i="19"/>
  <c r="P169" i="19" s="1"/>
  <c r="H168" i="19"/>
  <c r="H167" i="19"/>
  <c r="H165" i="19"/>
  <c r="P165" i="19" s="1"/>
  <c r="H164" i="19"/>
  <c r="N164" i="19" s="1"/>
  <c r="H163" i="19"/>
  <c r="H162" i="19"/>
  <c r="Q162" i="19" s="1"/>
  <c r="H161" i="19"/>
  <c r="Q161" i="19" s="1"/>
  <c r="H160" i="19"/>
  <c r="H159" i="19"/>
  <c r="H157" i="19"/>
  <c r="H156" i="19"/>
  <c r="H154" i="19"/>
  <c r="H153" i="19"/>
  <c r="H152" i="19"/>
  <c r="O152" i="19" s="1"/>
  <c r="H150" i="19"/>
  <c r="H149" i="19"/>
  <c r="H148" i="19"/>
  <c r="H147" i="19"/>
  <c r="S147" i="19" s="1"/>
  <c r="H145" i="19"/>
  <c r="H144" i="19"/>
  <c r="H143" i="19"/>
  <c r="H142" i="19"/>
  <c r="H141" i="19"/>
  <c r="H140" i="19"/>
  <c r="P140" i="19" s="1"/>
  <c r="H139" i="19"/>
  <c r="O139" i="19" s="1"/>
  <c r="H138" i="19"/>
  <c r="H137" i="19"/>
  <c r="H136" i="19"/>
  <c r="P136" i="19" s="1"/>
  <c r="H134" i="19"/>
  <c r="H133" i="19"/>
  <c r="H132" i="19"/>
  <c r="H131" i="19"/>
  <c r="H130" i="19"/>
  <c r="R130" i="19" s="1"/>
  <c r="H128" i="19"/>
  <c r="H127" i="19"/>
  <c r="H126" i="19"/>
  <c r="H125" i="19"/>
  <c r="H124" i="19"/>
  <c r="H123" i="19"/>
  <c r="H122" i="19"/>
  <c r="H121" i="19"/>
  <c r="H119" i="19"/>
  <c r="M119" i="19" s="1"/>
  <c r="H118" i="19"/>
  <c r="N118" i="19" s="1"/>
  <c r="H117" i="19"/>
  <c r="H116" i="19"/>
  <c r="H115" i="19"/>
  <c r="H114" i="19"/>
  <c r="H113" i="19"/>
  <c r="H112" i="19"/>
  <c r="O112" i="19" s="1"/>
  <c r="H82" i="19"/>
  <c r="N82" i="19" s="1"/>
  <c r="H81" i="19"/>
  <c r="H80" i="19"/>
  <c r="H79" i="19"/>
  <c r="H78" i="19"/>
  <c r="H77" i="19"/>
  <c r="H76" i="19"/>
  <c r="J76" i="19" s="1"/>
  <c r="H75" i="19"/>
  <c r="H73" i="19"/>
  <c r="H72" i="19"/>
  <c r="H71" i="19"/>
  <c r="Q71" i="19" s="1"/>
  <c r="H68" i="19"/>
  <c r="H51" i="19"/>
  <c r="I51" i="19" s="1"/>
  <c r="H231" i="19"/>
  <c r="U231" i="19"/>
  <c r="V49" i="19"/>
  <c r="V48" i="19"/>
  <c r="V47" i="19"/>
  <c r="H242" i="18"/>
  <c r="H227" i="18"/>
  <c r="H226" i="18"/>
  <c r="H224" i="18"/>
  <c r="H223" i="18"/>
  <c r="H222" i="18"/>
  <c r="R222" i="18" s="1"/>
  <c r="H221" i="18"/>
  <c r="R221" i="18" s="1"/>
  <c r="H220" i="18"/>
  <c r="H219" i="18"/>
  <c r="H218" i="18"/>
  <c r="R218" i="18" s="1"/>
  <c r="H217" i="18"/>
  <c r="H216" i="18"/>
  <c r="H215" i="18"/>
  <c r="H214" i="18"/>
  <c r="J214" i="18" s="1"/>
  <c r="H213" i="18"/>
  <c r="T213" i="18" s="1"/>
  <c r="H211" i="18"/>
  <c r="H210" i="18"/>
  <c r="H209" i="18"/>
  <c r="H208" i="18"/>
  <c r="R208" i="18" s="1"/>
  <c r="H207" i="18"/>
  <c r="H205" i="18"/>
  <c r="H204" i="18"/>
  <c r="H202" i="18"/>
  <c r="J202" i="18" s="1"/>
  <c r="H201" i="18"/>
  <c r="H200" i="18"/>
  <c r="T200" i="18" s="1"/>
  <c r="H199" i="18"/>
  <c r="L199" i="18" s="1"/>
  <c r="H198" i="18"/>
  <c r="H196" i="18"/>
  <c r="H195" i="18"/>
  <c r="N195" i="18" s="1"/>
  <c r="H194" i="18"/>
  <c r="H193" i="18"/>
  <c r="H192" i="18"/>
  <c r="H191" i="18"/>
  <c r="T191" i="18" s="1"/>
  <c r="H190" i="18"/>
  <c r="H189" i="18"/>
  <c r="H188" i="18"/>
  <c r="H187" i="18"/>
  <c r="H186" i="18"/>
  <c r="H185" i="18"/>
  <c r="H184" i="18"/>
  <c r="T184" i="18" s="1"/>
  <c r="H183" i="18"/>
  <c r="H181" i="18"/>
  <c r="H180" i="18"/>
  <c r="T180" i="18" s="1"/>
  <c r="H179" i="18"/>
  <c r="H178" i="18"/>
  <c r="H177" i="18"/>
  <c r="H176" i="18"/>
  <c r="Q176" i="18" s="1"/>
  <c r="H174" i="18"/>
  <c r="H173" i="18"/>
  <c r="H172" i="18"/>
  <c r="H171" i="18"/>
  <c r="H169" i="18"/>
  <c r="H168" i="18"/>
  <c r="T168" i="18" s="1"/>
  <c r="H167" i="18"/>
  <c r="H165" i="18"/>
  <c r="P165" i="18" s="1"/>
  <c r="H164" i="18"/>
  <c r="H163" i="18"/>
  <c r="H162" i="18"/>
  <c r="T162" i="18" s="1"/>
  <c r="H161" i="18"/>
  <c r="I161" i="18" s="1"/>
  <c r="H160" i="18"/>
  <c r="M160" i="18" s="1"/>
  <c r="H159" i="18"/>
  <c r="H157" i="18"/>
  <c r="H156" i="18"/>
  <c r="H154" i="18"/>
  <c r="H153" i="18"/>
  <c r="H152" i="18"/>
  <c r="S152" i="18" s="1"/>
  <c r="H150" i="18"/>
  <c r="T150" i="18" s="1"/>
  <c r="H149" i="18"/>
  <c r="H148" i="18"/>
  <c r="H147" i="18"/>
  <c r="R147" i="18" s="1"/>
  <c r="H145" i="18"/>
  <c r="H144" i="18"/>
  <c r="H143" i="18"/>
  <c r="H142" i="18"/>
  <c r="N142" i="18" s="1"/>
  <c r="H141" i="18"/>
  <c r="T141" i="18" s="1"/>
  <c r="H140" i="18"/>
  <c r="H139" i="18"/>
  <c r="H138" i="18"/>
  <c r="H137" i="18"/>
  <c r="H136" i="18"/>
  <c r="H134" i="18"/>
  <c r="T134" i="18" s="1"/>
  <c r="H133" i="18"/>
  <c r="H132" i="18"/>
  <c r="H131" i="18"/>
  <c r="H130" i="18"/>
  <c r="T130" i="18" s="1"/>
  <c r="H128" i="18"/>
  <c r="H127" i="18"/>
  <c r="N127" i="18" s="1"/>
  <c r="H126" i="18"/>
  <c r="L126" i="18" s="1"/>
  <c r="H125" i="18"/>
  <c r="R125" i="18" s="1"/>
  <c r="H124" i="18"/>
  <c r="H123" i="18"/>
  <c r="H122" i="18"/>
  <c r="H121" i="18"/>
  <c r="N121" i="18" s="1"/>
  <c r="H119" i="18"/>
  <c r="H118" i="18"/>
  <c r="H117" i="18"/>
  <c r="H116" i="18"/>
  <c r="H115" i="18"/>
  <c r="H114" i="18"/>
  <c r="H113" i="18"/>
  <c r="H112" i="18"/>
  <c r="H82" i="18"/>
  <c r="H81" i="18"/>
  <c r="L81" i="18" s="1"/>
  <c r="H80" i="18"/>
  <c r="H79" i="18"/>
  <c r="H78" i="18"/>
  <c r="L78" i="18" s="1"/>
  <c r="H77" i="18"/>
  <c r="H76" i="18"/>
  <c r="H75" i="18"/>
  <c r="H73" i="18"/>
  <c r="H72" i="18"/>
  <c r="H71" i="18"/>
  <c r="I71" i="18" s="1"/>
  <c r="H68" i="18"/>
  <c r="H51" i="18"/>
  <c r="J51" i="18" s="1"/>
  <c r="O132" i="18"/>
  <c r="U231" i="18"/>
  <c r="H231" i="18"/>
  <c r="V49" i="18"/>
  <c r="V48" i="18"/>
  <c r="V47" i="18"/>
  <c r="H242" i="17"/>
  <c r="H227" i="17"/>
  <c r="H226" i="17"/>
  <c r="N226" i="17" s="1"/>
  <c r="H224" i="17"/>
  <c r="L224" i="17" s="1"/>
  <c r="H223" i="17"/>
  <c r="S223" i="17" s="1"/>
  <c r="H222" i="17"/>
  <c r="N222" i="17" s="1"/>
  <c r="H221" i="17"/>
  <c r="M221" i="17" s="1"/>
  <c r="H220" i="17"/>
  <c r="H219" i="17"/>
  <c r="H218" i="17"/>
  <c r="R218" i="17" s="1"/>
  <c r="H217" i="17"/>
  <c r="H216" i="17"/>
  <c r="H215" i="17"/>
  <c r="H214" i="17"/>
  <c r="H213" i="17"/>
  <c r="J213" i="17" s="1"/>
  <c r="H211" i="17"/>
  <c r="O211" i="17" s="1"/>
  <c r="H210" i="17"/>
  <c r="H209" i="17"/>
  <c r="H208" i="17"/>
  <c r="S208" i="17" s="1"/>
  <c r="H207" i="17"/>
  <c r="T207" i="17" s="1"/>
  <c r="H205" i="17"/>
  <c r="H204" i="17"/>
  <c r="K204" i="17" s="1"/>
  <c r="H202" i="17"/>
  <c r="H201" i="17"/>
  <c r="H200" i="17"/>
  <c r="K200" i="17" s="1"/>
  <c r="H199" i="17"/>
  <c r="H198" i="17"/>
  <c r="H196" i="17"/>
  <c r="H195" i="17"/>
  <c r="H194" i="17"/>
  <c r="H193" i="17"/>
  <c r="H192" i="17"/>
  <c r="H191" i="17"/>
  <c r="H190" i="17"/>
  <c r="N190" i="17" s="1"/>
  <c r="H189" i="17"/>
  <c r="O189" i="17" s="1"/>
  <c r="H188" i="17"/>
  <c r="T188" i="17" s="1"/>
  <c r="H187" i="17"/>
  <c r="H186" i="17"/>
  <c r="R186" i="17" s="1"/>
  <c r="H185" i="17"/>
  <c r="H184" i="17"/>
  <c r="T184" i="17" s="1"/>
  <c r="H183" i="17"/>
  <c r="H181" i="17"/>
  <c r="H180" i="17"/>
  <c r="T180" i="17" s="1"/>
  <c r="H179" i="17"/>
  <c r="I179" i="17" s="1"/>
  <c r="H178" i="17"/>
  <c r="R178" i="17" s="1"/>
  <c r="H177" i="17"/>
  <c r="H176" i="17"/>
  <c r="O176" i="17" s="1"/>
  <c r="H174" i="17"/>
  <c r="N174" i="17" s="1"/>
  <c r="H173" i="17"/>
  <c r="H172" i="17"/>
  <c r="H171" i="17"/>
  <c r="S171" i="17" s="1"/>
  <c r="H169" i="17"/>
  <c r="H168" i="17"/>
  <c r="H167" i="17"/>
  <c r="S167" i="17" s="1"/>
  <c r="H165" i="17"/>
  <c r="R165" i="17" s="1"/>
  <c r="H164" i="17"/>
  <c r="T164" i="17" s="1"/>
  <c r="H163" i="17"/>
  <c r="P163" i="17" s="1"/>
  <c r="H162" i="17"/>
  <c r="N162" i="17" s="1"/>
  <c r="H161" i="17"/>
  <c r="H160" i="17"/>
  <c r="K160" i="17" s="1"/>
  <c r="H159" i="17"/>
  <c r="S159" i="17" s="1"/>
  <c r="H157" i="17"/>
  <c r="S157" i="17" s="1"/>
  <c r="H156" i="17"/>
  <c r="H154" i="17"/>
  <c r="H153" i="17"/>
  <c r="O153" i="17" s="1"/>
  <c r="H152" i="17"/>
  <c r="H150" i="17"/>
  <c r="N150" i="17" s="1"/>
  <c r="H149" i="17"/>
  <c r="H148" i="17"/>
  <c r="T148" i="17" s="1"/>
  <c r="H147" i="17"/>
  <c r="S147" i="17" s="1"/>
  <c r="H145" i="17"/>
  <c r="H144" i="17"/>
  <c r="H143" i="17"/>
  <c r="H142" i="17"/>
  <c r="H141" i="17"/>
  <c r="H140" i="17"/>
  <c r="H139" i="17"/>
  <c r="H138" i="17"/>
  <c r="N138" i="17" s="1"/>
  <c r="H137" i="17"/>
  <c r="H136" i="17"/>
  <c r="H134" i="17"/>
  <c r="H133" i="17"/>
  <c r="H132" i="17"/>
  <c r="T132" i="17" s="1"/>
  <c r="H131" i="17"/>
  <c r="H130" i="17"/>
  <c r="H128" i="17"/>
  <c r="H127" i="17"/>
  <c r="H126" i="17"/>
  <c r="P126" i="17" s="1"/>
  <c r="H125" i="17"/>
  <c r="H124" i="17"/>
  <c r="H123" i="17"/>
  <c r="H122" i="17"/>
  <c r="H121" i="17"/>
  <c r="P121" i="17" s="1"/>
  <c r="H119" i="17"/>
  <c r="H118" i="17"/>
  <c r="H117" i="17"/>
  <c r="H116" i="17"/>
  <c r="H115" i="17"/>
  <c r="H114" i="17"/>
  <c r="H113" i="17"/>
  <c r="H112" i="17"/>
  <c r="H82" i="17"/>
  <c r="Q82" i="17" s="1"/>
  <c r="H81" i="17"/>
  <c r="H80" i="17"/>
  <c r="H79" i="17"/>
  <c r="S79" i="17" s="1"/>
  <c r="H78" i="17"/>
  <c r="H77" i="17"/>
  <c r="Q77" i="17" s="1"/>
  <c r="H76" i="17"/>
  <c r="H75" i="17"/>
  <c r="S75" i="17" s="1"/>
  <c r="H73" i="17"/>
  <c r="K73" i="17" s="1"/>
  <c r="H72" i="17"/>
  <c r="H71" i="17"/>
  <c r="S71" i="17" s="1"/>
  <c r="H68" i="17"/>
  <c r="H51" i="17"/>
  <c r="S51" i="17" s="1"/>
  <c r="U231" i="17"/>
  <c r="H231" i="17"/>
  <c r="V49" i="17"/>
  <c r="V48" i="17"/>
  <c r="V47" i="17"/>
  <c r="H242" i="16"/>
  <c r="H227" i="16"/>
  <c r="S227" i="16" s="1"/>
  <c r="H226" i="16"/>
  <c r="H224" i="16"/>
  <c r="L224" i="16" s="1"/>
  <c r="H223" i="16"/>
  <c r="H222" i="16"/>
  <c r="R222" i="16" s="1"/>
  <c r="H221" i="16"/>
  <c r="O221" i="16" s="1"/>
  <c r="H220" i="16"/>
  <c r="J220" i="16" s="1"/>
  <c r="H219" i="16"/>
  <c r="H218" i="16"/>
  <c r="H217" i="16"/>
  <c r="H216" i="16"/>
  <c r="H215" i="16"/>
  <c r="H214" i="16"/>
  <c r="J214" i="16" s="1"/>
  <c r="H213" i="16"/>
  <c r="S213" i="16" s="1"/>
  <c r="H211" i="16"/>
  <c r="J211" i="16" s="1"/>
  <c r="H210" i="16"/>
  <c r="H209" i="16"/>
  <c r="H208" i="16"/>
  <c r="P208" i="16" s="1"/>
  <c r="H207" i="16"/>
  <c r="H205" i="16"/>
  <c r="H204" i="16"/>
  <c r="H202" i="16"/>
  <c r="L202" i="16" s="1"/>
  <c r="H201" i="16"/>
  <c r="I201" i="16" s="1"/>
  <c r="H200" i="16"/>
  <c r="H199" i="16"/>
  <c r="H198" i="16"/>
  <c r="R198" i="16" s="1"/>
  <c r="H196" i="16"/>
  <c r="H195" i="16"/>
  <c r="H194" i="16"/>
  <c r="H193" i="16"/>
  <c r="O193" i="16" s="1"/>
  <c r="H192" i="16"/>
  <c r="H191" i="16"/>
  <c r="H190" i="16"/>
  <c r="N190" i="16" s="1"/>
  <c r="H189" i="16"/>
  <c r="O189" i="16" s="1"/>
  <c r="H188" i="16"/>
  <c r="H187" i="16"/>
  <c r="H186" i="16"/>
  <c r="K186" i="16" s="1"/>
  <c r="H185" i="16"/>
  <c r="K185" i="16" s="1"/>
  <c r="H184" i="16"/>
  <c r="H183" i="16"/>
  <c r="H181" i="16"/>
  <c r="H180" i="16"/>
  <c r="O180" i="16" s="1"/>
  <c r="H179" i="16"/>
  <c r="L179" i="16" s="1"/>
  <c r="H178" i="16"/>
  <c r="H177" i="16"/>
  <c r="H176" i="16"/>
  <c r="S176" i="16" s="1"/>
  <c r="H174" i="16"/>
  <c r="H173" i="16"/>
  <c r="O173" i="16" s="1"/>
  <c r="H172" i="16"/>
  <c r="H171" i="16"/>
  <c r="H169" i="16"/>
  <c r="P169" i="16" s="1"/>
  <c r="H168" i="16"/>
  <c r="H167" i="16"/>
  <c r="H165" i="16"/>
  <c r="H164" i="16"/>
  <c r="H163" i="16"/>
  <c r="T163" i="16" s="1"/>
  <c r="H162" i="16"/>
  <c r="L162" i="16" s="1"/>
  <c r="H161" i="16"/>
  <c r="S161" i="16" s="1"/>
  <c r="H160" i="16"/>
  <c r="H159" i="16"/>
  <c r="H157" i="16"/>
  <c r="H156" i="16"/>
  <c r="R156" i="16" s="1"/>
  <c r="H154" i="16"/>
  <c r="H153" i="16"/>
  <c r="H152" i="16"/>
  <c r="H150" i="16"/>
  <c r="R150" i="16" s="1"/>
  <c r="H149" i="16"/>
  <c r="H148" i="16"/>
  <c r="H147" i="16"/>
  <c r="H145" i="16"/>
  <c r="H144" i="16"/>
  <c r="H143" i="16"/>
  <c r="S143" i="16" s="1"/>
  <c r="H142" i="16"/>
  <c r="H141" i="16"/>
  <c r="H140" i="16"/>
  <c r="H139" i="16"/>
  <c r="H138" i="16"/>
  <c r="M138" i="16" s="1"/>
  <c r="H137" i="16"/>
  <c r="T137" i="16" s="1"/>
  <c r="H136" i="16"/>
  <c r="H134" i="16"/>
  <c r="H133" i="16"/>
  <c r="T133" i="16" s="1"/>
  <c r="H132" i="16"/>
  <c r="H131" i="16"/>
  <c r="S131" i="16" s="1"/>
  <c r="H130" i="16"/>
  <c r="H128" i="16"/>
  <c r="H127" i="16"/>
  <c r="H126" i="16"/>
  <c r="H125" i="16"/>
  <c r="T125" i="16" s="1"/>
  <c r="H124" i="16"/>
  <c r="H123" i="16"/>
  <c r="T123" i="16" s="1"/>
  <c r="H122" i="16"/>
  <c r="H121" i="16"/>
  <c r="H119" i="16"/>
  <c r="H118" i="16"/>
  <c r="O118" i="16" s="1"/>
  <c r="H117" i="16"/>
  <c r="H116" i="16"/>
  <c r="N116" i="16" s="1"/>
  <c r="H115" i="16"/>
  <c r="H114" i="16"/>
  <c r="H113" i="16"/>
  <c r="P113" i="16" s="1"/>
  <c r="H112" i="16"/>
  <c r="H82" i="16"/>
  <c r="H81" i="16"/>
  <c r="L81" i="16" s="1"/>
  <c r="H80" i="16"/>
  <c r="I80" i="16" s="1"/>
  <c r="H79" i="16"/>
  <c r="H78" i="16"/>
  <c r="H77" i="16"/>
  <c r="H76" i="16"/>
  <c r="H75" i="16"/>
  <c r="H73" i="16"/>
  <c r="H72" i="16"/>
  <c r="K72" i="16" s="1"/>
  <c r="H71" i="16"/>
  <c r="H68" i="16"/>
  <c r="H51" i="16"/>
  <c r="I51" i="16" s="1"/>
  <c r="N189" i="16"/>
  <c r="U231" i="16"/>
  <c r="H231" i="16"/>
  <c r="V231" i="16" s="1"/>
  <c r="V49" i="16"/>
  <c r="V48" i="16"/>
  <c r="V47" i="16"/>
  <c r="H227" i="15"/>
  <c r="J227" i="15" s="1"/>
  <c r="H226" i="15"/>
  <c r="N226" i="15" s="1"/>
  <c r="H224" i="15"/>
  <c r="H223" i="15"/>
  <c r="J223" i="15" s="1"/>
  <c r="H222" i="15"/>
  <c r="H221" i="15"/>
  <c r="N221" i="15" s="1"/>
  <c r="H220" i="15"/>
  <c r="H219" i="15"/>
  <c r="N219" i="15" s="1"/>
  <c r="H218" i="15"/>
  <c r="S218" i="15" s="1"/>
  <c r="H217" i="15"/>
  <c r="H216" i="15"/>
  <c r="S216" i="15" s="1"/>
  <c r="H215" i="15"/>
  <c r="H214" i="15"/>
  <c r="H213" i="15"/>
  <c r="P213" i="15" s="1"/>
  <c r="H211" i="15"/>
  <c r="H210" i="15"/>
  <c r="H209" i="15"/>
  <c r="H208" i="15"/>
  <c r="N208" i="15" s="1"/>
  <c r="H207" i="15"/>
  <c r="N207" i="15" s="1"/>
  <c r="H205" i="15"/>
  <c r="H204" i="15"/>
  <c r="H202" i="15"/>
  <c r="K202" i="15" s="1"/>
  <c r="H201" i="15"/>
  <c r="H200" i="15"/>
  <c r="O200" i="15" s="1"/>
  <c r="H199" i="15"/>
  <c r="N199" i="15" s="1"/>
  <c r="H198" i="15"/>
  <c r="H196" i="15"/>
  <c r="O196" i="15" s="1"/>
  <c r="H195" i="15"/>
  <c r="H194" i="15"/>
  <c r="H193" i="15"/>
  <c r="P193" i="15" s="1"/>
  <c r="H192" i="15"/>
  <c r="O192" i="15" s="1"/>
  <c r="H191" i="15"/>
  <c r="H190" i="15"/>
  <c r="H189" i="15"/>
  <c r="H188" i="15"/>
  <c r="S188" i="15" s="1"/>
  <c r="H187" i="15"/>
  <c r="H186" i="15"/>
  <c r="H185" i="15"/>
  <c r="T185" i="15" s="1"/>
  <c r="H184" i="15"/>
  <c r="H183" i="15"/>
  <c r="J183" i="15" s="1"/>
  <c r="H181" i="15"/>
  <c r="S181" i="15" s="1"/>
  <c r="H180" i="15"/>
  <c r="H179" i="15"/>
  <c r="H178" i="15"/>
  <c r="H177" i="15"/>
  <c r="H176" i="15"/>
  <c r="H174" i="15"/>
  <c r="H173" i="15"/>
  <c r="H172" i="15"/>
  <c r="H171" i="15"/>
  <c r="H169" i="15"/>
  <c r="H168" i="15"/>
  <c r="H167" i="15"/>
  <c r="H165" i="15"/>
  <c r="K165" i="15" s="1"/>
  <c r="H164" i="15"/>
  <c r="H163" i="15"/>
  <c r="H162" i="15"/>
  <c r="H161" i="15"/>
  <c r="O161" i="15" s="1"/>
  <c r="H160" i="15"/>
  <c r="R160" i="15" s="1"/>
  <c r="H159" i="15"/>
  <c r="H157" i="15"/>
  <c r="H156" i="15"/>
  <c r="H154" i="15"/>
  <c r="H153" i="15"/>
  <c r="H152" i="15"/>
  <c r="H150" i="15"/>
  <c r="H149" i="15"/>
  <c r="H148" i="15"/>
  <c r="H147" i="15"/>
  <c r="H145" i="15"/>
  <c r="N145" i="15" s="1"/>
  <c r="H144" i="15"/>
  <c r="L144" i="15" s="1"/>
  <c r="H143" i="15"/>
  <c r="H142" i="15"/>
  <c r="H141" i="15"/>
  <c r="S141" i="15" s="1"/>
  <c r="H140" i="15"/>
  <c r="H139" i="15"/>
  <c r="H138" i="15"/>
  <c r="H137" i="15"/>
  <c r="H136" i="15"/>
  <c r="H134" i="15"/>
  <c r="O134" i="15" s="1"/>
  <c r="H133" i="15"/>
  <c r="K133" i="15" s="1"/>
  <c r="H132" i="15"/>
  <c r="H131" i="15"/>
  <c r="H130" i="15"/>
  <c r="H128" i="15"/>
  <c r="H127" i="15"/>
  <c r="S127" i="15" s="1"/>
  <c r="H126" i="15"/>
  <c r="T126" i="15" s="1"/>
  <c r="H125" i="15"/>
  <c r="R125" i="15" s="1"/>
  <c r="H124" i="15"/>
  <c r="H123" i="15"/>
  <c r="N123" i="15" s="1"/>
  <c r="H122" i="15"/>
  <c r="H121" i="15"/>
  <c r="H119" i="15"/>
  <c r="H118" i="15"/>
  <c r="H117" i="15"/>
  <c r="N117" i="15" s="1"/>
  <c r="H116" i="15"/>
  <c r="H115" i="15"/>
  <c r="L115" i="15" s="1"/>
  <c r="H114" i="15"/>
  <c r="N114" i="15" s="1"/>
  <c r="H113" i="15"/>
  <c r="N113" i="15" s="1"/>
  <c r="H112" i="15"/>
  <c r="H82" i="15"/>
  <c r="T82" i="15" s="1"/>
  <c r="H81" i="15"/>
  <c r="N81" i="15" s="1"/>
  <c r="H80" i="15"/>
  <c r="H79" i="15"/>
  <c r="H78" i="15"/>
  <c r="H77" i="15"/>
  <c r="H76" i="15"/>
  <c r="H75" i="15"/>
  <c r="H73" i="15"/>
  <c r="H72" i="15"/>
  <c r="H71" i="15"/>
  <c r="H68" i="15"/>
  <c r="H51" i="15"/>
  <c r="O51" i="15" s="1"/>
  <c r="U231" i="15"/>
  <c r="H231" i="15"/>
  <c r="V231" i="15" s="1"/>
  <c r="V49" i="15"/>
  <c r="V48" i="15"/>
  <c r="V47" i="15"/>
  <c r="K223" i="23"/>
  <c r="O72" i="27"/>
  <c r="J145" i="27"/>
  <c r="J156" i="27"/>
  <c r="N210" i="27"/>
  <c r="K75" i="23"/>
  <c r="N139" i="22"/>
  <c r="S73" i="21"/>
  <c r="N134" i="19"/>
  <c r="S134" i="23"/>
  <c r="S195" i="23"/>
  <c r="M188" i="21"/>
  <c r="T196" i="21"/>
  <c r="T82" i="21"/>
  <c r="T179" i="21"/>
  <c r="L169" i="21"/>
  <c r="S119" i="20"/>
  <c r="T153" i="23"/>
  <c r="K119" i="20"/>
  <c r="L188" i="23"/>
  <c r="N72" i="19"/>
  <c r="R134" i="19"/>
  <c r="N143" i="19"/>
  <c r="J183" i="19"/>
  <c r="R191" i="19"/>
  <c r="R210" i="19"/>
  <c r="J210" i="19"/>
  <c r="S219" i="19"/>
  <c r="N219" i="19"/>
  <c r="O242" i="19"/>
  <c r="O139" i="22"/>
  <c r="O167" i="20"/>
  <c r="I139" i="21"/>
  <c r="M140" i="21"/>
  <c r="M82" i="21"/>
  <c r="Q224" i="21"/>
  <c r="S76" i="21"/>
  <c r="N76" i="21"/>
  <c r="S194" i="23"/>
  <c r="I185" i="19"/>
  <c r="K208" i="20"/>
  <c r="R217" i="20"/>
  <c r="I119" i="21"/>
  <c r="K167" i="21"/>
  <c r="P177" i="21"/>
  <c r="M194" i="21"/>
  <c r="T173" i="17"/>
  <c r="J118" i="19"/>
  <c r="R202" i="19"/>
  <c r="J82" i="23"/>
  <c r="J73" i="23"/>
  <c r="J215" i="23"/>
  <c r="N82" i="23"/>
  <c r="N130" i="23"/>
  <c r="N205" i="23"/>
  <c r="R210" i="23"/>
  <c r="R191" i="23"/>
  <c r="R73" i="23"/>
  <c r="R82" i="23"/>
  <c r="N119" i="23"/>
  <c r="J119" i="23"/>
  <c r="R157" i="23"/>
  <c r="N186" i="23"/>
  <c r="R222" i="23"/>
  <c r="T140" i="16"/>
  <c r="T149" i="16"/>
  <c r="T133" i="17"/>
  <c r="N173" i="18"/>
  <c r="J128" i="21"/>
  <c r="R147" i="21"/>
  <c r="R204" i="21"/>
  <c r="T144" i="22"/>
  <c r="J138" i="20"/>
  <c r="T130" i="21"/>
  <c r="N163" i="19"/>
  <c r="R183" i="19"/>
  <c r="J219" i="19"/>
  <c r="O178" i="22"/>
  <c r="O215" i="22"/>
  <c r="Q79" i="19"/>
  <c r="N76" i="24"/>
  <c r="N113" i="24"/>
  <c r="P224" i="24"/>
  <c r="Q149" i="26"/>
  <c r="T207" i="26"/>
  <c r="P207" i="26"/>
  <c r="L224" i="26"/>
  <c r="O51" i="18"/>
  <c r="J181" i="18"/>
  <c r="T204" i="18"/>
  <c r="R204" i="25"/>
  <c r="R214" i="25"/>
  <c r="L76" i="26"/>
  <c r="T191" i="24"/>
  <c r="L188" i="24"/>
  <c r="N196" i="24"/>
  <c r="T196" i="26"/>
  <c r="T176" i="16"/>
  <c r="J82" i="20"/>
  <c r="J73" i="20"/>
  <c r="R77" i="20"/>
  <c r="R119" i="20"/>
  <c r="J119" i="20"/>
  <c r="O119" i="20"/>
  <c r="J214" i="20"/>
  <c r="R222" i="20"/>
  <c r="J222" i="20"/>
  <c r="R157" i="25"/>
  <c r="L140" i="24"/>
  <c r="L216" i="24"/>
  <c r="O140" i="26"/>
  <c r="L169" i="26"/>
  <c r="L216" i="26"/>
  <c r="J124" i="18"/>
  <c r="R130" i="22"/>
  <c r="R139" i="22"/>
  <c r="O148" i="22"/>
  <c r="O159" i="22"/>
  <c r="N187" i="22"/>
  <c r="O205" i="22"/>
  <c r="J205" i="22"/>
  <c r="O223" i="22"/>
  <c r="O73" i="17"/>
  <c r="R73" i="20"/>
  <c r="S119" i="21"/>
  <c r="M204" i="21"/>
  <c r="T204" i="21"/>
  <c r="J163" i="19"/>
  <c r="K219" i="19"/>
  <c r="P186" i="20"/>
  <c r="J168" i="21"/>
  <c r="J205" i="23"/>
  <c r="N215" i="23"/>
  <c r="N187" i="23"/>
  <c r="R187" i="23"/>
  <c r="R215" i="23"/>
  <c r="R119" i="23"/>
  <c r="J167" i="23"/>
  <c r="R194" i="23"/>
  <c r="K194" i="23"/>
  <c r="S138" i="23"/>
  <c r="J191" i="23"/>
  <c r="O118" i="27"/>
  <c r="R193" i="27"/>
  <c r="N211" i="15"/>
  <c r="O114" i="20"/>
  <c r="R226" i="20"/>
  <c r="N214" i="17"/>
  <c r="N119" i="17"/>
  <c r="O78" i="17"/>
  <c r="N153" i="17"/>
  <c r="J119" i="16"/>
  <c r="J222" i="16"/>
  <c r="R127" i="16"/>
  <c r="R150" i="20"/>
  <c r="O211" i="15"/>
  <c r="P116" i="19"/>
  <c r="K149" i="15"/>
  <c r="S211" i="15"/>
  <c r="J167" i="16"/>
  <c r="R209" i="16"/>
  <c r="P173" i="19"/>
  <c r="R118" i="19"/>
  <c r="J127" i="19"/>
  <c r="J176" i="19"/>
  <c r="S176" i="19"/>
  <c r="T220" i="22"/>
  <c r="M71" i="22"/>
  <c r="J73" i="25"/>
  <c r="R73" i="25"/>
  <c r="O71" i="27"/>
  <c r="R137" i="27"/>
  <c r="J137" i="27"/>
  <c r="O137" i="27"/>
  <c r="N137" i="27"/>
  <c r="N145" i="27"/>
  <c r="R145" i="27"/>
  <c r="O145" i="27"/>
  <c r="N156" i="27"/>
  <c r="R156" i="27"/>
  <c r="R165" i="27"/>
  <c r="R176" i="27"/>
  <c r="J176" i="27"/>
  <c r="N176" i="27"/>
  <c r="O176" i="27"/>
  <c r="O227" i="16"/>
  <c r="P153" i="19"/>
  <c r="N183" i="19"/>
  <c r="J191" i="19"/>
  <c r="N210" i="19"/>
  <c r="S204" i="20"/>
  <c r="S157" i="20"/>
  <c r="O82" i="20"/>
  <c r="Q82" i="20"/>
  <c r="R82" i="20"/>
  <c r="T73" i="21"/>
  <c r="K73" i="21"/>
  <c r="I82" i="21"/>
  <c r="L82" i="21"/>
  <c r="Q112" i="21"/>
  <c r="Q168" i="21"/>
  <c r="K168" i="21"/>
  <c r="O169" i="16"/>
  <c r="J208" i="18"/>
  <c r="N218" i="18"/>
  <c r="J134" i="19"/>
  <c r="N191" i="19"/>
  <c r="R219" i="19"/>
  <c r="K82" i="20"/>
  <c r="K222" i="20"/>
  <c r="L73" i="21"/>
  <c r="Q82" i="21"/>
  <c r="K149" i="21"/>
  <c r="S205" i="21"/>
  <c r="J215" i="21"/>
  <c r="K122" i="21"/>
  <c r="L122" i="21"/>
  <c r="I131" i="21"/>
  <c r="Q131" i="21"/>
  <c r="S140" i="21"/>
  <c r="T149" i="21"/>
  <c r="K160" i="21"/>
  <c r="S160" i="21"/>
  <c r="P174" i="21"/>
  <c r="Q179" i="21"/>
  <c r="M179" i="21"/>
  <c r="Q188" i="21"/>
  <c r="R188" i="21"/>
  <c r="Q196" i="21"/>
  <c r="M196" i="21"/>
  <c r="M207" i="21"/>
  <c r="S207" i="21"/>
  <c r="Q216" i="21"/>
  <c r="S216" i="21"/>
  <c r="K216" i="21"/>
  <c r="S224" i="21"/>
  <c r="I224" i="21"/>
  <c r="T113" i="22"/>
  <c r="P188" i="23"/>
  <c r="P224" i="23"/>
  <c r="P143" i="23"/>
  <c r="T214" i="23"/>
  <c r="T128" i="23"/>
  <c r="K76" i="21"/>
  <c r="J126" i="22"/>
  <c r="N174" i="22"/>
  <c r="N126" i="22"/>
  <c r="N192" i="22"/>
  <c r="N130" i="22"/>
  <c r="O130" i="22"/>
  <c r="J139" i="22"/>
  <c r="R187" i="22"/>
  <c r="O195" i="22"/>
  <c r="N205" i="22"/>
  <c r="N207" i="21"/>
  <c r="S177" i="21"/>
  <c r="L186" i="21"/>
  <c r="L194" i="21"/>
  <c r="N125" i="23"/>
  <c r="R153" i="23"/>
  <c r="J157" i="23"/>
  <c r="N183" i="23"/>
  <c r="J187" i="23"/>
  <c r="O113" i="24"/>
  <c r="T113" i="24"/>
  <c r="N122" i="24"/>
  <c r="T140" i="24"/>
  <c r="L149" i="24"/>
  <c r="T149" i="24"/>
  <c r="P160" i="24"/>
  <c r="L169" i="24"/>
  <c r="T169" i="24"/>
  <c r="N174" i="24"/>
  <c r="T188" i="24"/>
  <c r="N188" i="24"/>
  <c r="O207" i="24"/>
  <c r="T207" i="24"/>
  <c r="N207" i="24"/>
  <c r="T216" i="24"/>
  <c r="P216" i="24"/>
  <c r="L224" i="24"/>
  <c r="T224" i="24"/>
  <c r="J130" i="23"/>
  <c r="N153" i="23"/>
  <c r="N134" i="23"/>
  <c r="N73" i="23"/>
  <c r="R205" i="23"/>
  <c r="R178" i="23"/>
  <c r="R130" i="23"/>
  <c r="S119" i="23"/>
  <c r="K119" i="23"/>
  <c r="N157" i="23"/>
  <c r="R167" i="23"/>
  <c r="J194" i="23"/>
  <c r="J214" i="23"/>
  <c r="J131" i="25"/>
  <c r="R76" i="25"/>
  <c r="J204" i="25"/>
  <c r="T113" i="26"/>
  <c r="T169" i="26"/>
  <c r="P188" i="26"/>
  <c r="L188" i="26"/>
  <c r="L207" i="26"/>
  <c r="T216" i="26"/>
  <c r="P216" i="26"/>
  <c r="T224" i="26"/>
  <c r="P224" i="26"/>
  <c r="O113" i="26"/>
  <c r="T140" i="26"/>
  <c r="T188" i="26"/>
  <c r="I76" i="26"/>
  <c r="T148" i="27"/>
  <c r="O117" i="27"/>
  <c r="R117" i="27"/>
  <c r="K118" i="16"/>
  <c r="O147" i="16"/>
  <c r="R181" i="16"/>
  <c r="T78" i="15"/>
  <c r="S140" i="16"/>
  <c r="O172" i="16"/>
  <c r="K227" i="16"/>
  <c r="P81" i="27"/>
  <c r="R144" i="27"/>
  <c r="O144" i="27"/>
  <c r="N164" i="27"/>
  <c r="K192" i="27"/>
  <c r="K171" i="17"/>
  <c r="K194" i="17"/>
  <c r="K147" i="17"/>
  <c r="O204" i="17"/>
  <c r="O200" i="17"/>
  <c r="O183" i="17"/>
  <c r="S227" i="17"/>
  <c r="S191" i="17"/>
  <c r="K211" i="17"/>
  <c r="S211" i="17"/>
  <c r="K191" i="19"/>
  <c r="K183" i="19"/>
  <c r="K156" i="19"/>
  <c r="K81" i="19"/>
  <c r="K143" i="19"/>
  <c r="K215" i="19"/>
  <c r="O215" i="19"/>
  <c r="O219" i="19"/>
  <c r="O191" i="19"/>
  <c r="O183" i="19"/>
  <c r="O81" i="19"/>
  <c r="S191" i="19"/>
  <c r="S183" i="19"/>
  <c r="S199" i="19"/>
  <c r="O144" i="19"/>
  <c r="N144" i="19"/>
  <c r="P192" i="19"/>
  <c r="S211" i="19"/>
  <c r="K211" i="19"/>
  <c r="O216" i="19"/>
  <c r="O177" i="20"/>
  <c r="K198" i="20"/>
  <c r="K204" i="20"/>
  <c r="S222" i="20"/>
  <c r="R114" i="20"/>
  <c r="R123" i="20"/>
  <c r="J123" i="20"/>
  <c r="S132" i="20"/>
  <c r="O150" i="20"/>
  <c r="S150" i="20"/>
  <c r="K150" i="20"/>
  <c r="K161" i="20"/>
  <c r="S161" i="20"/>
  <c r="R180" i="20"/>
  <c r="J180" i="20"/>
  <c r="O189" i="20"/>
  <c r="O198" i="20"/>
  <c r="O226" i="20"/>
  <c r="K226" i="20"/>
  <c r="N119" i="21"/>
  <c r="J140" i="21"/>
  <c r="R196" i="21"/>
  <c r="N160" i="21"/>
  <c r="I73" i="23"/>
  <c r="M140" i="23"/>
  <c r="M73" i="23"/>
  <c r="Q82" i="23"/>
  <c r="Q73" i="23"/>
  <c r="K126" i="20"/>
  <c r="K157" i="20"/>
  <c r="S194" i="20"/>
  <c r="S198" i="20"/>
  <c r="K214" i="20"/>
  <c r="K167" i="20"/>
  <c r="K177" i="20"/>
  <c r="O204" i="20"/>
  <c r="O157" i="20"/>
  <c r="S177" i="20"/>
  <c r="S214" i="20"/>
  <c r="S167" i="20"/>
  <c r="J139" i="21"/>
  <c r="J207" i="21"/>
  <c r="J196" i="21"/>
  <c r="J188" i="21"/>
  <c r="J76" i="21"/>
  <c r="R195" i="21"/>
  <c r="R187" i="21"/>
  <c r="R207" i="21"/>
  <c r="R140" i="21"/>
  <c r="R76" i="21"/>
  <c r="R119" i="21"/>
  <c r="M119" i="21"/>
  <c r="T119" i="21"/>
  <c r="Q119" i="21"/>
  <c r="K119" i="21"/>
  <c r="J119" i="21"/>
  <c r="S128" i="21"/>
  <c r="N128" i="21"/>
  <c r="I128" i="21"/>
  <c r="R128" i="21"/>
  <c r="M128" i="21"/>
  <c r="T128" i="21"/>
  <c r="Q128" i="21"/>
  <c r="K128" i="21"/>
  <c r="M138" i="21"/>
  <c r="J147" i="21"/>
  <c r="P157" i="21"/>
  <c r="J167" i="21"/>
  <c r="Q167" i="21"/>
  <c r="Q204" i="21"/>
  <c r="K204" i="21"/>
  <c r="J204" i="21"/>
  <c r="S204" i="21"/>
  <c r="N204" i="21"/>
  <c r="I204" i="21"/>
  <c r="N214" i="21"/>
  <c r="K222" i="21"/>
  <c r="J222" i="21"/>
  <c r="Q222" i="21"/>
  <c r="K140" i="21"/>
  <c r="Q140" i="21"/>
  <c r="J160" i="21"/>
  <c r="R160" i="21"/>
  <c r="K169" i="21"/>
  <c r="T169" i="21"/>
  <c r="K179" i="21"/>
  <c r="I188" i="21"/>
  <c r="N188" i="21"/>
  <c r="S188" i="21"/>
  <c r="S192" i="21"/>
  <c r="I196" i="21"/>
  <c r="N196" i="21"/>
  <c r="S196" i="21"/>
  <c r="I207" i="21"/>
  <c r="Q207" i="21"/>
  <c r="M216" i="21"/>
  <c r="M220" i="21"/>
  <c r="O224" i="21"/>
  <c r="L194" i="25"/>
  <c r="P186" i="25"/>
  <c r="T76" i="25"/>
  <c r="T204" i="25"/>
  <c r="L117" i="25"/>
  <c r="R140" i="25"/>
  <c r="J140" i="25"/>
  <c r="N140" i="25"/>
  <c r="R149" i="25"/>
  <c r="J149" i="25"/>
  <c r="J160" i="25"/>
  <c r="T160" i="25"/>
  <c r="R160" i="25"/>
  <c r="R169" i="25"/>
  <c r="J169" i="25"/>
  <c r="T184" i="25"/>
  <c r="T188" i="25"/>
  <c r="R188" i="25"/>
  <c r="J188" i="25"/>
  <c r="T196" i="25"/>
  <c r="R196" i="25"/>
  <c r="J196" i="25"/>
  <c r="P216" i="25"/>
  <c r="L216" i="25"/>
  <c r="T216" i="25"/>
  <c r="T224" i="25"/>
  <c r="P224" i="25"/>
  <c r="L224" i="25"/>
  <c r="I140" i="21"/>
  <c r="N140" i="21"/>
  <c r="I149" i="21"/>
  <c r="K188" i="21"/>
  <c r="K196" i="21"/>
  <c r="I216" i="21"/>
  <c r="K224" i="21"/>
  <c r="L220" i="22"/>
  <c r="L168" i="22"/>
  <c r="L144" i="22"/>
  <c r="T205" i="22"/>
  <c r="T139" i="22"/>
  <c r="T122" i="22"/>
  <c r="T195" i="22"/>
  <c r="T168" i="22"/>
  <c r="T117" i="22"/>
  <c r="O132" i="22"/>
  <c r="I137" i="22"/>
  <c r="T150" i="22"/>
  <c r="R150" i="22"/>
  <c r="R226" i="22"/>
  <c r="N226" i="22"/>
  <c r="K195" i="23"/>
  <c r="O219" i="23"/>
  <c r="M160" i="25"/>
  <c r="K214" i="26"/>
  <c r="K179" i="26"/>
  <c r="O194" i="26"/>
  <c r="O179" i="26"/>
  <c r="O149" i="26"/>
  <c r="S167" i="26"/>
  <c r="T148" i="26"/>
  <c r="O148" i="26"/>
  <c r="O168" i="26"/>
  <c r="K187" i="26"/>
  <c r="T205" i="26"/>
  <c r="S210" i="26"/>
  <c r="S215" i="26"/>
  <c r="S223" i="26"/>
  <c r="O223" i="26"/>
  <c r="K186" i="26"/>
  <c r="K215" i="26"/>
  <c r="K168" i="26"/>
  <c r="M174" i="27"/>
  <c r="P152" i="17"/>
  <c r="O167" i="17"/>
  <c r="S194" i="17"/>
  <c r="J222" i="17"/>
  <c r="T217" i="18"/>
  <c r="N168" i="21"/>
  <c r="Q178" i="21"/>
  <c r="Q112" i="22"/>
  <c r="R121" i="22"/>
  <c r="L148" i="22"/>
  <c r="L112" i="23"/>
  <c r="J125" i="23"/>
  <c r="P159" i="23"/>
  <c r="N178" i="23"/>
  <c r="N210" i="23"/>
  <c r="P138" i="25"/>
  <c r="T147" i="25"/>
  <c r="S113" i="26"/>
  <c r="S140" i="26"/>
  <c r="R79" i="27"/>
  <c r="N131" i="15"/>
  <c r="R185" i="16"/>
  <c r="O213" i="16"/>
  <c r="R116" i="17"/>
  <c r="S125" i="17"/>
  <c r="H245" i="18"/>
  <c r="N147" i="18"/>
  <c r="R214" i="18"/>
  <c r="J218" i="18"/>
  <c r="I125" i="19"/>
  <c r="J143" i="19"/>
  <c r="T163" i="19"/>
  <c r="K132" i="20"/>
  <c r="S171" i="20"/>
  <c r="K189" i="20"/>
  <c r="S208" i="20"/>
  <c r="T113" i="21"/>
  <c r="Q122" i="21"/>
  <c r="N131" i="21"/>
  <c r="O75" i="23"/>
  <c r="L131" i="24"/>
  <c r="O179" i="24"/>
  <c r="T76" i="26"/>
  <c r="L193" i="27"/>
  <c r="J138" i="16"/>
  <c r="T162" i="16"/>
  <c r="T167" i="16"/>
  <c r="O117" i="17"/>
  <c r="T126" i="19"/>
  <c r="O138" i="20"/>
  <c r="O194" i="20"/>
  <c r="O214" i="20"/>
  <c r="O222" i="20"/>
  <c r="O80" i="22"/>
  <c r="T189" i="22"/>
  <c r="J208" i="22"/>
  <c r="J76" i="24"/>
  <c r="L113" i="25"/>
  <c r="T131" i="25"/>
  <c r="T179" i="25"/>
  <c r="P147" i="26"/>
  <c r="N189" i="17"/>
  <c r="O208" i="17"/>
  <c r="L138" i="21"/>
  <c r="Q147" i="21"/>
  <c r="S167" i="21"/>
  <c r="T186" i="21"/>
  <c r="T194" i="21"/>
  <c r="Q214" i="21"/>
  <c r="N222" i="21"/>
  <c r="R138" i="23"/>
  <c r="S186" i="23"/>
  <c r="O194" i="23"/>
  <c r="R214" i="23"/>
  <c r="N222" i="23"/>
  <c r="T194" i="24"/>
  <c r="L112" i="26"/>
  <c r="S121" i="26"/>
  <c r="L139" i="26"/>
  <c r="S148" i="26"/>
  <c r="S178" i="26"/>
  <c r="N148" i="27"/>
  <c r="Q242" i="19"/>
  <c r="T242" i="19"/>
  <c r="I242" i="19"/>
  <c r="T214" i="21"/>
  <c r="R214" i="21"/>
  <c r="I214" i="21"/>
  <c r="S214" i="21"/>
  <c r="M214" i="21"/>
  <c r="T193" i="27"/>
  <c r="J193" i="27"/>
  <c r="K121" i="27"/>
  <c r="S121" i="27"/>
  <c r="N125" i="27"/>
  <c r="N112" i="27"/>
  <c r="O80" i="27"/>
  <c r="Q221" i="27"/>
  <c r="Q213" i="27"/>
  <c r="Q202" i="27"/>
  <c r="Q217" i="27"/>
  <c r="Q184" i="27"/>
  <c r="Q176" i="27"/>
  <c r="Q187" i="27"/>
  <c r="Q148" i="27"/>
  <c r="Q136" i="27"/>
  <c r="Q168" i="27"/>
  <c r="Q156" i="27"/>
  <c r="O123" i="27"/>
  <c r="I202" i="27"/>
  <c r="I221" i="27"/>
  <c r="I213" i="27"/>
  <c r="I192" i="27"/>
  <c r="I176" i="27"/>
  <c r="I125" i="27"/>
  <c r="I121" i="27"/>
  <c r="I156" i="27"/>
  <c r="I144" i="27"/>
  <c r="I116" i="27"/>
  <c r="O127" i="27"/>
  <c r="R127" i="27"/>
  <c r="N127" i="27"/>
  <c r="J127" i="27"/>
  <c r="M127" i="27"/>
  <c r="T127" i="27"/>
  <c r="L127" i="27"/>
  <c r="Q127" i="27"/>
  <c r="I127" i="27"/>
  <c r="J130" i="27"/>
  <c r="Q130" i="27"/>
  <c r="K130" i="27"/>
  <c r="M221" i="27"/>
  <c r="M213" i="27"/>
  <c r="M210" i="27"/>
  <c r="M202" i="27"/>
  <c r="M176" i="27"/>
  <c r="M187" i="27"/>
  <c r="M183" i="27"/>
  <c r="M164" i="27"/>
  <c r="M168" i="27"/>
  <c r="M136" i="27"/>
  <c r="M156" i="27"/>
  <c r="S81" i="27"/>
  <c r="O81" i="27"/>
  <c r="R81" i="27"/>
  <c r="N81" i="27"/>
  <c r="J81" i="27"/>
  <c r="Q81" i="27"/>
  <c r="M81" i="27"/>
  <c r="I81" i="27"/>
  <c r="P127" i="27"/>
  <c r="L72" i="27"/>
  <c r="P72" i="27"/>
  <c r="T72" i="27"/>
  <c r="Q125" i="27"/>
  <c r="N126" i="27"/>
  <c r="Q126" i="27"/>
  <c r="N139" i="27"/>
  <c r="J139" i="27"/>
  <c r="T173" i="27"/>
  <c r="R185" i="27"/>
  <c r="N185" i="27"/>
  <c r="J185" i="27"/>
  <c r="Q185" i="27"/>
  <c r="M185" i="27"/>
  <c r="I185" i="27"/>
  <c r="T185" i="27"/>
  <c r="L185" i="27"/>
  <c r="P185" i="27"/>
  <c r="I72" i="27"/>
  <c r="M72" i="27"/>
  <c r="Q72" i="27"/>
  <c r="M80" i="27"/>
  <c r="R118" i="27"/>
  <c r="N118" i="27"/>
  <c r="J118" i="27"/>
  <c r="Q118" i="27"/>
  <c r="M118" i="27"/>
  <c r="I118" i="27"/>
  <c r="P118" i="27"/>
  <c r="M139" i="27"/>
  <c r="J159" i="27"/>
  <c r="M159" i="27"/>
  <c r="O185" i="27"/>
  <c r="J72" i="27"/>
  <c r="N72" i="27"/>
  <c r="R72" i="27"/>
  <c r="R76" i="27"/>
  <c r="J80" i="27"/>
  <c r="Q145" i="27"/>
  <c r="I159" i="27"/>
  <c r="R174" i="27"/>
  <c r="I174" i="27"/>
  <c r="K112" i="27"/>
  <c r="O112" i="27"/>
  <c r="S132" i="27"/>
  <c r="Q137" i="27"/>
  <c r="Q153" i="27"/>
  <c r="I154" i="27"/>
  <c r="L116" i="27"/>
  <c r="P116" i="27"/>
  <c r="M134" i="27"/>
  <c r="S163" i="27"/>
  <c r="M178" i="27"/>
  <c r="T178" i="27"/>
  <c r="L137" i="27"/>
  <c r="P137" i="27"/>
  <c r="T137" i="27"/>
  <c r="L145" i="27"/>
  <c r="P145" i="27"/>
  <c r="T145" i="27"/>
  <c r="L153" i="27"/>
  <c r="P153" i="27"/>
  <c r="T153" i="27"/>
  <c r="P136" i="27"/>
  <c r="I137" i="27"/>
  <c r="M137" i="27"/>
  <c r="I145" i="27"/>
  <c r="M145" i="27"/>
  <c r="L148" i="27"/>
  <c r="I153" i="27"/>
  <c r="M153" i="27"/>
  <c r="L156" i="27"/>
  <c r="P156" i="27"/>
  <c r="L176" i="27"/>
  <c r="P176" i="27"/>
  <c r="O183" i="27"/>
  <c r="P184" i="27"/>
  <c r="K191" i="27"/>
  <c r="O191" i="27"/>
  <c r="N193" i="27"/>
  <c r="T183" i="27"/>
  <c r="L191" i="27"/>
  <c r="P191" i="27"/>
  <c r="Q193" i="27"/>
  <c r="M193" i="27"/>
  <c r="I193" i="27"/>
  <c r="O193" i="27"/>
  <c r="P193" i="27"/>
  <c r="K195" i="27"/>
  <c r="Q195" i="27"/>
  <c r="Q201" i="27"/>
  <c r="Q220" i="27"/>
  <c r="I220" i="27"/>
  <c r="L202" i="27"/>
  <c r="P202" i="27"/>
  <c r="T202" i="27"/>
  <c r="O205" i="27"/>
  <c r="S205" i="27"/>
  <c r="N208" i="27"/>
  <c r="T210" i="27"/>
  <c r="T201" i="27"/>
  <c r="P205" i="27"/>
  <c r="T205" i="27"/>
  <c r="L200" i="27"/>
  <c r="M201" i="27"/>
  <c r="J202" i="27"/>
  <c r="N202" i="27"/>
  <c r="R202" i="27"/>
  <c r="M205" i="27"/>
  <c r="L208" i="27"/>
  <c r="T211" i="27"/>
  <c r="J213" i="27"/>
  <c r="N213" i="27"/>
  <c r="R213" i="27"/>
  <c r="L215" i="27"/>
  <c r="P215" i="27"/>
  <c r="R217" i="27"/>
  <c r="L219" i="27"/>
  <c r="P219" i="27"/>
  <c r="J221" i="27"/>
  <c r="N221" i="27"/>
  <c r="R221" i="27"/>
  <c r="L223" i="27"/>
  <c r="P223" i="27"/>
  <c r="L242" i="27"/>
  <c r="M211" i="27"/>
  <c r="O213" i="27"/>
  <c r="S213" i="27"/>
  <c r="I215" i="27"/>
  <c r="I219" i="27"/>
  <c r="M219" i="27"/>
  <c r="Q219" i="27"/>
  <c r="O221" i="27"/>
  <c r="S221" i="27"/>
  <c r="I223" i="27"/>
  <c r="L213" i="27"/>
  <c r="P213" i="27"/>
  <c r="T213" i="27"/>
  <c r="N215" i="27"/>
  <c r="R215" i="27"/>
  <c r="J219" i="27"/>
  <c r="N219" i="27"/>
  <c r="L221" i="27"/>
  <c r="P221" i="27"/>
  <c r="N223" i="27"/>
  <c r="R223" i="27"/>
  <c r="T186" i="26"/>
  <c r="S194" i="26"/>
  <c r="O178" i="26"/>
  <c r="K178" i="26"/>
  <c r="O159" i="26"/>
  <c r="K148" i="26"/>
  <c r="S138" i="26"/>
  <c r="K140" i="26"/>
  <c r="O121" i="26"/>
  <c r="K121" i="26"/>
  <c r="K113" i="26"/>
  <c r="S79" i="26"/>
  <c r="Q76" i="26"/>
  <c r="K79" i="26"/>
  <c r="T79" i="26"/>
  <c r="S131" i="26"/>
  <c r="O131" i="26"/>
  <c r="K131" i="26"/>
  <c r="M131" i="26"/>
  <c r="T131" i="26"/>
  <c r="L131" i="26"/>
  <c r="Q131" i="26"/>
  <c r="P131" i="26"/>
  <c r="I131" i="26"/>
  <c r="I134" i="26"/>
  <c r="O134" i="26"/>
  <c r="T134" i="26"/>
  <c r="L134" i="26"/>
  <c r="S134" i="26"/>
  <c r="M205" i="26"/>
  <c r="M204" i="26"/>
  <c r="M200" i="26"/>
  <c r="M196" i="26"/>
  <c r="M173" i="26"/>
  <c r="M177" i="26"/>
  <c r="M140" i="26"/>
  <c r="M128" i="26"/>
  <c r="M169" i="26"/>
  <c r="M148" i="26"/>
  <c r="M139" i="26"/>
  <c r="M113" i="26"/>
  <c r="M76" i="26"/>
  <c r="M112" i="26"/>
  <c r="Q75" i="26"/>
  <c r="M75" i="26"/>
  <c r="I75" i="26"/>
  <c r="O75" i="26"/>
  <c r="T75" i="26"/>
  <c r="L75" i="26"/>
  <c r="S75" i="26"/>
  <c r="K75" i="26"/>
  <c r="Q122" i="26"/>
  <c r="M122" i="26"/>
  <c r="I122" i="26"/>
  <c r="O122" i="26"/>
  <c r="T122" i="26"/>
  <c r="L122" i="26"/>
  <c r="S122" i="26"/>
  <c r="P122" i="26"/>
  <c r="K122" i="26"/>
  <c r="Q205" i="26"/>
  <c r="Q200" i="26"/>
  <c r="Q196" i="26"/>
  <c r="Q204" i="26"/>
  <c r="Q148" i="26"/>
  <c r="Q139" i="26"/>
  <c r="Q113" i="26"/>
  <c r="O116" i="26"/>
  <c r="K116" i="26"/>
  <c r="P116" i="26"/>
  <c r="Q121" i="26"/>
  <c r="Q130" i="26"/>
  <c r="M130" i="26"/>
  <c r="I130" i="26"/>
  <c r="T130" i="26"/>
  <c r="L130" i="26"/>
  <c r="S130" i="26"/>
  <c r="K130" i="26"/>
  <c r="O157" i="26"/>
  <c r="K157" i="26"/>
  <c r="Q157" i="26"/>
  <c r="I157" i="26"/>
  <c r="Q160" i="26"/>
  <c r="M160" i="26"/>
  <c r="I160" i="26"/>
  <c r="T160" i="26"/>
  <c r="L160" i="26"/>
  <c r="S160" i="26"/>
  <c r="K160" i="26"/>
  <c r="P160" i="26"/>
  <c r="O160" i="26"/>
  <c r="Q163" i="26"/>
  <c r="I73" i="26"/>
  <c r="Q82" i="26"/>
  <c r="S112" i="26"/>
  <c r="O112" i="26"/>
  <c r="K112" i="26"/>
  <c r="P112" i="26"/>
  <c r="Q116" i="26"/>
  <c r="Q119" i="26"/>
  <c r="O130" i="26"/>
  <c r="S143" i="26"/>
  <c r="O143" i="26"/>
  <c r="Q143" i="26"/>
  <c r="I143" i="26"/>
  <c r="Q177" i="26"/>
  <c r="S153" i="26"/>
  <c r="O153" i="26"/>
  <c r="P153" i="26"/>
  <c r="M153" i="26"/>
  <c r="T153" i="26"/>
  <c r="I153" i="26"/>
  <c r="I205" i="26"/>
  <c r="I204" i="26"/>
  <c r="I196" i="26"/>
  <c r="I140" i="26"/>
  <c r="I139" i="26"/>
  <c r="I128" i="26"/>
  <c r="I173" i="26"/>
  <c r="S76" i="26"/>
  <c r="O76" i="26"/>
  <c r="K76" i="26"/>
  <c r="P76" i="26"/>
  <c r="Q79" i="26"/>
  <c r="M79" i="26"/>
  <c r="I79" i="26"/>
  <c r="P79" i="26"/>
  <c r="I112" i="26"/>
  <c r="Q112" i="26"/>
  <c r="I113" i="26"/>
  <c r="T116" i="26"/>
  <c r="P130" i="26"/>
  <c r="Q140" i="26"/>
  <c r="M143" i="26"/>
  <c r="S147" i="26"/>
  <c r="O147" i="26"/>
  <c r="K147" i="26"/>
  <c r="T147" i="26"/>
  <c r="L147" i="26"/>
  <c r="L82" i="26"/>
  <c r="P82" i="26"/>
  <c r="S119" i="26"/>
  <c r="O119" i="26"/>
  <c r="K119" i="26"/>
  <c r="M119" i="26"/>
  <c r="S139" i="26"/>
  <c r="O139" i="26"/>
  <c r="K139" i="26"/>
  <c r="P139" i="26"/>
  <c r="P73" i="26"/>
  <c r="I82" i="26"/>
  <c r="M82" i="26"/>
  <c r="L113" i="26"/>
  <c r="P113" i="26"/>
  <c r="T119" i="26"/>
  <c r="Q125" i="26"/>
  <c r="I126" i="26"/>
  <c r="Q138" i="26"/>
  <c r="I138" i="26"/>
  <c r="P138" i="26"/>
  <c r="L121" i="26"/>
  <c r="P121" i="26"/>
  <c r="T121" i="26"/>
  <c r="L125" i="26"/>
  <c r="P125" i="26"/>
  <c r="T125" i="26"/>
  <c r="L149" i="26"/>
  <c r="P149" i="26"/>
  <c r="T149" i="26"/>
  <c r="S169" i="26"/>
  <c r="O169" i="26"/>
  <c r="K169" i="26"/>
  <c r="P169" i="26"/>
  <c r="I121" i="26"/>
  <c r="M121" i="26"/>
  <c r="L128" i="26"/>
  <c r="P128" i="26"/>
  <c r="L140" i="26"/>
  <c r="P140" i="26"/>
  <c r="L148" i="26"/>
  <c r="P148" i="26"/>
  <c r="I149" i="26"/>
  <c r="M149" i="26"/>
  <c r="H170" i="26"/>
  <c r="Q168" i="26"/>
  <c r="M168" i="26"/>
  <c r="I168" i="26"/>
  <c r="P168" i="26"/>
  <c r="I169" i="26"/>
  <c r="Q169" i="26"/>
  <c r="Q178" i="26"/>
  <c r="S188" i="26"/>
  <c r="O188" i="26"/>
  <c r="K188" i="26"/>
  <c r="Q188" i="26"/>
  <c r="M188" i="26"/>
  <c r="I188" i="26"/>
  <c r="P159" i="26"/>
  <c r="T159" i="26"/>
  <c r="L163" i="26"/>
  <c r="P163" i="26"/>
  <c r="T163" i="26"/>
  <c r="L167" i="26"/>
  <c r="P167" i="26"/>
  <c r="T167" i="26"/>
  <c r="L179" i="26"/>
  <c r="P179" i="26"/>
  <c r="T179" i="26"/>
  <c r="L183" i="26"/>
  <c r="P183" i="26"/>
  <c r="T183" i="26"/>
  <c r="L187" i="26"/>
  <c r="P187" i="26"/>
  <c r="T187" i="26"/>
  <c r="P191" i="26"/>
  <c r="I163" i="26"/>
  <c r="M163" i="26"/>
  <c r="I167" i="26"/>
  <c r="M167" i="26"/>
  <c r="Q167" i="26"/>
  <c r="K177" i="26"/>
  <c r="O177" i="26"/>
  <c r="S177" i="26"/>
  <c r="L178" i="26"/>
  <c r="P178" i="26"/>
  <c r="T178" i="26"/>
  <c r="I179" i="26"/>
  <c r="M179" i="26"/>
  <c r="Q179" i="26"/>
  <c r="I183" i="26"/>
  <c r="M183" i="26"/>
  <c r="Q183" i="26"/>
  <c r="L186" i="26"/>
  <c r="P186" i="26"/>
  <c r="I187" i="26"/>
  <c r="M187" i="26"/>
  <c r="Q187" i="26"/>
  <c r="I191" i="26"/>
  <c r="M191" i="26"/>
  <c r="Q191" i="26"/>
  <c r="Q194" i="26"/>
  <c r="S195" i="26"/>
  <c r="Q195" i="26"/>
  <c r="M195" i="26"/>
  <c r="I195" i="26"/>
  <c r="P195" i="26"/>
  <c r="S207" i="26"/>
  <c r="O207" i="26"/>
  <c r="K207" i="26"/>
  <c r="Q207" i="26"/>
  <c r="M207" i="26"/>
  <c r="I207" i="26"/>
  <c r="L173" i="26"/>
  <c r="P173" i="26"/>
  <c r="L177" i="26"/>
  <c r="P177" i="26"/>
  <c r="I178" i="26"/>
  <c r="M178" i="26"/>
  <c r="S191" i="26"/>
  <c r="Q210" i="26"/>
  <c r="L194" i="26"/>
  <c r="P194" i="26"/>
  <c r="T194" i="26"/>
  <c r="K205" i="26"/>
  <c r="O205" i="26"/>
  <c r="S205" i="26"/>
  <c r="H206" i="26"/>
  <c r="L210" i="26"/>
  <c r="P210" i="26"/>
  <c r="T210" i="26"/>
  <c r="Q222" i="26"/>
  <c r="I194" i="26"/>
  <c r="M194" i="26"/>
  <c r="K196" i="26"/>
  <c r="O196" i="26"/>
  <c r="S196" i="26"/>
  <c r="K200" i="26"/>
  <c r="O200" i="26"/>
  <c r="S200" i="26"/>
  <c r="K204" i="26"/>
  <c r="O204" i="26"/>
  <c r="S204" i="26"/>
  <c r="L205" i="26"/>
  <c r="P205" i="26"/>
  <c r="I210" i="26"/>
  <c r="M210" i="26"/>
  <c r="S216" i="26"/>
  <c r="O216" i="26"/>
  <c r="K216" i="26"/>
  <c r="Q216" i="26"/>
  <c r="M216" i="26"/>
  <c r="I216" i="26"/>
  <c r="S224" i="26"/>
  <c r="O224" i="26"/>
  <c r="K224" i="26"/>
  <c r="Q224" i="26"/>
  <c r="M224" i="26"/>
  <c r="I224" i="26"/>
  <c r="L196" i="26"/>
  <c r="P196" i="26"/>
  <c r="L200" i="26"/>
  <c r="P200" i="26"/>
  <c r="L204" i="26"/>
  <c r="P204" i="26"/>
  <c r="Q214" i="26"/>
  <c r="S214" i="26"/>
  <c r="L215" i="26"/>
  <c r="P215" i="26"/>
  <c r="T215" i="26"/>
  <c r="L219" i="26"/>
  <c r="P219" i="26"/>
  <c r="T219" i="26"/>
  <c r="K222" i="26"/>
  <c r="O222" i="26"/>
  <c r="S222" i="26"/>
  <c r="L223" i="26"/>
  <c r="P223" i="26"/>
  <c r="T223" i="26"/>
  <c r="L242" i="26"/>
  <c r="L214" i="26"/>
  <c r="P214" i="26"/>
  <c r="T214" i="26"/>
  <c r="I215" i="26"/>
  <c r="M215" i="26"/>
  <c r="Q215" i="26"/>
  <c r="I219" i="26"/>
  <c r="M219" i="26"/>
  <c r="Q219" i="26"/>
  <c r="L222" i="26"/>
  <c r="P222" i="26"/>
  <c r="T222" i="26"/>
  <c r="I223" i="26"/>
  <c r="M223" i="26"/>
  <c r="Q223" i="26"/>
  <c r="M242" i="26"/>
  <c r="I214" i="26"/>
  <c r="M214" i="26"/>
  <c r="I222" i="26"/>
  <c r="M222" i="26"/>
  <c r="J222" i="25"/>
  <c r="N131" i="25"/>
  <c r="R131" i="25"/>
  <c r="T113" i="25"/>
  <c r="J76" i="25"/>
  <c r="I204" i="25"/>
  <c r="I207" i="25"/>
  <c r="I188" i="25"/>
  <c r="I196" i="25"/>
  <c r="I192" i="25"/>
  <c r="I160" i="25"/>
  <c r="I179" i="25"/>
  <c r="I119" i="25"/>
  <c r="I131" i="25"/>
  <c r="Q73" i="25"/>
  <c r="I76" i="25"/>
  <c r="Q76" i="25"/>
  <c r="I80" i="25"/>
  <c r="M131" i="25"/>
  <c r="J71" i="25"/>
  <c r="Q71" i="25"/>
  <c r="M204" i="25"/>
  <c r="M188" i="25"/>
  <c r="M192" i="25"/>
  <c r="M179" i="25"/>
  <c r="M207" i="25"/>
  <c r="M196" i="25"/>
  <c r="M164" i="25"/>
  <c r="M147" i="25"/>
  <c r="M119" i="25"/>
  <c r="P71" i="25"/>
  <c r="M122" i="25"/>
  <c r="M167" i="25"/>
  <c r="Q204" i="25"/>
  <c r="Q188" i="25"/>
  <c r="Q196" i="25"/>
  <c r="Q192" i="25"/>
  <c r="Q207" i="25"/>
  <c r="Q160" i="25"/>
  <c r="Q119" i="25"/>
  <c r="Q131" i="25"/>
  <c r="Q179" i="25"/>
  <c r="T71" i="25"/>
  <c r="M76" i="25"/>
  <c r="M80" i="25"/>
  <c r="R138" i="25"/>
  <c r="N138" i="25"/>
  <c r="J138" i="25"/>
  <c r="M138" i="25"/>
  <c r="T138" i="25"/>
  <c r="L138" i="25"/>
  <c r="Q138" i="25"/>
  <c r="I138" i="25"/>
  <c r="L82" i="25"/>
  <c r="P82" i="25"/>
  <c r="T82" i="25"/>
  <c r="R122" i="25"/>
  <c r="N122" i="25"/>
  <c r="J122" i="25"/>
  <c r="P122" i="25"/>
  <c r="R126" i="25"/>
  <c r="N126" i="25"/>
  <c r="J126" i="25"/>
  <c r="P126" i="25"/>
  <c r="Q136" i="25"/>
  <c r="N137" i="25"/>
  <c r="Q140" i="25"/>
  <c r="L73" i="25"/>
  <c r="P73" i="25"/>
  <c r="T73" i="25"/>
  <c r="I82" i="25"/>
  <c r="M82" i="25"/>
  <c r="Q82" i="25"/>
  <c r="I122" i="25"/>
  <c r="Q122" i="25"/>
  <c r="I126" i="25"/>
  <c r="Q126" i="25"/>
  <c r="Q128" i="25"/>
  <c r="I73" i="25"/>
  <c r="M73" i="25"/>
  <c r="L76" i="25"/>
  <c r="P76" i="25"/>
  <c r="L80" i="25"/>
  <c r="P80" i="25"/>
  <c r="J82" i="25"/>
  <c r="N82" i="25"/>
  <c r="R82" i="25"/>
  <c r="R113" i="25"/>
  <c r="N113" i="25"/>
  <c r="J113" i="25"/>
  <c r="Q113" i="25"/>
  <c r="M113" i="25"/>
  <c r="I113" i="25"/>
  <c r="P113" i="25"/>
  <c r="R117" i="25"/>
  <c r="N117" i="25"/>
  <c r="J117" i="25"/>
  <c r="Q117" i="25"/>
  <c r="M117" i="25"/>
  <c r="I117" i="25"/>
  <c r="P117" i="25"/>
  <c r="L122" i="25"/>
  <c r="T122" i="25"/>
  <c r="L126" i="25"/>
  <c r="T126" i="25"/>
  <c r="L128" i="25"/>
  <c r="P128" i="25"/>
  <c r="T128" i="25"/>
  <c r="L136" i="25"/>
  <c r="P136" i="25"/>
  <c r="T136" i="25"/>
  <c r="L140" i="25"/>
  <c r="P140" i="25"/>
  <c r="T140" i="25"/>
  <c r="R147" i="25"/>
  <c r="N147" i="25"/>
  <c r="J147" i="25"/>
  <c r="P147" i="25"/>
  <c r="Q149" i="25"/>
  <c r="L119" i="25"/>
  <c r="P119" i="25"/>
  <c r="I128" i="25"/>
  <c r="M128" i="25"/>
  <c r="L131" i="25"/>
  <c r="P131" i="25"/>
  <c r="I136" i="25"/>
  <c r="M136" i="25"/>
  <c r="I140" i="25"/>
  <c r="M140" i="25"/>
  <c r="I147" i="25"/>
  <c r="Q147" i="25"/>
  <c r="L149" i="25"/>
  <c r="P149" i="25"/>
  <c r="T149" i="25"/>
  <c r="R167" i="25"/>
  <c r="N167" i="25"/>
  <c r="J167" i="25"/>
  <c r="P167" i="25"/>
  <c r="Q177" i="25"/>
  <c r="L144" i="25"/>
  <c r="P144" i="25"/>
  <c r="I149" i="25"/>
  <c r="M149" i="25"/>
  <c r="R154" i="25"/>
  <c r="N154" i="25"/>
  <c r="J154" i="25"/>
  <c r="Q154" i="25"/>
  <c r="M154" i="25"/>
  <c r="I154" i="25"/>
  <c r="P154" i="25"/>
  <c r="Q157" i="25"/>
  <c r="I167" i="25"/>
  <c r="Q167" i="25"/>
  <c r="Q169" i="25"/>
  <c r="R174" i="25"/>
  <c r="N174" i="25"/>
  <c r="J174" i="25"/>
  <c r="Q174" i="25"/>
  <c r="M174" i="25"/>
  <c r="I174" i="25"/>
  <c r="P174" i="25"/>
  <c r="R186" i="25"/>
  <c r="N186" i="25"/>
  <c r="J186" i="25"/>
  <c r="Q186" i="25"/>
  <c r="M186" i="25"/>
  <c r="I186" i="25"/>
  <c r="L157" i="25"/>
  <c r="P157" i="25"/>
  <c r="T157" i="25"/>
  <c r="L169" i="25"/>
  <c r="P169" i="25"/>
  <c r="T169" i="25"/>
  <c r="L177" i="25"/>
  <c r="P177" i="25"/>
  <c r="T177" i="25"/>
  <c r="J179" i="25"/>
  <c r="N179" i="25"/>
  <c r="R179" i="25"/>
  <c r="Q222" i="25"/>
  <c r="I157" i="25"/>
  <c r="M157" i="25"/>
  <c r="L160" i="25"/>
  <c r="P160" i="25"/>
  <c r="L164" i="25"/>
  <c r="P164" i="25"/>
  <c r="I169" i="25"/>
  <c r="M169" i="25"/>
  <c r="I177" i="25"/>
  <c r="M177" i="25"/>
  <c r="L184" i="25"/>
  <c r="P184" i="25"/>
  <c r="L188" i="25"/>
  <c r="P188" i="25"/>
  <c r="R194" i="25"/>
  <c r="N194" i="25"/>
  <c r="J194" i="25"/>
  <c r="Q194" i="25"/>
  <c r="M194" i="25"/>
  <c r="I194" i="25"/>
  <c r="P194" i="25"/>
  <c r="Q214" i="25"/>
  <c r="L179" i="25"/>
  <c r="P179" i="25"/>
  <c r="Q201" i="25"/>
  <c r="L201" i="25"/>
  <c r="P201" i="25"/>
  <c r="T201" i="25"/>
  <c r="J207" i="25"/>
  <c r="N207" i="25"/>
  <c r="R207" i="25"/>
  <c r="R216" i="25"/>
  <c r="N216" i="25"/>
  <c r="J216" i="25"/>
  <c r="Q216" i="25"/>
  <c r="M216" i="25"/>
  <c r="I216" i="25"/>
  <c r="P220" i="25"/>
  <c r="R224" i="25"/>
  <c r="N224" i="25"/>
  <c r="J224" i="25"/>
  <c r="Q224" i="25"/>
  <c r="M224" i="25"/>
  <c r="I224" i="25"/>
  <c r="L192" i="25"/>
  <c r="P192" i="25"/>
  <c r="L196" i="25"/>
  <c r="P196" i="25"/>
  <c r="I201" i="25"/>
  <c r="M201" i="25"/>
  <c r="L204" i="25"/>
  <c r="P204" i="25"/>
  <c r="L207" i="25"/>
  <c r="P207" i="25"/>
  <c r="T207" i="25"/>
  <c r="R220" i="25"/>
  <c r="N220" i="25"/>
  <c r="J220" i="25"/>
  <c r="Q220" i="25"/>
  <c r="M220" i="25"/>
  <c r="I220" i="25"/>
  <c r="L211" i="25"/>
  <c r="P211" i="25"/>
  <c r="T211" i="25"/>
  <c r="M211" i="25"/>
  <c r="Q211" i="25"/>
  <c r="L214" i="25"/>
  <c r="P214" i="25"/>
  <c r="T214" i="25"/>
  <c r="L222" i="25"/>
  <c r="P222" i="25"/>
  <c r="T222" i="25"/>
  <c r="J211" i="25"/>
  <c r="N211" i="25"/>
  <c r="R211" i="25"/>
  <c r="I214" i="25"/>
  <c r="M214" i="25"/>
  <c r="I222" i="25"/>
  <c r="M222" i="25"/>
  <c r="N222" i="24"/>
  <c r="N186" i="24"/>
  <c r="T178" i="24"/>
  <c r="O178" i="24"/>
  <c r="J178" i="24"/>
  <c r="R178" i="24"/>
  <c r="N179" i="24"/>
  <c r="K178" i="24"/>
  <c r="O167" i="24"/>
  <c r="J167" i="24"/>
  <c r="R163" i="24"/>
  <c r="J159" i="24"/>
  <c r="J147" i="24"/>
  <c r="R147" i="24"/>
  <c r="K147" i="24"/>
  <c r="S147" i="24"/>
  <c r="S148" i="24"/>
  <c r="K148" i="24"/>
  <c r="K138" i="24"/>
  <c r="S138" i="24"/>
  <c r="N138" i="24"/>
  <c r="K143" i="24"/>
  <c r="O131" i="24"/>
  <c r="S131" i="24"/>
  <c r="K131" i="24"/>
  <c r="T131" i="24"/>
  <c r="N121" i="24"/>
  <c r="R121" i="24"/>
  <c r="O122" i="24"/>
  <c r="N126" i="24"/>
  <c r="J122" i="24"/>
  <c r="N112" i="24"/>
  <c r="R112" i="24"/>
  <c r="R76" i="24"/>
  <c r="T80" i="24"/>
  <c r="T76" i="24"/>
  <c r="J80" i="24"/>
  <c r="I121" i="24"/>
  <c r="S136" i="24"/>
  <c r="O136" i="24"/>
  <c r="K136" i="24"/>
  <c r="R136" i="24"/>
  <c r="N136" i="24"/>
  <c r="J136" i="24"/>
  <c r="M136" i="24"/>
  <c r="T136" i="24"/>
  <c r="L136" i="24"/>
  <c r="Q136" i="24"/>
  <c r="I136" i="24"/>
  <c r="I140" i="24"/>
  <c r="Q215" i="24"/>
  <c r="Q211" i="24"/>
  <c r="Q205" i="24"/>
  <c r="Q201" i="24"/>
  <c r="Q207" i="24"/>
  <c r="Q195" i="24"/>
  <c r="Q187" i="24"/>
  <c r="Q178" i="24"/>
  <c r="Q154" i="24"/>
  <c r="Q144" i="24"/>
  <c r="Q128" i="24"/>
  <c r="Q113" i="24"/>
  <c r="Q174" i="24"/>
  <c r="Q121" i="24"/>
  <c r="M76" i="24"/>
  <c r="M80" i="24"/>
  <c r="M112" i="24"/>
  <c r="Q114" i="24"/>
  <c r="M125" i="24"/>
  <c r="P136" i="24"/>
  <c r="R139" i="24"/>
  <c r="N139" i="24"/>
  <c r="J139" i="24"/>
  <c r="Q139" i="24"/>
  <c r="M139" i="24"/>
  <c r="I139" i="24"/>
  <c r="O139" i="24"/>
  <c r="T139" i="24"/>
  <c r="L139" i="24"/>
  <c r="S139" i="24"/>
  <c r="K139" i="24"/>
  <c r="H246" i="24"/>
  <c r="I219" i="24"/>
  <c r="I215" i="24"/>
  <c r="I211" i="24"/>
  <c r="I205" i="24"/>
  <c r="I201" i="24"/>
  <c r="I195" i="24"/>
  <c r="I187" i="24"/>
  <c r="I207" i="24"/>
  <c r="I174" i="24"/>
  <c r="I154" i="24"/>
  <c r="I178" i="24"/>
  <c r="I144" i="24"/>
  <c r="I128" i="24"/>
  <c r="I113" i="24"/>
  <c r="I177" i="24"/>
  <c r="S75" i="24"/>
  <c r="O75" i="24"/>
  <c r="K75" i="24"/>
  <c r="R75" i="24"/>
  <c r="N75" i="24"/>
  <c r="J75" i="24"/>
  <c r="Q75" i="24"/>
  <c r="M75" i="24"/>
  <c r="I75" i="24"/>
  <c r="J79" i="24"/>
  <c r="Q79" i="24"/>
  <c r="I116" i="24"/>
  <c r="Q117" i="24"/>
  <c r="Q138" i="24"/>
  <c r="P139" i="24"/>
  <c r="Q140" i="24"/>
  <c r="K173" i="24"/>
  <c r="R173" i="24"/>
  <c r="P173" i="24"/>
  <c r="M173" i="24"/>
  <c r="M215" i="24"/>
  <c r="M205" i="24"/>
  <c r="M201" i="24"/>
  <c r="M211" i="24"/>
  <c r="M178" i="24"/>
  <c r="M195" i="24"/>
  <c r="M187" i="24"/>
  <c r="M177" i="24"/>
  <c r="M174" i="24"/>
  <c r="M121" i="24"/>
  <c r="M113" i="24"/>
  <c r="M207" i="24"/>
  <c r="M149" i="24"/>
  <c r="M117" i="24"/>
  <c r="M169" i="24"/>
  <c r="M154" i="24"/>
  <c r="M144" i="24"/>
  <c r="M128" i="24"/>
  <c r="S71" i="24"/>
  <c r="O71" i="24"/>
  <c r="K71" i="24"/>
  <c r="R71" i="24"/>
  <c r="N71" i="24"/>
  <c r="J71" i="24"/>
  <c r="Q71" i="24"/>
  <c r="M71" i="24"/>
  <c r="I71" i="24"/>
  <c r="Q73" i="24"/>
  <c r="L75" i="24"/>
  <c r="I76" i="24"/>
  <c r="Q76" i="24"/>
  <c r="I80" i="24"/>
  <c r="Q80" i="24"/>
  <c r="I112" i="24"/>
  <c r="Q112" i="24"/>
  <c r="I117" i="24"/>
  <c r="R119" i="24"/>
  <c r="N119" i="24"/>
  <c r="J119" i="24"/>
  <c r="Q119" i="24"/>
  <c r="M119" i="24"/>
  <c r="I119" i="24"/>
  <c r="O119" i="24"/>
  <c r="T119" i="24"/>
  <c r="L119" i="24"/>
  <c r="S119" i="24"/>
  <c r="K119" i="24"/>
  <c r="M140" i="24"/>
  <c r="S157" i="24"/>
  <c r="O157" i="24"/>
  <c r="K157" i="24"/>
  <c r="R157" i="24"/>
  <c r="N157" i="24"/>
  <c r="J157" i="24"/>
  <c r="M157" i="24"/>
  <c r="T157" i="24"/>
  <c r="L157" i="24"/>
  <c r="Q157" i="24"/>
  <c r="P157" i="24"/>
  <c r="I157" i="24"/>
  <c r="Q177" i="24"/>
  <c r="L82" i="24"/>
  <c r="P82" i="24"/>
  <c r="T82" i="24"/>
  <c r="Q122" i="24"/>
  <c r="R164" i="24"/>
  <c r="N164" i="24"/>
  <c r="J164" i="24"/>
  <c r="Q164" i="24"/>
  <c r="M164" i="24"/>
  <c r="I164" i="24"/>
  <c r="O164" i="24"/>
  <c r="T164" i="24"/>
  <c r="L164" i="24"/>
  <c r="S72" i="24"/>
  <c r="L73" i="24"/>
  <c r="P73" i="24"/>
  <c r="T73" i="24"/>
  <c r="K76" i="24"/>
  <c r="O76" i="24"/>
  <c r="S76" i="24"/>
  <c r="K80" i="24"/>
  <c r="O80" i="24"/>
  <c r="S80" i="24"/>
  <c r="I82" i="24"/>
  <c r="M82" i="24"/>
  <c r="Q82" i="24"/>
  <c r="K112" i="24"/>
  <c r="O112" i="24"/>
  <c r="S112" i="24"/>
  <c r="L113" i="24"/>
  <c r="P113" i="24"/>
  <c r="S128" i="24"/>
  <c r="O128" i="24"/>
  <c r="K128" i="24"/>
  <c r="R128" i="24"/>
  <c r="N128" i="24"/>
  <c r="J128" i="24"/>
  <c r="P128" i="24"/>
  <c r="Q130" i="24"/>
  <c r="R131" i="24"/>
  <c r="N131" i="24"/>
  <c r="J131" i="24"/>
  <c r="Q131" i="24"/>
  <c r="M131" i="24"/>
  <c r="I131" i="24"/>
  <c r="P131" i="24"/>
  <c r="S144" i="24"/>
  <c r="O144" i="24"/>
  <c r="K144" i="24"/>
  <c r="R144" i="24"/>
  <c r="N144" i="24"/>
  <c r="J144" i="24"/>
  <c r="P144" i="24"/>
  <c r="K164" i="24"/>
  <c r="Q192" i="24"/>
  <c r="I73" i="24"/>
  <c r="M73" i="24"/>
  <c r="L76" i="24"/>
  <c r="P76" i="24"/>
  <c r="L80" i="24"/>
  <c r="P80" i="24"/>
  <c r="J82" i="24"/>
  <c r="N82" i="24"/>
  <c r="R82" i="24"/>
  <c r="L112" i="24"/>
  <c r="P112" i="24"/>
  <c r="T112" i="24"/>
  <c r="J116" i="24"/>
  <c r="P116" i="24"/>
  <c r="Q126" i="24"/>
  <c r="S140" i="24"/>
  <c r="O140" i="24"/>
  <c r="K140" i="24"/>
  <c r="R140" i="24"/>
  <c r="N140" i="24"/>
  <c r="J140" i="24"/>
  <c r="P140" i="24"/>
  <c r="N143" i="24"/>
  <c r="J143" i="24"/>
  <c r="K153" i="24"/>
  <c r="R153" i="24"/>
  <c r="R160" i="24"/>
  <c r="N160" i="24"/>
  <c r="J160" i="24"/>
  <c r="Q160" i="24"/>
  <c r="M160" i="24"/>
  <c r="I160" i="24"/>
  <c r="O160" i="24"/>
  <c r="T160" i="24"/>
  <c r="L160" i="24"/>
  <c r="P164" i="24"/>
  <c r="K117" i="24"/>
  <c r="O117" i="24"/>
  <c r="S117" i="24"/>
  <c r="O121" i="24"/>
  <c r="S121" i="24"/>
  <c r="L122" i="24"/>
  <c r="P122" i="24"/>
  <c r="T122" i="24"/>
  <c r="L126" i="24"/>
  <c r="P126" i="24"/>
  <c r="T126" i="24"/>
  <c r="L130" i="24"/>
  <c r="P130" i="24"/>
  <c r="T130" i="24"/>
  <c r="L134" i="24"/>
  <c r="L138" i="24"/>
  <c r="P138" i="24"/>
  <c r="T138" i="24"/>
  <c r="S149" i="24"/>
  <c r="O149" i="24"/>
  <c r="K149" i="24"/>
  <c r="R149" i="24"/>
  <c r="N149" i="24"/>
  <c r="J149" i="24"/>
  <c r="P149" i="24"/>
  <c r="S169" i="24"/>
  <c r="O169" i="24"/>
  <c r="K169" i="24"/>
  <c r="R169" i="24"/>
  <c r="N169" i="24"/>
  <c r="J169" i="24"/>
  <c r="P169" i="24"/>
  <c r="S184" i="24"/>
  <c r="R184" i="24"/>
  <c r="N184" i="24"/>
  <c r="J184" i="24"/>
  <c r="Q184" i="24"/>
  <c r="M184" i="24"/>
  <c r="I184" i="24"/>
  <c r="P184" i="24"/>
  <c r="T210" i="24"/>
  <c r="O210" i="24"/>
  <c r="I210" i="24"/>
  <c r="P210" i="24"/>
  <c r="S220" i="24"/>
  <c r="O220" i="24"/>
  <c r="K220" i="24"/>
  <c r="R220" i="24"/>
  <c r="N220" i="24"/>
  <c r="J220" i="24"/>
  <c r="Q220" i="24"/>
  <c r="M220" i="24"/>
  <c r="I220" i="24"/>
  <c r="T220" i="24"/>
  <c r="P220" i="24"/>
  <c r="L220" i="24"/>
  <c r="L117" i="24"/>
  <c r="P117" i="24"/>
  <c r="L121" i="24"/>
  <c r="P121" i="24"/>
  <c r="T121" i="24"/>
  <c r="I122" i="24"/>
  <c r="M122" i="24"/>
  <c r="P125" i="24"/>
  <c r="I126" i="24"/>
  <c r="M126" i="24"/>
  <c r="I130" i="24"/>
  <c r="M130" i="24"/>
  <c r="M134" i="24"/>
  <c r="I138" i="24"/>
  <c r="M138" i="24"/>
  <c r="Q147" i="24"/>
  <c r="R148" i="24"/>
  <c r="N148" i="24"/>
  <c r="J148" i="24"/>
  <c r="Q148" i="24"/>
  <c r="M148" i="24"/>
  <c r="I148" i="24"/>
  <c r="P148" i="24"/>
  <c r="I149" i="24"/>
  <c r="Q149" i="24"/>
  <c r="N165" i="24"/>
  <c r="H170" i="24"/>
  <c r="R168" i="24"/>
  <c r="N168" i="24"/>
  <c r="J168" i="24"/>
  <c r="Q168" i="24"/>
  <c r="M168" i="24"/>
  <c r="I168" i="24"/>
  <c r="P168" i="24"/>
  <c r="I169" i="24"/>
  <c r="Q169" i="24"/>
  <c r="S177" i="24"/>
  <c r="O177" i="24"/>
  <c r="K177" i="24"/>
  <c r="R177" i="24"/>
  <c r="N177" i="24"/>
  <c r="J177" i="24"/>
  <c r="P177" i="24"/>
  <c r="Q179" i="24"/>
  <c r="K184" i="24"/>
  <c r="T184" i="24"/>
  <c r="L147" i="24"/>
  <c r="P147" i="24"/>
  <c r="T147" i="24"/>
  <c r="K154" i="24"/>
  <c r="O154" i="24"/>
  <c r="S154" i="24"/>
  <c r="L163" i="24"/>
  <c r="P163" i="24"/>
  <c r="L167" i="24"/>
  <c r="P167" i="24"/>
  <c r="T167" i="24"/>
  <c r="L179" i="24"/>
  <c r="P179" i="24"/>
  <c r="T179" i="24"/>
  <c r="T183" i="24"/>
  <c r="S186" i="24"/>
  <c r="O186" i="24"/>
  <c r="K186" i="24"/>
  <c r="Q186" i="24"/>
  <c r="M186" i="24"/>
  <c r="I186" i="24"/>
  <c r="P186" i="24"/>
  <c r="Q188" i="24"/>
  <c r="M188" i="24"/>
  <c r="I188" i="24"/>
  <c r="S188" i="24"/>
  <c r="O188" i="24"/>
  <c r="K188" i="24"/>
  <c r="P188" i="24"/>
  <c r="S194" i="24"/>
  <c r="O194" i="24"/>
  <c r="K194" i="24"/>
  <c r="R194" i="24"/>
  <c r="N194" i="24"/>
  <c r="J194" i="24"/>
  <c r="Q194" i="24"/>
  <c r="M194" i="24"/>
  <c r="I194" i="24"/>
  <c r="Q196" i="24"/>
  <c r="I147" i="24"/>
  <c r="M147" i="24"/>
  <c r="L154" i="24"/>
  <c r="P154" i="24"/>
  <c r="Q159" i="24"/>
  <c r="M163" i="24"/>
  <c r="I167" i="24"/>
  <c r="M167" i="24"/>
  <c r="Q167" i="24"/>
  <c r="L174" i="24"/>
  <c r="P174" i="24"/>
  <c r="L178" i="24"/>
  <c r="P178" i="24"/>
  <c r="I179" i="24"/>
  <c r="M179" i="24"/>
  <c r="J186" i="24"/>
  <c r="R186" i="24"/>
  <c r="J188" i="24"/>
  <c r="R188" i="24"/>
  <c r="L194" i="24"/>
  <c r="R202" i="24"/>
  <c r="Q204" i="24"/>
  <c r="J187" i="24"/>
  <c r="N187" i="24"/>
  <c r="R187" i="24"/>
  <c r="J191" i="24"/>
  <c r="K192" i="24"/>
  <c r="O192" i="24"/>
  <c r="S192" i="24"/>
  <c r="J195" i="24"/>
  <c r="N195" i="24"/>
  <c r="R195" i="24"/>
  <c r="K196" i="24"/>
  <c r="O196" i="24"/>
  <c r="S196" i="24"/>
  <c r="L201" i="24"/>
  <c r="P201" i="24"/>
  <c r="T201" i="24"/>
  <c r="K204" i="24"/>
  <c r="O204" i="24"/>
  <c r="S204" i="24"/>
  <c r="L205" i="24"/>
  <c r="P205" i="24"/>
  <c r="T205" i="24"/>
  <c r="L192" i="24"/>
  <c r="P192" i="24"/>
  <c r="T192" i="24"/>
  <c r="L196" i="24"/>
  <c r="P196" i="24"/>
  <c r="T196" i="24"/>
  <c r="L204" i="24"/>
  <c r="P204" i="24"/>
  <c r="T204" i="24"/>
  <c r="Q214" i="24"/>
  <c r="Q222" i="24"/>
  <c r="L187" i="24"/>
  <c r="P187" i="24"/>
  <c r="L191" i="24"/>
  <c r="P191" i="24"/>
  <c r="I192" i="24"/>
  <c r="M192" i="24"/>
  <c r="L195" i="24"/>
  <c r="P195" i="24"/>
  <c r="I196" i="24"/>
  <c r="M196" i="24"/>
  <c r="J201" i="24"/>
  <c r="N201" i="24"/>
  <c r="R201" i="24"/>
  <c r="I204" i="24"/>
  <c r="M204" i="24"/>
  <c r="J205" i="24"/>
  <c r="N205" i="24"/>
  <c r="R205" i="24"/>
  <c r="L207" i="24"/>
  <c r="P207" i="24"/>
  <c r="S216" i="24"/>
  <c r="O216" i="24"/>
  <c r="K216" i="24"/>
  <c r="R216" i="24"/>
  <c r="N216" i="24"/>
  <c r="J216" i="24"/>
  <c r="Q216" i="24"/>
  <c r="M216" i="24"/>
  <c r="I216" i="24"/>
  <c r="S224" i="24"/>
  <c r="O224" i="24"/>
  <c r="K224" i="24"/>
  <c r="R224" i="24"/>
  <c r="N224" i="24"/>
  <c r="J224" i="24"/>
  <c r="Q224" i="24"/>
  <c r="M224" i="24"/>
  <c r="I224" i="24"/>
  <c r="L211" i="24"/>
  <c r="P211" i="24"/>
  <c r="T211" i="24"/>
  <c r="K214" i="24"/>
  <c r="O214" i="24"/>
  <c r="S214" i="24"/>
  <c r="L215" i="24"/>
  <c r="P215" i="24"/>
  <c r="T215" i="24"/>
  <c r="K222" i="24"/>
  <c r="O222" i="24"/>
  <c r="S222" i="24"/>
  <c r="L223" i="24"/>
  <c r="P223" i="24"/>
  <c r="T223" i="24"/>
  <c r="L214" i="24"/>
  <c r="P214" i="24"/>
  <c r="T214" i="24"/>
  <c r="L222" i="24"/>
  <c r="P222" i="24"/>
  <c r="T222" i="24"/>
  <c r="I223" i="24"/>
  <c r="M223" i="24"/>
  <c r="Q223" i="24"/>
  <c r="J211" i="24"/>
  <c r="N211" i="24"/>
  <c r="R211" i="24"/>
  <c r="I214" i="24"/>
  <c r="M214" i="24"/>
  <c r="J215" i="24"/>
  <c r="N215" i="24"/>
  <c r="R215" i="24"/>
  <c r="J219" i="24"/>
  <c r="N219" i="24"/>
  <c r="I222" i="24"/>
  <c r="M222" i="24"/>
  <c r="J223" i="24"/>
  <c r="N223" i="24"/>
  <c r="R223" i="24"/>
  <c r="N214" i="23"/>
  <c r="J222" i="23"/>
  <c r="J186" i="23"/>
  <c r="R186" i="23"/>
  <c r="N194" i="23"/>
  <c r="K186" i="23"/>
  <c r="T178" i="23"/>
  <c r="J178" i="23"/>
  <c r="K179" i="23"/>
  <c r="S179" i="23"/>
  <c r="K167" i="23"/>
  <c r="S167" i="23"/>
  <c r="N167" i="23"/>
  <c r="H170" i="23"/>
  <c r="L159" i="23"/>
  <c r="L147" i="23"/>
  <c r="N138" i="23"/>
  <c r="O138" i="23"/>
  <c r="J138" i="23"/>
  <c r="L121" i="23"/>
  <c r="N122" i="23"/>
  <c r="T125" i="23"/>
  <c r="R125" i="23"/>
  <c r="O122" i="23"/>
  <c r="I125" i="23"/>
  <c r="J126" i="23"/>
  <c r="R126" i="23"/>
  <c r="K126" i="23"/>
  <c r="S112" i="23"/>
  <c r="O116" i="23"/>
  <c r="K112" i="23"/>
  <c r="T112" i="23"/>
  <c r="S116" i="23"/>
  <c r="K116" i="23"/>
  <c r="S75" i="23"/>
  <c r="S79" i="23"/>
  <c r="K71" i="23"/>
  <c r="O71" i="23"/>
  <c r="S76" i="23"/>
  <c r="O76" i="23"/>
  <c r="K76" i="23"/>
  <c r="M76" i="23"/>
  <c r="R76" i="23"/>
  <c r="N76" i="23"/>
  <c r="J76" i="23"/>
  <c r="Q76" i="23"/>
  <c r="I76" i="23"/>
  <c r="S80" i="23"/>
  <c r="O80" i="23"/>
  <c r="K80" i="23"/>
  <c r="Q80" i="23"/>
  <c r="I80" i="23"/>
  <c r="R80" i="23"/>
  <c r="N80" i="23"/>
  <c r="J80" i="23"/>
  <c r="M80" i="23"/>
  <c r="H246" i="23"/>
  <c r="I214" i="23"/>
  <c r="I205" i="23"/>
  <c r="I201" i="23"/>
  <c r="I210" i="23"/>
  <c r="I211" i="23"/>
  <c r="I186" i="23"/>
  <c r="I178" i="23"/>
  <c r="I174" i="23"/>
  <c r="I204" i="23"/>
  <c r="I157" i="23"/>
  <c r="I153" i="23"/>
  <c r="I149" i="23"/>
  <c r="I192" i="23"/>
  <c r="I177" i="23"/>
  <c r="I200" i="23"/>
  <c r="I173" i="23"/>
  <c r="I169" i="23"/>
  <c r="I140" i="23"/>
  <c r="I136" i="23"/>
  <c r="Q214" i="23"/>
  <c r="Q209" i="23"/>
  <c r="Q205" i="23"/>
  <c r="Q201" i="23"/>
  <c r="Q210" i="23"/>
  <c r="Q204" i="23"/>
  <c r="Q186" i="23"/>
  <c r="Q178" i="23"/>
  <c r="Q174" i="23"/>
  <c r="Q200" i="23"/>
  <c r="Q177" i="23"/>
  <c r="Q157" i="23"/>
  <c r="Q153" i="23"/>
  <c r="Q149" i="23"/>
  <c r="Q173" i="23"/>
  <c r="Q169" i="23"/>
  <c r="Q148" i="23"/>
  <c r="Q128" i="23"/>
  <c r="Q144" i="23"/>
  <c r="L71" i="23"/>
  <c r="T71" i="23"/>
  <c r="L75" i="23"/>
  <c r="T75" i="23"/>
  <c r="L79" i="23"/>
  <c r="T79" i="23"/>
  <c r="Q136" i="23"/>
  <c r="I71" i="23"/>
  <c r="M71" i="23"/>
  <c r="Q71" i="23"/>
  <c r="K73" i="23"/>
  <c r="O73" i="23"/>
  <c r="S73" i="23"/>
  <c r="I75" i="23"/>
  <c r="M75" i="23"/>
  <c r="Q75" i="23"/>
  <c r="I79" i="23"/>
  <c r="M79" i="23"/>
  <c r="Q79" i="23"/>
  <c r="L82" i="23"/>
  <c r="P82" i="23"/>
  <c r="T82" i="23"/>
  <c r="S113" i="23"/>
  <c r="O113" i="23"/>
  <c r="K113" i="23"/>
  <c r="R113" i="23"/>
  <c r="N113" i="23"/>
  <c r="J113" i="23"/>
  <c r="P113" i="23"/>
  <c r="S117" i="23"/>
  <c r="O117" i="23"/>
  <c r="K117" i="23"/>
  <c r="R117" i="23"/>
  <c r="N117" i="23"/>
  <c r="J117" i="23"/>
  <c r="P117" i="23"/>
  <c r="S121" i="23"/>
  <c r="O121" i="23"/>
  <c r="K121" i="23"/>
  <c r="R121" i="23"/>
  <c r="N121" i="23"/>
  <c r="J121" i="23"/>
  <c r="P121" i="23"/>
  <c r="Q126" i="23"/>
  <c r="I128" i="23"/>
  <c r="Q130" i="23"/>
  <c r="L131" i="23"/>
  <c r="I148" i="23"/>
  <c r="M214" i="23"/>
  <c r="M205" i="23"/>
  <c r="M201" i="23"/>
  <c r="M210" i="23"/>
  <c r="M186" i="23"/>
  <c r="M178" i="23"/>
  <c r="M174" i="23"/>
  <c r="M204" i="23"/>
  <c r="M200" i="23"/>
  <c r="M157" i="23"/>
  <c r="M153" i="23"/>
  <c r="M149" i="23"/>
  <c r="M145" i="23"/>
  <c r="M196" i="23"/>
  <c r="M177" i="23"/>
  <c r="M173" i="23"/>
  <c r="M169" i="23"/>
  <c r="M136" i="23"/>
  <c r="M125" i="23"/>
  <c r="M148" i="23"/>
  <c r="M128" i="23"/>
  <c r="P71" i="23"/>
  <c r="P75" i="23"/>
  <c r="P79" i="23"/>
  <c r="M113" i="23"/>
  <c r="M117" i="23"/>
  <c r="M121" i="23"/>
  <c r="S131" i="23"/>
  <c r="O131" i="23"/>
  <c r="K131" i="23"/>
  <c r="R131" i="23"/>
  <c r="N131" i="23"/>
  <c r="J131" i="23"/>
  <c r="Q131" i="23"/>
  <c r="M131" i="23"/>
  <c r="I131" i="23"/>
  <c r="T131" i="23"/>
  <c r="P131" i="23"/>
  <c r="J71" i="23"/>
  <c r="N71" i="23"/>
  <c r="R71" i="23"/>
  <c r="L73" i="23"/>
  <c r="P73" i="23"/>
  <c r="J75" i="23"/>
  <c r="N75" i="23"/>
  <c r="R75" i="23"/>
  <c r="J79" i="23"/>
  <c r="N79" i="23"/>
  <c r="R79" i="23"/>
  <c r="I82" i="23"/>
  <c r="M82" i="23"/>
  <c r="R112" i="23"/>
  <c r="N112" i="23"/>
  <c r="J112" i="23"/>
  <c r="Q112" i="23"/>
  <c r="M112" i="23"/>
  <c r="I112" i="23"/>
  <c r="P112" i="23"/>
  <c r="I113" i="23"/>
  <c r="Q113" i="23"/>
  <c r="R116" i="23"/>
  <c r="N116" i="23"/>
  <c r="J116" i="23"/>
  <c r="Q116" i="23"/>
  <c r="M116" i="23"/>
  <c r="I116" i="23"/>
  <c r="P116" i="23"/>
  <c r="I117" i="23"/>
  <c r="Q117" i="23"/>
  <c r="Q119" i="23"/>
  <c r="I121" i="23"/>
  <c r="Q121" i="23"/>
  <c r="I122" i="23"/>
  <c r="Q125" i="23"/>
  <c r="Q140" i="23"/>
  <c r="I144" i="23"/>
  <c r="S147" i="23"/>
  <c r="O147" i="23"/>
  <c r="K147" i="23"/>
  <c r="R147" i="23"/>
  <c r="N147" i="23"/>
  <c r="J147" i="23"/>
  <c r="Q147" i="23"/>
  <c r="M147" i="23"/>
  <c r="I147" i="23"/>
  <c r="T147" i="23"/>
  <c r="P147" i="23"/>
  <c r="L119" i="23"/>
  <c r="P119" i="23"/>
  <c r="T119" i="23"/>
  <c r="K122" i="23"/>
  <c r="Q134" i="23"/>
  <c r="S139" i="23"/>
  <c r="O139" i="23"/>
  <c r="K139" i="23"/>
  <c r="R139" i="23"/>
  <c r="N139" i="23"/>
  <c r="J139" i="23"/>
  <c r="Q139" i="23"/>
  <c r="M139" i="23"/>
  <c r="I139" i="23"/>
  <c r="I119" i="23"/>
  <c r="M119" i="23"/>
  <c r="Q122" i="23"/>
  <c r="T122" i="23"/>
  <c r="P122" i="23"/>
  <c r="L122" i="23"/>
  <c r="M122" i="23"/>
  <c r="S122" i="23"/>
  <c r="Q138" i="23"/>
  <c r="L139" i="23"/>
  <c r="S143" i="23"/>
  <c r="O143" i="23"/>
  <c r="K143" i="23"/>
  <c r="R143" i="23"/>
  <c r="N143" i="23"/>
  <c r="J143" i="23"/>
  <c r="Q143" i="23"/>
  <c r="M143" i="23"/>
  <c r="I143" i="23"/>
  <c r="Q154" i="23"/>
  <c r="S159" i="23"/>
  <c r="O159" i="23"/>
  <c r="K159" i="23"/>
  <c r="R159" i="23"/>
  <c r="N159" i="23"/>
  <c r="J159" i="23"/>
  <c r="Q159" i="23"/>
  <c r="M159" i="23"/>
  <c r="I159" i="23"/>
  <c r="K125" i="23"/>
  <c r="O125" i="23"/>
  <c r="S125" i="23"/>
  <c r="L126" i="23"/>
  <c r="P126" i="23"/>
  <c r="T126" i="23"/>
  <c r="J128" i="23"/>
  <c r="N128" i="23"/>
  <c r="R128" i="23"/>
  <c r="L130" i="23"/>
  <c r="P130" i="23"/>
  <c r="T130" i="23"/>
  <c r="L134" i="23"/>
  <c r="P134" i="23"/>
  <c r="T134" i="23"/>
  <c r="J136" i="23"/>
  <c r="N136" i="23"/>
  <c r="R136" i="23"/>
  <c r="L138" i="23"/>
  <c r="P138" i="23"/>
  <c r="T138" i="23"/>
  <c r="J140" i="23"/>
  <c r="N140" i="23"/>
  <c r="R140" i="23"/>
  <c r="J144" i="23"/>
  <c r="N144" i="23"/>
  <c r="R144" i="23"/>
  <c r="J148" i="23"/>
  <c r="N148" i="23"/>
  <c r="R148" i="23"/>
  <c r="K149" i="23"/>
  <c r="O149" i="23"/>
  <c r="S149" i="23"/>
  <c r="K153" i="23"/>
  <c r="O153" i="23"/>
  <c r="S153" i="23"/>
  <c r="L154" i="23"/>
  <c r="P154" i="23"/>
  <c r="T154" i="23"/>
  <c r="K157" i="23"/>
  <c r="O157" i="23"/>
  <c r="S157" i="23"/>
  <c r="N160" i="23"/>
  <c r="P168" i="23"/>
  <c r="S184" i="23"/>
  <c r="O184" i="23"/>
  <c r="K184" i="23"/>
  <c r="R184" i="23"/>
  <c r="N184" i="23"/>
  <c r="J184" i="23"/>
  <c r="Q184" i="23"/>
  <c r="M184" i="23"/>
  <c r="I184" i="23"/>
  <c r="S188" i="23"/>
  <c r="O188" i="23"/>
  <c r="K188" i="23"/>
  <c r="R188" i="23"/>
  <c r="N188" i="23"/>
  <c r="J188" i="23"/>
  <c r="Q188" i="23"/>
  <c r="M188" i="23"/>
  <c r="I188" i="23"/>
  <c r="Q192" i="23"/>
  <c r="L125" i="23"/>
  <c r="P125" i="23"/>
  <c r="I126" i="23"/>
  <c r="M126" i="23"/>
  <c r="K128" i="23"/>
  <c r="O128" i="23"/>
  <c r="S128" i="23"/>
  <c r="I130" i="23"/>
  <c r="M130" i="23"/>
  <c r="I134" i="23"/>
  <c r="M134" i="23"/>
  <c r="K136" i="23"/>
  <c r="O136" i="23"/>
  <c r="S136" i="23"/>
  <c r="I138" i="23"/>
  <c r="M138" i="23"/>
  <c r="K140" i="23"/>
  <c r="O140" i="23"/>
  <c r="S140" i="23"/>
  <c r="K144" i="23"/>
  <c r="O144" i="23"/>
  <c r="S144" i="23"/>
  <c r="K148" i="23"/>
  <c r="O148" i="23"/>
  <c r="S148" i="23"/>
  <c r="L149" i="23"/>
  <c r="P149" i="23"/>
  <c r="L153" i="23"/>
  <c r="P153" i="23"/>
  <c r="I154" i="23"/>
  <c r="M154" i="23"/>
  <c r="L157" i="23"/>
  <c r="P157" i="23"/>
  <c r="S160" i="23"/>
  <c r="R164" i="23"/>
  <c r="N164" i="23"/>
  <c r="J164" i="23"/>
  <c r="Q164" i="23"/>
  <c r="M164" i="23"/>
  <c r="I164" i="23"/>
  <c r="P164" i="23"/>
  <c r="Q179" i="23"/>
  <c r="Q187" i="23"/>
  <c r="L128" i="23"/>
  <c r="P128" i="23"/>
  <c r="L136" i="23"/>
  <c r="P136" i="23"/>
  <c r="L140" i="23"/>
  <c r="P140" i="23"/>
  <c r="L144" i="23"/>
  <c r="P144" i="23"/>
  <c r="L148" i="23"/>
  <c r="P148" i="23"/>
  <c r="L160" i="23"/>
  <c r="S168" i="23"/>
  <c r="O168" i="23"/>
  <c r="K168" i="23"/>
  <c r="R168" i="23"/>
  <c r="N168" i="23"/>
  <c r="J168" i="23"/>
  <c r="Q168" i="23"/>
  <c r="M168" i="23"/>
  <c r="I168" i="23"/>
  <c r="T163" i="23"/>
  <c r="L167" i="23"/>
  <c r="P167" i="23"/>
  <c r="T167" i="23"/>
  <c r="J169" i="23"/>
  <c r="N169" i="23"/>
  <c r="R169" i="23"/>
  <c r="J173" i="23"/>
  <c r="N173" i="23"/>
  <c r="R173" i="23"/>
  <c r="K174" i="23"/>
  <c r="O174" i="23"/>
  <c r="S174" i="23"/>
  <c r="J177" i="23"/>
  <c r="N177" i="23"/>
  <c r="R177" i="23"/>
  <c r="K178" i="23"/>
  <c r="O178" i="23"/>
  <c r="S178" i="23"/>
  <c r="L179" i="23"/>
  <c r="P179" i="23"/>
  <c r="T179" i="23"/>
  <c r="L183" i="23"/>
  <c r="P183" i="23"/>
  <c r="T183" i="23"/>
  <c r="L187" i="23"/>
  <c r="P187" i="23"/>
  <c r="T187" i="23"/>
  <c r="L191" i="23"/>
  <c r="P191" i="23"/>
  <c r="T191" i="23"/>
  <c r="J192" i="23"/>
  <c r="P192" i="23"/>
  <c r="S196" i="23"/>
  <c r="O196" i="23"/>
  <c r="K196" i="23"/>
  <c r="R196" i="23"/>
  <c r="N196" i="23"/>
  <c r="J196" i="23"/>
  <c r="P196" i="23"/>
  <c r="S207" i="23"/>
  <c r="O207" i="23"/>
  <c r="K207" i="23"/>
  <c r="R207" i="23"/>
  <c r="N207" i="23"/>
  <c r="J207" i="23"/>
  <c r="Q207" i="23"/>
  <c r="M207" i="23"/>
  <c r="I207" i="23"/>
  <c r="S216" i="23"/>
  <c r="O216" i="23"/>
  <c r="K216" i="23"/>
  <c r="R216" i="23"/>
  <c r="N216" i="23"/>
  <c r="J216" i="23"/>
  <c r="Q216" i="23"/>
  <c r="M216" i="23"/>
  <c r="I216" i="23"/>
  <c r="T216" i="23"/>
  <c r="P216" i="23"/>
  <c r="L216" i="23"/>
  <c r="Q222" i="23"/>
  <c r="I167" i="23"/>
  <c r="M167" i="23"/>
  <c r="Q167" i="23"/>
  <c r="K169" i="23"/>
  <c r="O169" i="23"/>
  <c r="S169" i="23"/>
  <c r="K173" i="23"/>
  <c r="O173" i="23"/>
  <c r="S173" i="23"/>
  <c r="L174" i="23"/>
  <c r="P174" i="23"/>
  <c r="K177" i="23"/>
  <c r="O177" i="23"/>
  <c r="S177" i="23"/>
  <c r="L178" i="23"/>
  <c r="P178" i="23"/>
  <c r="I179" i="23"/>
  <c r="M179" i="23"/>
  <c r="I183" i="23"/>
  <c r="M183" i="23"/>
  <c r="Q183" i="23"/>
  <c r="L186" i="23"/>
  <c r="P186" i="23"/>
  <c r="I187" i="23"/>
  <c r="M187" i="23"/>
  <c r="I191" i="23"/>
  <c r="M191" i="23"/>
  <c r="Q191" i="23"/>
  <c r="L192" i="23"/>
  <c r="Q194" i="23"/>
  <c r="R195" i="23"/>
  <c r="N195" i="23"/>
  <c r="J195" i="23"/>
  <c r="Q195" i="23"/>
  <c r="M195" i="23"/>
  <c r="I195" i="23"/>
  <c r="P195" i="23"/>
  <c r="I196" i="23"/>
  <c r="Q196" i="23"/>
  <c r="L207" i="23"/>
  <c r="Q211" i="23"/>
  <c r="L169" i="23"/>
  <c r="P169" i="23"/>
  <c r="L173" i="23"/>
  <c r="P173" i="23"/>
  <c r="L177" i="23"/>
  <c r="P177" i="23"/>
  <c r="S192" i="23"/>
  <c r="O192" i="23"/>
  <c r="K192" i="23"/>
  <c r="R192" i="23"/>
  <c r="M192" i="23"/>
  <c r="T192" i="23"/>
  <c r="P207" i="23"/>
  <c r="L194" i="23"/>
  <c r="P194" i="23"/>
  <c r="T194" i="23"/>
  <c r="J200" i="23"/>
  <c r="N200" i="23"/>
  <c r="R200" i="23"/>
  <c r="K201" i="23"/>
  <c r="O201" i="23"/>
  <c r="S201" i="23"/>
  <c r="J204" i="23"/>
  <c r="J206" i="23" s="1"/>
  <c r="N204" i="23"/>
  <c r="N206" i="23" s="1"/>
  <c r="R204" i="23"/>
  <c r="K205" i="23"/>
  <c r="O205" i="23"/>
  <c r="S205" i="23"/>
  <c r="H206" i="23"/>
  <c r="L210" i="23"/>
  <c r="P210" i="23"/>
  <c r="Q215" i="23"/>
  <c r="P220" i="23"/>
  <c r="S224" i="23"/>
  <c r="O224" i="23"/>
  <c r="K224" i="23"/>
  <c r="R224" i="23"/>
  <c r="N224" i="23"/>
  <c r="J224" i="23"/>
  <c r="Q224" i="23"/>
  <c r="M224" i="23"/>
  <c r="I224" i="23"/>
  <c r="I194" i="23"/>
  <c r="M194" i="23"/>
  <c r="K200" i="23"/>
  <c r="O200" i="23"/>
  <c r="S200" i="23"/>
  <c r="L201" i="23"/>
  <c r="P201" i="23"/>
  <c r="K204" i="23"/>
  <c r="O204" i="23"/>
  <c r="S204" i="23"/>
  <c r="L205" i="23"/>
  <c r="P205" i="23"/>
  <c r="L200" i="23"/>
  <c r="P200" i="23"/>
  <c r="L204" i="23"/>
  <c r="P204" i="23"/>
  <c r="S220" i="23"/>
  <c r="O220" i="23"/>
  <c r="K220" i="23"/>
  <c r="R220" i="23"/>
  <c r="N220" i="23"/>
  <c r="J220" i="23"/>
  <c r="Q220" i="23"/>
  <c r="M220" i="23"/>
  <c r="I220" i="23"/>
  <c r="L211" i="23"/>
  <c r="P211" i="23"/>
  <c r="T211" i="23"/>
  <c r="K214" i="23"/>
  <c r="O214" i="23"/>
  <c r="S214" i="23"/>
  <c r="L215" i="23"/>
  <c r="P215" i="23"/>
  <c r="T215" i="23"/>
  <c r="L219" i="23"/>
  <c r="P219" i="23"/>
  <c r="T219" i="23"/>
  <c r="K222" i="23"/>
  <c r="O222" i="23"/>
  <c r="S222" i="23"/>
  <c r="L223" i="23"/>
  <c r="P223" i="23"/>
  <c r="T223" i="23"/>
  <c r="P242" i="23"/>
  <c r="T242" i="23"/>
  <c r="M211" i="23"/>
  <c r="L214" i="23"/>
  <c r="P214" i="23"/>
  <c r="I215" i="23"/>
  <c r="M215" i="23"/>
  <c r="I219" i="23"/>
  <c r="M219" i="23"/>
  <c r="Q219" i="23"/>
  <c r="L222" i="23"/>
  <c r="P222" i="23"/>
  <c r="T222" i="23"/>
  <c r="I223" i="23"/>
  <c r="M223" i="23"/>
  <c r="Q223" i="23"/>
  <c r="N219" i="23"/>
  <c r="R219" i="23"/>
  <c r="I222" i="23"/>
  <c r="M222" i="23"/>
  <c r="J223" i="23"/>
  <c r="N223" i="23"/>
  <c r="R223" i="23"/>
  <c r="N213" i="22"/>
  <c r="R213" i="22"/>
  <c r="R217" i="22"/>
  <c r="R221" i="22"/>
  <c r="T217" i="22"/>
  <c r="T221" i="22"/>
  <c r="R208" i="22"/>
  <c r="T185" i="22"/>
  <c r="L189" i="22"/>
  <c r="P189" i="22"/>
  <c r="K193" i="22"/>
  <c r="S178" i="22"/>
  <c r="T178" i="22"/>
  <c r="J179" i="22"/>
  <c r="O171" i="22"/>
  <c r="K171" i="22"/>
  <c r="K148" i="22"/>
  <c r="T148" i="22"/>
  <c r="J121" i="22"/>
  <c r="I121" i="22"/>
  <c r="N121" i="22"/>
  <c r="J75" i="22"/>
  <c r="K75" i="22"/>
  <c r="R75" i="22"/>
  <c r="K80" i="22"/>
  <c r="P75" i="22"/>
  <c r="L75" i="22"/>
  <c r="I71" i="22"/>
  <c r="R71" i="22"/>
  <c r="J71" i="22"/>
  <c r="M72" i="22"/>
  <c r="M77" i="22"/>
  <c r="T131" i="22"/>
  <c r="R131" i="22"/>
  <c r="N131" i="22"/>
  <c r="J131" i="22"/>
  <c r="Q131" i="22"/>
  <c r="M131" i="22"/>
  <c r="I131" i="22"/>
  <c r="O131" i="22"/>
  <c r="L131" i="22"/>
  <c r="Q213" i="22"/>
  <c r="Q205" i="22"/>
  <c r="Q221" i="22"/>
  <c r="Q217" i="22"/>
  <c r="Q195" i="22"/>
  <c r="Q193" i="22"/>
  <c r="Q188" i="22"/>
  <c r="Q184" i="22"/>
  <c r="Q201" i="22"/>
  <c r="Q207" i="22"/>
  <c r="Q180" i="22"/>
  <c r="Q178" i="22"/>
  <c r="Q176" i="22"/>
  <c r="Q171" i="22"/>
  <c r="Q159" i="22"/>
  <c r="Q139" i="22"/>
  <c r="Q145" i="22"/>
  <c r="Q141" i="22"/>
  <c r="Q130" i="22"/>
  <c r="Q126" i="22"/>
  <c r="Q122" i="22"/>
  <c r="Q118" i="22"/>
  <c r="Q114" i="22"/>
  <c r="Q150" i="22"/>
  <c r="Q165" i="22"/>
  <c r="Q169" i="22"/>
  <c r="I72" i="22"/>
  <c r="S76" i="22"/>
  <c r="Q121" i="22"/>
  <c r="O136" i="22"/>
  <c r="I165" i="22"/>
  <c r="S77" i="22"/>
  <c r="O77" i="22"/>
  <c r="K77" i="22"/>
  <c r="R77" i="22"/>
  <c r="R123" i="22"/>
  <c r="N123" i="22"/>
  <c r="J123" i="22"/>
  <c r="Q123" i="22"/>
  <c r="M123" i="22"/>
  <c r="I123" i="22"/>
  <c r="T123" i="22"/>
  <c r="L123" i="22"/>
  <c r="S123" i="22"/>
  <c r="K123" i="22"/>
  <c r="M221" i="22"/>
  <c r="M217" i="22"/>
  <c r="M205" i="22"/>
  <c r="M213" i="22"/>
  <c r="M201" i="22"/>
  <c r="M207" i="22"/>
  <c r="M188" i="22"/>
  <c r="M184" i="22"/>
  <c r="M193" i="22"/>
  <c r="M195" i="22"/>
  <c r="M171" i="22"/>
  <c r="M159" i="22"/>
  <c r="M139" i="22"/>
  <c r="M186" i="22"/>
  <c r="M178" i="22"/>
  <c r="M130" i="22"/>
  <c r="M126" i="22"/>
  <c r="M122" i="22"/>
  <c r="M118" i="22"/>
  <c r="M114" i="22"/>
  <c r="M180" i="22"/>
  <c r="M169" i="22"/>
  <c r="M165" i="22"/>
  <c r="M150" i="22"/>
  <c r="M121" i="22"/>
  <c r="M117" i="22"/>
  <c r="M113" i="22"/>
  <c r="M176" i="22"/>
  <c r="O72" i="22"/>
  <c r="M76" i="22"/>
  <c r="T77" i="22"/>
  <c r="S112" i="22"/>
  <c r="O112" i="22"/>
  <c r="K112" i="22"/>
  <c r="R112" i="22"/>
  <c r="N112" i="22"/>
  <c r="J112" i="22"/>
  <c r="M112" i="22"/>
  <c r="T112" i="22"/>
  <c r="L112" i="22"/>
  <c r="Q113" i="22"/>
  <c r="O123" i="22"/>
  <c r="K71" i="22"/>
  <c r="O71" i="22"/>
  <c r="K72" i="22"/>
  <c r="L73" i="22"/>
  <c r="Q75" i="22"/>
  <c r="M75" i="22"/>
  <c r="I75" i="22"/>
  <c r="N75" i="22"/>
  <c r="S75" i="22"/>
  <c r="I76" i="22"/>
  <c r="O76" i="22"/>
  <c r="J77" i="22"/>
  <c r="P77" i="22"/>
  <c r="L80" i="22"/>
  <c r="S81" i="22"/>
  <c r="O81" i="22"/>
  <c r="K81" i="22"/>
  <c r="M81" i="22"/>
  <c r="R81" i="22"/>
  <c r="I112" i="22"/>
  <c r="I113" i="22"/>
  <c r="P123" i="22"/>
  <c r="R127" i="22"/>
  <c r="N127" i="22"/>
  <c r="J127" i="22"/>
  <c r="Q127" i="22"/>
  <c r="M127" i="22"/>
  <c r="I127" i="22"/>
  <c r="T127" i="22"/>
  <c r="L127" i="22"/>
  <c r="S127" i="22"/>
  <c r="K127" i="22"/>
  <c r="P131" i="22"/>
  <c r="S149" i="22"/>
  <c r="O149" i="22"/>
  <c r="K149" i="22"/>
  <c r="R149" i="22"/>
  <c r="N149" i="22"/>
  <c r="J149" i="22"/>
  <c r="T149" i="22"/>
  <c r="L149" i="22"/>
  <c r="Q149" i="22"/>
  <c r="I149" i="22"/>
  <c r="P149" i="22"/>
  <c r="M149" i="22"/>
  <c r="R72" i="22"/>
  <c r="N72" i="22"/>
  <c r="J72" i="22"/>
  <c r="S72" i="22"/>
  <c r="Q136" i="22"/>
  <c r="M136" i="22"/>
  <c r="I136" i="22"/>
  <c r="R136" i="22"/>
  <c r="L136" i="22"/>
  <c r="P136" i="22"/>
  <c r="K136" i="22"/>
  <c r="N136" i="22"/>
  <c r="T136" i="22"/>
  <c r="J136" i="22"/>
  <c r="H246" i="22"/>
  <c r="I213" i="22"/>
  <c r="I205" i="22"/>
  <c r="I221" i="22"/>
  <c r="I217" i="22"/>
  <c r="I195" i="22"/>
  <c r="I193" i="22"/>
  <c r="I188" i="22"/>
  <c r="I184" i="22"/>
  <c r="I201" i="22"/>
  <c r="I207" i="22"/>
  <c r="I180" i="22"/>
  <c r="I178" i="22"/>
  <c r="I176" i="22"/>
  <c r="I171" i="22"/>
  <c r="I163" i="22"/>
  <c r="I159" i="22"/>
  <c r="I139" i="22"/>
  <c r="I145" i="22"/>
  <c r="I141" i="22"/>
  <c r="I130" i="22"/>
  <c r="I126" i="22"/>
  <c r="I122" i="22"/>
  <c r="I118" i="22"/>
  <c r="I114" i="22"/>
  <c r="I150" i="22"/>
  <c r="I169" i="22"/>
  <c r="T72" i="22"/>
  <c r="R76" i="22"/>
  <c r="N76" i="22"/>
  <c r="J76" i="22"/>
  <c r="I77" i="22"/>
  <c r="Q81" i="22"/>
  <c r="K131" i="22"/>
  <c r="Q71" i="22"/>
  <c r="L71" i="22"/>
  <c r="P71" i="22"/>
  <c r="L72" i="22"/>
  <c r="Q72" i="22"/>
  <c r="K76" i="22"/>
  <c r="P76" i="22"/>
  <c r="L77" i="22"/>
  <c r="Q77" i="22"/>
  <c r="R80" i="22"/>
  <c r="N80" i="22"/>
  <c r="J80" i="22"/>
  <c r="M80" i="22"/>
  <c r="S80" i="22"/>
  <c r="I81" i="22"/>
  <c r="P112" i="22"/>
  <c r="Q117" i="22"/>
  <c r="O127" i="22"/>
  <c r="S131" i="22"/>
  <c r="S198" i="22"/>
  <c r="O198" i="22"/>
  <c r="K198" i="22"/>
  <c r="Q198" i="22"/>
  <c r="M198" i="22"/>
  <c r="I198" i="22"/>
  <c r="N198" i="22"/>
  <c r="T198" i="22"/>
  <c r="L198" i="22"/>
  <c r="R198" i="22"/>
  <c r="J198" i="22"/>
  <c r="P198" i="22"/>
  <c r="Q137" i="22"/>
  <c r="K113" i="22"/>
  <c r="O113" i="22"/>
  <c r="S113" i="22"/>
  <c r="L114" i="22"/>
  <c r="P114" i="22"/>
  <c r="K117" i="22"/>
  <c r="O117" i="22"/>
  <c r="S117" i="22"/>
  <c r="L118" i="22"/>
  <c r="P118" i="22"/>
  <c r="K121" i="22"/>
  <c r="O121" i="22"/>
  <c r="S121" i="22"/>
  <c r="L122" i="22"/>
  <c r="P122" i="22"/>
  <c r="L126" i="22"/>
  <c r="P126" i="22"/>
  <c r="L130" i="22"/>
  <c r="P130" i="22"/>
  <c r="T130" i="22"/>
  <c r="L132" i="22"/>
  <c r="L137" i="22"/>
  <c r="S141" i="22"/>
  <c r="O141" i="22"/>
  <c r="K141" i="22"/>
  <c r="R141" i="22"/>
  <c r="N141" i="22"/>
  <c r="J141" i="22"/>
  <c r="P141" i="22"/>
  <c r="S145" i="22"/>
  <c r="O145" i="22"/>
  <c r="K145" i="22"/>
  <c r="R145" i="22"/>
  <c r="N145" i="22"/>
  <c r="J145" i="22"/>
  <c r="P145" i="22"/>
  <c r="R148" i="22"/>
  <c r="N148" i="22"/>
  <c r="J148" i="22"/>
  <c r="Q148" i="22"/>
  <c r="M148" i="22"/>
  <c r="I148" i="22"/>
  <c r="P148" i="22"/>
  <c r="Q154" i="22"/>
  <c r="S156" i="22"/>
  <c r="O156" i="22"/>
  <c r="K156" i="22"/>
  <c r="R156" i="22"/>
  <c r="N156" i="22"/>
  <c r="J156" i="22"/>
  <c r="Q156" i="22"/>
  <c r="M156" i="22"/>
  <c r="I156" i="22"/>
  <c r="S160" i="22"/>
  <c r="O160" i="22"/>
  <c r="K160" i="22"/>
  <c r="R160" i="22"/>
  <c r="N160" i="22"/>
  <c r="J160" i="22"/>
  <c r="Q160" i="22"/>
  <c r="M160" i="22"/>
  <c r="I160" i="22"/>
  <c r="Q174" i="22"/>
  <c r="L113" i="22"/>
  <c r="P113" i="22"/>
  <c r="L117" i="22"/>
  <c r="P117" i="22"/>
  <c r="L121" i="22"/>
  <c r="P121" i="22"/>
  <c r="T121" i="22"/>
  <c r="Q132" i="22"/>
  <c r="M132" i="22"/>
  <c r="I132" i="22"/>
  <c r="N132" i="22"/>
  <c r="S132" i="22"/>
  <c r="R137" i="22"/>
  <c r="N137" i="22"/>
  <c r="J137" i="22"/>
  <c r="M137" i="22"/>
  <c r="S137" i="22"/>
  <c r="R140" i="22"/>
  <c r="N140" i="22"/>
  <c r="J140" i="22"/>
  <c r="Q140" i="22"/>
  <c r="M140" i="22"/>
  <c r="I140" i="22"/>
  <c r="P140" i="22"/>
  <c r="R144" i="22"/>
  <c r="N144" i="22"/>
  <c r="J144" i="22"/>
  <c r="Q144" i="22"/>
  <c r="M144" i="22"/>
  <c r="I144" i="22"/>
  <c r="P144" i="22"/>
  <c r="K164" i="22"/>
  <c r="S168" i="22"/>
  <c r="O168" i="22"/>
  <c r="K168" i="22"/>
  <c r="R168" i="22"/>
  <c r="N168" i="22"/>
  <c r="J168" i="22"/>
  <c r="Q168" i="22"/>
  <c r="M168" i="22"/>
  <c r="I168" i="22"/>
  <c r="L139" i="22"/>
  <c r="P139" i="22"/>
  <c r="K150" i="22"/>
  <c r="O150" i="22"/>
  <c r="S150" i="22"/>
  <c r="K154" i="22"/>
  <c r="O154" i="22"/>
  <c r="S154" i="22"/>
  <c r="L159" i="22"/>
  <c r="P159" i="22"/>
  <c r="T159" i="22"/>
  <c r="N161" i="22"/>
  <c r="J165" i="22"/>
  <c r="N165" i="22"/>
  <c r="R165" i="22"/>
  <c r="J169" i="22"/>
  <c r="N169" i="22"/>
  <c r="R169" i="22"/>
  <c r="L171" i="22"/>
  <c r="P171" i="22"/>
  <c r="T171" i="22"/>
  <c r="K174" i="22"/>
  <c r="O174" i="22"/>
  <c r="S174" i="22"/>
  <c r="Q179" i="22"/>
  <c r="M179" i="22"/>
  <c r="I179" i="22"/>
  <c r="S179" i="22"/>
  <c r="O179" i="22"/>
  <c r="K179" i="22"/>
  <c r="P179" i="22"/>
  <c r="L150" i="22"/>
  <c r="P150" i="22"/>
  <c r="L154" i="22"/>
  <c r="P154" i="22"/>
  <c r="T154" i="22"/>
  <c r="L174" i="22"/>
  <c r="P174" i="22"/>
  <c r="T174" i="22"/>
  <c r="S185" i="22"/>
  <c r="O185" i="22"/>
  <c r="K185" i="22"/>
  <c r="R185" i="22"/>
  <c r="N185" i="22"/>
  <c r="J185" i="22"/>
  <c r="Q185" i="22"/>
  <c r="M185" i="22"/>
  <c r="I185" i="22"/>
  <c r="Q187" i="22"/>
  <c r="I154" i="22"/>
  <c r="M154" i="22"/>
  <c r="J159" i="22"/>
  <c r="N159" i="22"/>
  <c r="R159" i="22"/>
  <c r="L165" i="22"/>
  <c r="P165" i="22"/>
  <c r="L169" i="22"/>
  <c r="P169" i="22"/>
  <c r="J171" i="22"/>
  <c r="N171" i="22"/>
  <c r="R171" i="22"/>
  <c r="I174" i="22"/>
  <c r="M174" i="22"/>
  <c r="L179" i="22"/>
  <c r="T179" i="22"/>
  <c r="L185" i="22"/>
  <c r="S189" i="22"/>
  <c r="O189" i="22"/>
  <c r="K189" i="22"/>
  <c r="R189" i="22"/>
  <c r="N189" i="22"/>
  <c r="J189" i="22"/>
  <c r="Q189" i="22"/>
  <c r="M189" i="22"/>
  <c r="I189" i="22"/>
  <c r="L176" i="22"/>
  <c r="P176" i="22"/>
  <c r="T176" i="22"/>
  <c r="J178" i="22"/>
  <c r="N178" i="22"/>
  <c r="R178" i="22"/>
  <c r="L180" i="22"/>
  <c r="P180" i="22"/>
  <c r="T180" i="22"/>
  <c r="L184" i="22"/>
  <c r="P184" i="22"/>
  <c r="T184" i="22"/>
  <c r="K187" i="22"/>
  <c r="O187" i="22"/>
  <c r="S187" i="22"/>
  <c r="L188" i="22"/>
  <c r="P188" i="22"/>
  <c r="T188" i="22"/>
  <c r="Q192" i="22"/>
  <c r="M192" i="22"/>
  <c r="I192" i="22"/>
  <c r="S192" i="22"/>
  <c r="O192" i="22"/>
  <c r="K192" i="22"/>
  <c r="P192" i="22"/>
  <c r="Q196" i="22"/>
  <c r="M196" i="22"/>
  <c r="I196" i="22"/>
  <c r="S196" i="22"/>
  <c r="O196" i="22"/>
  <c r="K196" i="22"/>
  <c r="P196" i="22"/>
  <c r="L187" i="22"/>
  <c r="P187" i="22"/>
  <c r="T187" i="22"/>
  <c r="J176" i="22"/>
  <c r="N176" i="22"/>
  <c r="R176" i="22"/>
  <c r="L178" i="22"/>
  <c r="P178" i="22"/>
  <c r="J180" i="22"/>
  <c r="N180" i="22"/>
  <c r="R180" i="22"/>
  <c r="J184" i="22"/>
  <c r="N184" i="22"/>
  <c r="R184" i="22"/>
  <c r="I187" i="22"/>
  <c r="M187" i="22"/>
  <c r="J188" i="22"/>
  <c r="N188" i="22"/>
  <c r="R188" i="22"/>
  <c r="L192" i="22"/>
  <c r="T192" i="22"/>
  <c r="L196" i="22"/>
  <c r="T196" i="22"/>
  <c r="S202" i="22"/>
  <c r="O202" i="22"/>
  <c r="K202" i="22"/>
  <c r="R202" i="22"/>
  <c r="N202" i="22"/>
  <c r="J202" i="22"/>
  <c r="Q202" i="22"/>
  <c r="M202" i="22"/>
  <c r="I202" i="22"/>
  <c r="Q208" i="22"/>
  <c r="L193" i="22"/>
  <c r="P193" i="22"/>
  <c r="T193" i="22"/>
  <c r="J195" i="22"/>
  <c r="N195" i="22"/>
  <c r="R195" i="22"/>
  <c r="L201" i="22"/>
  <c r="P201" i="22"/>
  <c r="T201" i="22"/>
  <c r="L205" i="22"/>
  <c r="P205" i="22"/>
  <c r="J207" i="22"/>
  <c r="N207" i="22"/>
  <c r="R207" i="22"/>
  <c r="K208" i="22"/>
  <c r="O208" i="22"/>
  <c r="S208" i="22"/>
  <c r="L211" i="22"/>
  <c r="S224" i="22"/>
  <c r="O224" i="22"/>
  <c r="K224" i="22"/>
  <c r="R224" i="22"/>
  <c r="N224" i="22"/>
  <c r="J224" i="22"/>
  <c r="Q224" i="22"/>
  <c r="M224" i="22"/>
  <c r="I224" i="22"/>
  <c r="Q226" i="22"/>
  <c r="L208" i="22"/>
  <c r="P208" i="22"/>
  <c r="T208" i="22"/>
  <c r="R211" i="22"/>
  <c r="N211" i="22"/>
  <c r="J211" i="22"/>
  <c r="Q211" i="22"/>
  <c r="M211" i="22"/>
  <c r="O211" i="22"/>
  <c r="J193" i="22"/>
  <c r="N193" i="22"/>
  <c r="R193" i="22"/>
  <c r="L195" i="22"/>
  <c r="P195" i="22"/>
  <c r="J201" i="22"/>
  <c r="N201" i="22"/>
  <c r="R201" i="22"/>
  <c r="L207" i="22"/>
  <c r="P207" i="22"/>
  <c r="I208" i="22"/>
  <c r="M208" i="22"/>
  <c r="I211" i="22"/>
  <c r="P211" i="22"/>
  <c r="S216" i="22"/>
  <c r="O216" i="22"/>
  <c r="K216" i="22"/>
  <c r="R216" i="22"/>
  <c r="N216" i="22"/>
  <c r="J216" i="22"/>
  <c r="Q216" i="22"/>
  <c r="M216" i="22"/>
  <c r="I216" i="22"/>
  <c r="S220" i="22"/>
  <c r="O220" i="22"/>
  <c r="K220" i="22"/>
  <c r="R220" i="22"/>
  <c r="N220" i="22"/>
  <c r="J220" i="22"/>
  <c r="Q220" i="22"/>
  <c r="M220" i="22"/>
  <c r="I220" i="22"/>
  <c r="L215" i="22"/>
  <c r="P215" i="22"/>
  <c r="T215" i="22"/>
  <c r="P219" i="22"/>
  <c r="L223" i="22"/>
  <c r="P223" i="22"/>
  <c r="T223" i="22"/>
  <c r="K226" i="22"/>
  <c r="O226" i="22"/>
  <c r="S226" i="22"/>
  <c r="K213" i="22"/>
  <c r="O213" i="22"/>
  <c r="S213" i="22"/>
  <c r="I215" i="22"/>
  <c r="M215" i="22"/>
  <c r="Q215" i="22"/>
  <c r="K217" i="22"/>
  <c r="O217" i="22"/>
  <c r="S217" i="22"/>
  <c r="K221" i="22"/>
  <c r="O221" i="22"/>
  <c r="S221" i="22"/>
  <c r="I223" i="22"/>
  <c r="M223" i="22"/>
  <c r="Q223" i="22"/>
  <c r="L226" i="22"/>
  <c r="P226" i="22"/>
  <c r="T226" i="22"/>
  <c r="L213" i="22"/>
  <c r="P213" i="22"/>
  <c r="T213" i="22"/>
  <c r="J215" i="22"/>
  <c r="N215" i="22"/>
  <c r="R215" i="22"/>
  <c r="L217" i="22"/>
  <c r="P217" i="22"/>
  <c r="L221" i="22"/>
  <c r="P221" i="22"/>
  <c r="J223" i="22"/>
  <c r="N223" i="22"/>
  <c r="R223" i="22"/>
  <c r="I226" i="22"/>
  <c r="M226" i="22"/>
  <c r="J214" i="21"/>
  <c r="O214" i="21"/>
  <c r="T222" i="21"/>
  <c r="M222" i="21"/>
  <c r="S222" i="21"/>
  <c r="K214" i="21"/>
  <c r="I222" i="21"/>
  <c r="I200" i="21"/>
  <c r="N200" i="21"/>
  <c r="S200" i="21"/>
  <c r="J200" i="21"/>
  <c r="I186" i="21"/>
  <c r="Q186" i="21"/>
  <c r="K186" i="21"/>
  <c r="I178" i="21"/>
  <c r="L178" i="21"/>
  <c r="I179" i="21"/>
  <c r="N179" i="21"/>
  <c r="S179" i="21"/>
  <c r="J179" i="21"/>
  <c r="T167" i="21"/>
  <c r="M167" i="21"/>
  <c r="R167" i="21"/>
  <c r="I167" i="21"/>
  <c r="N167" i="21"/>
  <c r="I159" i="21"/>
  <c r="N159" i="21"/>
  <c r="S159" i="21"/>
  <c r="T163" i="21"/>
  <c r="M163" i="21"/>
  <c r="R163" i="21"/>
  <c r="J159" i="21"/>
  <c r="I163" i="21"/>
  <c r="N163" i="21"/>
  <c r="M147" i="21"/>
  <c r="N147" i="21"/>
  <c r="I148" i="21"/>
  <c r="N148" i="21"/>
  <c r="T148" i="21"/>
  <c r="I147" i="21"/>
  <c r="J148" i="21"/>
  <c r="Q138" i="21"/>
  <c r="I138" i="21"/>
  <c r="T138" i="21"/>
  <c r="M139" i="21"/>
  <c r="J143" i="21"/>
  <c r="R143" i="21"/>
  <c r="T139" i="21"/>
  <c r="J131" i="21"/>
  <c r="R131" i="21"/>
  <c r="M131" i="21"/>
  <c r="T131" i="21"/>
  <c r="K125" i="21"/>
  <c r="P122" i="21"/>
  <c r="P125" i="21"/>
  <c r="M126" i="21"/>
  <c r="R112" i="21"/>
  <c r="S116" i="21"/>
  <c r="K112" i="21"/>
  <c r="S112" i="21"/>
  <c r="N116" i="21"/>
  <c r="O117" i="21"/>
  <c r="T117" i="21"/>
  <c r="J112" i="21"/>
  <c r="K116" i="21"/>
  <c r="Q116" i="21"/>
  <c r="T79" i="21"/>
  <c r="M75" i="21"/>
  <c r="R75" i="21"/>
  <c r="I79" i="21"/>
  <c r="N79" i="21"/>
  <c r="S79" i="21"/>
  <c r="M79" i="21"/>
  <c r="I75" i="21"/>
  <c r="N75" i="21"/>
  <c r="S75" i="21"/>
  <c r="J79" i="21"/>
  <c r="O79" i="21"/>
  <c r="R79" i="21"/>
  <c r="J75" i="21"/>
  <c r="K79" i="21"/>
  <c r="I71" i="21"/>
  <c r="N71" i="21"/>
  <c r="S71" i="21"/>
  <c r="J71" i="21"/>
  <c r="O71" i="21"/>
  <c r="K113" i="21"/>
  <c r="Q121" i="21"/>
  <c r="S121" i="21"/>
  <c r="N121" i="21"/>
  <c r="J121" i="21"/>
  <c r="R121" i="21"/>
  <c r="M121" i="21"/>
  <c r="I121" i="21"/>
  <c r="S134" i="21"/>
  <c r="O134" i="21"/>
  <c r="K134" i="21"/>
  <c r="R134" i="21"/>
  <c r="N134" i="21"/>
  <c r="J134" i="21"/>
  <c r="T134" i="21"/>
  <c r="L134" i="21"/>
  <c r="Q134" i="21"/>
  <c r="I134" i="21"/>
  <c r="R73" i="21"/>
  <c r="N73" i="21"/>
  <c r="J73" i="21"/>
  <c r="Q73" i="21"/>
  <c r="M73" i="21"/>
  <c r="I73" i="21"/>
  <c r="P73" i="21"/>
  <c r="L113" i="21"/>
  <c r="K121" i="21"/>
  <c r="T121" i="21"/>
  <c r="R125" i="21"/>
  <c r="N125" i="21"/>
  <c r="J125" i="21"/>
  <c r="Q125" i="21"/>
  <c r="M125" i="21"/>
  <c r="I125" i="21"/>
  <c r="O125" i="21"/>
  <c r="T125" i="21"/>
  <c r="L125" i="21"/>
  <c r="M134" i="21"/>
  <c r="R173" i="21"/>
  <c r="N173" i="21"/>
  <c r="J173" i="21"/>
  <c r="Q173" i="21"/>
  <c r="M173" i="21"/>
  <c r="I173" i="21"/>
  <c r="T173" i="21"/>
  <c r="L173" i="21"/>
  <c r="S173" i="21"/>
  <c r="K173" i="21"/>
  <c r="P173" i="21"/>
  <c r="R201" i="21"/>
  <c r="N201" i="21"/>
  <c r="J201" i="21"/>
  <c r="Q201" i="21"/>
  <c r="M201" i="21"/>
  <c r="I201" i="21"/>
  <c r="T201" i="21"/>
  <c r="L201" i="21"/>
  <c r="S201" i="21"/>
  <c r="K201" i="21"/>
  <c r="P201" i="21"/>
  <c r="O201" i="21"/>
  <c r="R113" i="21"/>
  <c r="N113" i="21"/>
  <c r="J113" i="21"/>
  <c r="Q113" i="21"/>
  <c r="M113" i="21"/>
  <c r="I113" i="21"/>
  <c r="P113" i="21"/>
  <c r="S113" i="21"/>
  <c r="P121" i="21"/>
  <c r="P185" i="21"/>
  <c r="S82" i="21"/>
  <c r="O82" i="21"/>
  <c r="K82" i="21"/>
  <c r="R82" i="21"/>
  <c r="N82" i="21"/>
  <c r="J82" i="21"/>
  <c r="P82" i="21"/>
  <c r="O113" i="21"/>
  <c r="R117" i="21"/>
  <c r="N117" i="21"/>
  <c r="J117" i="21"/>
  <c r="Q117" i="21"/>
  <c r="M117" i="21"/>
  <c r="I117" i="21"/>
  <c r="P117" i="21"/>
  <c r="L121" i="21"/>
  <c r="P134" i="21"/>
  <c r="P72" i="21"/>
  <c r="L76" i="21"/>
  <c r="P76" i="21"/>
  <c r="T76" i="21"/>
  <c r="L80" i="21"/>
  <c r="P80" i="21"/>
  <c r="T80" i="21"/>
  <c r="L112" i="21"/>
  <c r="P112" i="21"/>
  <c r="T112" i="21"/>
  <c r="L116" i="21"/>
  <c r="P116" i="21"/>
  <c r="T116" i="21"/>
  <c r="R122" i="21"/>
  <c r="N122" i="21"/>
  <c r="J122" i="21"/>
  <c r="M122" i="21"/>
  <c r="S122" i="21"/>
  <c r="S130" i="21"/>
  <c r="O130" i="21"/>
  <c r="K130" i="21"/>
  <c r="R130" i="21"/>
  <c r="N130" i="21"/>
  <c r="J130" i="21"/>
  <c r="P130" i="21"/>
  <c r="R177" i="21"/>
  <c r="N177" i="21"/>
  <c r="J177" i="21"/>
  <c r="Q177" i="21"/>
  <c r="M177" i="21"/>
  <c r="I177" i="21"/>
  <c r="O177" i="21"/>
  <c r="T177" i="21"/>
  <c r="L177" i="21"/>
  <c r="L71" i="21"/>
  <c r="P71" i="21"/>
  <c r="L75" i="21"/>
  <c r="P75" i="21"/>
  <c r="T75" i="21"/>
  <c r="I76" i="21"/>
  <c r="M76" i="21"/>
  <c r="L79" i="21"/>
  <c r="P79" i="21"/>
  <c r="I80" i="21"/>
  <c r="M80" i="21"/>
  <c r="I112" i="21"/>
  <c r="M112" i="21"/>
  <c r="I116" i="21"/>
  <c r="M116" i="21"/>
  <c r="L119" i="21"/>
  <c r="P119" i="21"/>
  <c r="I122" i="21"/>
  <c r="O122" i="21"/>
  <c r="T122" i="21"/>
  <c r="S126" i="21"/>
  <c r="O126" i="21"/>
  <c r="K126" i="21"/>
  <c r="R126" i="21"/>
  <c r="N126" i="21"/>
  <c r="J126" i="21"/>
  <c r="P126" i="21"/>
  <c r="I130" i="21"/>
  <c r="Q130" i="21"/>
  <c r="S138" i="21"/>
  <c r="O138" i="21"/>
  <c r="K138" i="21"/>
  <c r="R138" i="21"/>
  <c r="N138" i="21"/>
  <c r="J138" i="21"/>
  <c r="P138" i="21"/>
  <c r="R153" i="21"/>
  <c r="N153" i="21"/>
  <c r="J153" i="21"/>
  <c r="Q153" i="21"/>
  <c r="L153" i="21"/>
  <c r="P153" i="21"/>
  <c r="K153" i="21"/>
  <c r="S153" i="21"/>
  <c r="R157" i="21"/>
  <c r="N157" i="21"/>
  <c r="J157" i="21"/>
  <c r="Q157" i="21"/>
  <c r="M157" i="21"/>
  <c r="I157" i="21"/>
  <c r="T157" i="21"/>
  <c r="L157" i="21"/>
  <c r="S157" i="21"/>
  <c r="K157" i="21"/>
  <c r="S174" i="21"/>
  <c r="O174" i="21"/>
  <c r="K174" i="21"/>
  <c r="R174" i="21"/>
  <c r="N174" i="21"/>
  <c r="J174" i="21"/>
  <c r="M174" i="21"/>
  <c r="T174" i="21"/>
  <c r="L174" i="21"/>
  <c r="K177" i="21"/>
  <c r="O127" i="21"/>
  <c r="L128" i="21"/>
  <c r="P128" i="21"/>
  <c r="K131" i="21"/>
  <c r="O131" i="21"/>
  <c r="S131" i="21"/>
  <c r="L136" i="21"/>
  <c r="P136" i="21"/>
  <c r="K139" i="21"/>
  <c r="O139" i="21"/>
  <c r="S139" i="21"/>
  <c r="L140" i="21"/>
  <c r="P140" i="21"/>
  <c r="K143" i="21"/>
  <c r="O143" i="21"/>
  <c r="S143" i="21"/>
  <c r="L144" i="21"/>
  <c r="P144" i="21"/>
  <c r="K147" i="21"/>
  <c r="O147" i="21"/>
  <c r="S147" i="21"/>
  <c r="L148" i="21"/>
  <c r="P148" i="21"/>
  <c r="L149" i="21"/>
  <c r="L154" i="21"/>
  <c r="R169" i="21"/>
  <c r="N169" i="21"/>
  <c r="J169" i="21"/>
  <c r="Q169" i="21"/>
  <c r="M169" i="21"/>
  <c r="I169" i="21"/>
  <c r="P169" i="21"/>
  <c r="Q211" i="21"/>
  <c r="M211" i="21"/>
  <c r="I211" i="21"/>
  <c r="P211" i="21"/>
  <c r="K211" i="21"/>
  <c r="T211" i="21"/>
  <c r="O211" i="21"/>
  <c r="J211" i="21"/>
  <c r="R211" i="21"/>
  <c r="N211" i="21"/>
  <c r="L131" i="21"/>
  <c r="P131" i="21"/>
  <c r="L139" i="21"/>
  <c r="P139" i="21"/>
  <c r="L143" i="21"/>
  <c r="P143" i="21"/>
  <c r="L147" i="21"/>
  <c r="P147" i="21"/>
  <c r="T147" i="21"/>
  <c r="R149" i="21"/>
  <c r="N149" i="21"/>
  <c r="J149" i="21"/>
  <c r="M149" i="21"/>
  <c r="S149" i="21"/>
  <c r="S154" i="21"/>
  <c r="O154" i="21"/>
  <c r="K154" i="21"/>
  <c r="R154" i="21"/>
  <c r="M154" i="21"/>
  <c r="T154" i="21"/>
  <c r="S178" i="21"/>
  <c r="O178" i="21"/>
  <c r="K178" i="21"/>
  <c r="R178" i="21"/>
  <c r="N178" i="21"/>
  <c r="J178" i="21"/>
  <c r="P178" i="21"/>
  <c r="O202" i="21"/>
  <c r="T210" i="21"/>
  <c r="P210" i="21"/>
  <c r="O210" i="21"/>
  <c r="K210" i="21"/>
  <c r="S210" i="21"/>
  <c r="N210" i="21"/>
  <c r="J210" i="21"/>
  <c r="L210" i="21"/>
  <c r="R210" i="21"/>
  <c r="I210" i="21"/>
  <c r="L211" i="21"/>
  <c r="L160" i="21"/>
  <c r="P160" i="21"/>
  <c r="T160" i="21"/>
  <c r="L164" i="21"/>
  <c r="L168" i="21"/>
  <c r="P168" i="21"/>
  <c r="T168" i="21"/>
  <c r="S194" i="21"/>
  <c r="O194" i="21"/>
  <c r="K194" i="21"/>
  <c r="R194" i="21"/>
  <c r="N194" i="21"/>
  <c r="J194" i="21"/>
  <c r="P194" i="21"/>
  <c r="M156" i="21"/>
  <c r="L159" i="21"/>
  <c r="P159" i="21"/>
  <c r="I160" i="21"/>
  <c r="M160" i="21"/>
  <c r="L163" i="21"/>
  <c r="P163" i="21"/>
  <c r="L167" i="21"/>
  <c r="P167" i="21"/>
  <c r="I168" i="21"/>
  <c r="M168" i="21"/>
  <c r="L179" i="21"/>
  <c r="P179" i="21"/>
  <c r="S183" i="21"/>
  <c r="O183" i="21"/>
  <c r="L183" i="21"/>
  <c r="Q183" i="21"/>
  <c r="S186" i="21"/>
  <c r="O186" i="21"/>
  <c r="R186" i="21"/>
  <c r="N186" i="21"/>
  <c r="J186" i="21"/>
  <c r="M186" i="21"/>
  <c r="I194" i="21"/>
  <c r="Q194" i="21"/>
  <c r="R205" i="21"/>
  <c r="N205" i="21"/>
  <c r="J205" i="21"/>
  <c r="Q205" i="21"/>
  <c r="M205" i="21"/>
  <c r="I205" i="21"/>
  <c r="P205" i="21"/>
  <c r="M213" i="21"/>
  <c r="L184" i="21"/>
  <c r="P184" i="21"/>
  <c r="K187" i="21"/>
  <c r="O187" i="21"/>
  <c r="S187" i="21"/>
  <c r="L188" i="21"/>
  <c r="P188" i="21"/>
  <c r="K191" i="21"/>
  <c r="O191" i="21"/>
  <c r="S191" i="21"/>
  <c r="L192" i="21"/>
  <c r="P192" i="21"/>
  <c r="K195" i="21"/>
  <c r="O195" i="21"/>
  <c r="S195" i="21"/>
  <c r="L196" i="21"/>
  <c r="P196" i="21"/>
  <c r="L200" i="21"/>
  <c r="P200" i="21"/>
  <c r="L204" i="21"/>
  <c r="P204" i="21"/>
  <c r="K207" i="21"/>
  <c r="O207" i="21"/>
  <c r="J221" i="21"/>
  <c r="L187" i="21"/>
  <c r="P187" i="21"/>
  <c r="L191" i="21"/>
  <c r="P191" i="21"/>
  <c r="L195" i="21"/>
  <c r="P195" i="21"/>
  <c r="L207" i="21"/>
  <c r="P207" i="21"/>
  <c r="T207" i="21"/>
  <c r="K215" i="21"/>
  <c r="O215" i="21"/>
  <c r="S215" i="21"/>
  <c r="L216" i="21"/>
  <c r="P216" i="21"/>
  <c r="T216" i="21"/>
  <c r="K219" i="21"/>
  <c r="O219" i="21"/>
  <c r="S219" i="21"/>
  <c r="L220" i="21"/>
  <c r="P220" i="21"/>
  <c r="T220" i="21"/>
  <c r="R222" i="21"/>
  <c r="K223" i="21"/>
  <c r="O223" i="21"/>
  <c r="S223" i="21"/>
  <c r="L224" i="21"/>
  <c r="P224" i="21"/>
  <c r="T224" i="21"/>
  <c r="O227" i="21"/>
  <c r="K242" i="21"/>
  <c r="L215" i="21"/>
  <c r="P215" i="21"/>
  <c r="T215" i="21"/>
  <c r="L219" i="21"/>
  <c r="P219" i="21"/>
  <c r="T219" i="21"/>
  <c r="L223" i="21"/>
  <c r="P223" i="21"/>
  <c r="T223" i="21"/>
  <c r="L242" i="21"/>
  <c r="P242" i="21"/>
  <c r="L214" i="21"/>
  <c r="P214" i="21"/>
  <c r="I215" i="21"/>
  <c r="M215" i="21"/>
  <c r="J216" i="21"/>
  <c r="N216" i="21"/>
  <c r="R216" i="21"/>
  <c r="I219" i="21"/>
  <c r="M219" i="21"/>
  <c r="J220" i="21"/>
  <c r="N220" i="21"/>
  <c r="R220" i="21"/>
  <c r="L222" i="21"/>
  <c r="P222" i="21"/>
  <c r="I223" i="21"/>
  <c r="M223" i="21"/>
  <c r="J224" i="21"/>
  <c r="N224" i="21"/>
  <c r="R224" i="21"/>
  <c r="J213" i="20"/>
  <c r="J217" i="20"/>
  <c r="N222" i="20"/>
  <c r="T217" i="20"/>
  <c r="O208" i="20"/>
  <c r="S189" i="20"/>
  <c r="K185" i="20"/>
  <c r="L186" i="20"/>
  <c r="K194" i="20"/>
  <c r="L178" i="20"/>
  <c r="K171" i="20"/>
  <c r="O171" i="20"/>
  <c r="J147" i="20"/>
  <c r="K147" i="20"/>
  <c r="S147" i="20"/>
  <c r="R147" i="20"/>
  <c r="K138" i="20"/>
  <c r="S138" i="20"/>
  <c r="J139" i="20"/>
  <c r="R139" i="20"/>
  <c r="T138" i="20"/>
  <c r="K139" i="20"/>
  <c r="S131" i="20"/>
  <c r="O132" i="20"/>
  <c r="T132" i="20"/>
  <c r="K131" i="20"/>
  <c r="T122" i="20"/>
  <c r="N126" i="20"/>
  <c r="J122" i="20"/>
  <c r="T126" i="20"/>
  <c r="Q76" i="20"/>
  <c r="I80" i="20"/>
  <c r="R75" i="20"/>
  <c r="J75" i="20"/>
  <c r="Q75" i="20"/>
  <c r="M75" i="20"/>
  <c r="I75" i="20"/>
  <c r="Q221" i="20"/>
  <c r="Q217" i="20"/>
  <c r="Q208" i="20"/>
  <c r="Q204" i="20"/>
  <c r="Q189" i="20"/>
  <c r="Q177" i="20"/>
  <c r="Q169" i="20"/>
  <c r="Q198" i="20"/>
  <c r="Q196" i="20"/>
  <c r="Q194" i="20"/>
  <c r="Q167" i="20"/>
  <c r="Q179" i="20"/>
  <c r="Q161" i="20"/>
  <c r="Q159" i="20"/>
  <c r="Q157" i="20"/>
  <c r="Q138" i="20"/>
  <c r="Q126" i="20"/>
  <c r="Q117" i="20"/>
  <c r="Q130" i="20"/>
  <c r="Q114" i="20"/>
  <c r="Q171" i="20"/>
  <c r="R71" i="20"/>
  <c r="J71" i="20"/>
  <c r="Q71" i="20"/>
  <c r="M71" i="20"/>
  <c r="I71" i="20"/>
  <c r="P71" i="20"/>
  <c r="I73" i="20"/>
  <c r="Q73" i="20"/>
  <c r="K75" i="20"/>
  <c r="S75" i="20"/>
  <c r="R112" i="20"/>
  <c r="J112" i="20"/>
  <c r="Q112" i="20"/>
  <c r="M112" i="20"/>
  <c r="I112" i="20"/>
  <c r="O112" i="20"/>
  <c r="T112" i="20"/>
  <c r="L112" i="20"/>
  <c r="M113" i="20"/>
  <c r="S121" i="20"/>
  <c r="O121" i="20"/>
  <c r="K121" i="20"/>
  <c r="R121" i="20"/>
  <c r="N121" i="20"/>
  <c r="J121" i="20"/>
  <c r="T121" i="20"/>
  <c r="L121" i="20"/>
  <c r="Q121" i="20"/>
  <c r="I121" i="20"/>
  <c r="S137" i="20"/>
  <c r="L137" i="20"/>
  <c r="I141" i="20"/>
  <c r="Q187" i="20"/>
  <c r="J72" i="20"/>
  <c r="P75" i="20"/>
  <c r="P79" i="20"/>
  <c r="M216" i="20"/>
  <c r="M208" i="20"/>
  <c r="M204" i="20"/>
  <c r="M217" i="20"/>
  <c r="M198" i="20"/>
  <c r="M196" i="20"/>
  <c r="M194" i="20"/>
  <c r="M189" i="20"/>
  <c r="M177" i="20"/>
  <c r="M169" i="20"/>
  <c r="M221" i="20"/>
  <c r="M187" i="20"/>
  <c r="M171" i="20"/>
  <c r="M167" i="20"/>
  <c r="M179" i="20"/>
  <c r="M159" i="20"/>
  <c r="M130" i="20"/>
  <c r="M114" i="20"/>
  <c r="M82" i="20"/>
  <c r="M157" i="20"/>
  <c r="M150" i="20"/>
  <c r="M161" i="20"/>
  <c r="M141" i="20"/>
  <c r="K71" i="20"/>
  <c r="S71" i="20"/>
  <c r="L75" i="20"/>
  <c r="T75" i="20"/>
  <c r="M76" i="20"/>
  <c r="M77" i="20"/>
  <c r="M80" i="20"/>
  <c r="M81" i="20"/>
  <c r="K112" i="20"/>
  <c r="I113" i="20"/>
  <c r="M121" i="20"/>
  <c r="M126" i="20"/>
  <c r="R128" i="20"/>
  <c r="J128" i="20"/>
  <c r="Q128" i="20"/>
  <c r="M128" i="20"/>
  <c r="I128" i="20"/>
  <c r="O128" i="20"/>
  <c r="S128" i="20"/>
  <c r="T128" i="20"/>
  <c r="L128" i="20"/>
  <c r="K128" i="20"/>
  <c r="M138" i="20"/>
  <c r="R140" i="20"/>
  <c r="J140" i="20"/>
  <c r="Q140" i="20"/>
  <c r="M140" i="20"/>
  <c r="I140" i="20"/>
  <c r="O140" i="20"/>
  <c r="T140" i="20"/>
  <c r="L140" i="20"/>
  <c r="S140" i="20"/>
  <c r="K140" i="20"/>
  <c r="Q149" i="20"/>
  <c r="Q150" i="20"/>
  <c r="H246" i="20"/>
  <c r="I217" i="20"/>
  <c r="I208" i="20"/>
  <c r="I204" i="20"/>
  <c r="I216" i="20"/>
  <c r="I189" i="20"/>
  <c r="I177" i="20"/>
  <c r="I169" i="20"/>
  <c r="I198" i="20"/>
  <c r="I196" i="20"/>
  <c r="I194" i="20"/>
  <c r="I167" i="20"/>
  <c r="I179" i="20"/>
  <c r="I161" i="20"/>
  <c r="I157" i="20"/>
  <c r="I117" i="20"/>
  <c r="I82" i="20"/>
  <c r="I187" i="20"/>
  <c r="I138" i="20"/>
  <c r="I171" i="20"/>
  <c r="I150" i="20"/>
  <c r="I122" i="20"/>
  <c r="L71" i="20"/>
  <c r="T71" i="20"/>
  <c r="M73" i="20"/>
  <c r="O75" i="20"/>
  <c r="S76" i="20"/>
  <c r="O76" i="20"/>
  <c r="K76" i="20"/>
  <c r="R76" i="20"/>
  <c r="N76" i="20"/>
  <c r="J76" i="20"/>
  <c r="P76" i="20"/>
  <c r="S80" i="20"/>
  <c r="O80" i="20"/>
  <c r="K80" i="20"/>
  <c r="R80" i="20"/>
  <c r="N80" i="20"/>
  <c r="J80" i="20"/>
  <c r="P80" i="20"/>
  <c r="P112" i="20"/>
  <c r="I114" i="20"/>
  <c r="P121" i="20"/>
  <c r="Q122" i="20"/>
  <c r="Q123" i="20"/>
  <c r="I126" i="20"/>
  <c r="P128" i="20"/>
  <c r="I130" i="20"/>
  <c r="Q139" i="20"/>
  <c r="P140" i="20"/>
  <c r="Q141" i="20"/>
  <c r="M149" i="20"/>
  <c r="R136" i="20"/>
  <c r="N136" i="20"/>
  <c r="J136" i="20"/>
  <c r="Q136" i="20"/>
  <c r="M136" i="20"/>
  <c r="I136" i="20"/>
  <c r="K73" i="20"/>
  <c r="O73" i="20"/>
  <c r="S73" i="20"/>
  <c r="K77" i="20"/>
  <c r="O77" i="20"/>
  <c r="S77" i="20"/>
  <c r="S81" i="20"/>
  <c r="L82" i="20"/>
  <c r="P82" i="20"/>
  <c r="T82" i="20"/>
  <c r="S117" i="20"/>
  <c r="O117" i="20"/>
  <c r="K117" i="20"/>
  <c r="R117" i="20"/>
  <c r="J117" i="20"/>
  <c r="P117" i="20"/>
  <c r="Q119" i="20"/>
  <c r="K136" i="20"/>
  <c r="S136" i="20"/>
  <c r="R145" i="20"/>
  <c r="Q147" i="20"/>
  <c r="R148" i="20"/>
  <c r="J148" i="20"/>
  <c r="Q148" i="20"/>
  <c r="M148" i="20"/>
  <c r="I148" i="20"/>
  <c r="P148" i="20"/>
  <c r="I149" i="20"/>
  <c r="P136" i="20"/>
  <c r="S149" i="20"/>
  <c r="O149" i="20"/>
  <c r="K149" i="20"/>
  <c r="R149" i="20"/>
  <c r="J149" i="20"/>
  <c r="P149" i="20"/>
  <c r="L73" i="20"/>
  <c r="P73" i="20"/>
  <c r="L77" i="20"/>
  <c r="P77" i="20"/>
  <c r="S113" i="20"/>
  <c r="O113" i="20"/>
  <c r="K113" i="20"/>
  <c r="R113" i="20"/>
  <c r="N113" i="20"/>
  <c r="J113" i="20"/>
  <c r="P113" i="20"/>
  <c r="Q131" i="20"/>
  <c r="R132" i="20"/>
  <c r="N132" i="20"/>
  <c r="J132" i="20"/>
  <c r="Q132" i="20"/>
  <c r="M132" i="20"/>
  <c r="I132" i="20"/>
  <c r="P132" i="20"/>
  <c r="L136" i="20"/>
  <c r="T136" i="20"/>
  <c r="S141" i="20"/>
  <c r="O141" i="20"/>
  <c r="K141" i="20"/>
  <c r="R141" i="20"/>
  <c r="J141" i="20"/>
  <c r="P141" i="20"/>
  <c r="R144" i="20"/>
  <c r="N144" i="20"/>
  <c r="J144" i="20"/>
  <c r="Q144" i="20"/>
  <c r="M144" i="20"/>
  <c r="I144" i="20"/>
  <c r="P144" i="20"/>
  <c r="K148" i="20"/>
  <c r="S148" i="20"/>
  <c r="L149" i="20"/>
  <c r="T149" i="20"/>
  <c r="O156" i="20"/>
  <c r="S174" i="20"/>
  <c r="O174" i="20"/>
  <c r="K174" i="20"/>
  <c r="R174" i="20"/>
  <c r="N174" i="20"/>
  <c r="J174" i="20"/>
  <c r="Q174" i="20"/>
  <c r="M174" i="20"/>
  <c r="I174" i="20"/>
  <c r="T174" i="20"/>
  <c r="P174" i="20"/>
  <c r="L174" i="20"/>
  <c r="Q192" i="20"/>
  <c r="Q160" i="20"/>
  <c r="M160" i="20"/>
  <c r="I160" i="20"/>
  <c r="S160" i="20"/>
  <c r="O160" i="20"/>
  <c r="K160" i="20"/>
  <c r="P160" i="20"/>
  <c r="S178" i="20"/>
  <c r="O178" i="20"/>
  <c r="K178" i="20"/>
  <c r="R178" i="20"/>
  <c r="J178" i="20"/>
  <c r="Q178" i="20"/>
  <c r="M178" i="20"/>
  <c r="I178" i="20"/>
  <c r="Q180" i="20"/>
  <c r="Q195" i="20"/>
  <c r="M195" i="20"/>
  <c r="I195" i="20"/>
  <c r="S195" i="20"/>
  <c r="O195" i="20"/>
  <c r="K195" i="20"/>
  <c r="N195" i="20"/>
  <c r="T195" i="20"/>
  <c r="L195" i="20"/>
  <c r="R195" i="20"/>
  <c r="J195" i="20"/>
  <c r="L119" i="20"/>
  <c r="P119" i="20"/>
  <c r="T119" i="20"/>
  <c r="L123" i="20"/>
  <c r="P123" i="20"/>
  <c r="T123" i="20"/>
  <c r="L131" i="20"/>
  <c r="P131" i="20"/>
  <c r="T131" i="20"/>
  <c r="L139" i="20"/>
  <c r="P139" i="20"/>
  <c r="T139" i="20"/>
  <c r="L147" i="20"/>
  <c r="P147" i="20"/>
  <c r="T147" i="20"/>
  <c r="H151" i="20"/>
  <c r="S154" i="20"/>
  <c r="O154" i="20"/>
  <c r="K154" i="20"/>
  <c r="Q154" i="20"/>
  <c r="M154" i="20"/>
  <c r="I154" i="20"/>
  <c r="P154" i="20"/>
  <c r="Q168" i="20"/>
  <c r="Q184" i="20"/>
  <c r="Q214" i="20"/>
  <c r="L114" i="20"/>
  <c r="P114" i="20"/>
  <c r="I119" i="20"/>
  <c r="M119" i="20"/>
  <c r="L122" i="20"/>
  <c r="P122" i="20"/>
  <c r="I123" i="20"/>
  <c r="M123" i="20"/>
  <c r="L126" i="20"/>
  <c r="P126" i="20"/>
  <c r="M127" i="20"/>
  <c r="L130" i="20"/>
  <c r="P130" i="20"/>
  <c r="I131" i="20"/>
  <c r="M131" i="20"/>
  <c r="L138" i="20"/>
  <c r="P138" i="20"/>
  <c r="I139" i="20"/>
  <c r="M139" i="20"/>
  <c r="I147" i="20"/>
  <c r="M147" i="20"/>
  <c r="L150" i="20"/>
  <c r="P150" i="20"/>
  <c r="J154" i="20"/>
  <c r="R154" i="20"/>
  <c r="L160" i="20"/>
  <c r="T160" i="20"/>
  <c r="P178" i="20"/>
  <c r="S186" i="20"/>
  <c r="O186" i="20"/>
  <c r="K186" i="20"/>
  <c r="R186" i="20"/>
  <c r="J186" i="20"/>
  <c r="Q186" i="20"/>
  <c r="M186" i="20"/>
  <c r="I186" i="20"/>
  <c r="Q188" i="20"/>
  <c r="I193" i="20"/>
  <c r="L157" i="20"/>
  <c r="P157" i="20"/>
  <c r="T157" i="20"/>
  <c r="L161" i="20"/>
  <c r="P161" i="20"/>
  <c r="T161" i="20"/>
  <c r="K164" i="20"/>
  <c r="J167" i="20"/>
  <c r="R167" i="20"/>
  <c r="K168" i="20"/>
  <c r="O168" i="20"/>
  <c r="S168" i="20"/>
  <c r="L169" i="20"/>
  <c r="P169" i="20"/>
  <c r="T169" i="20"/>
  <c r="J171" i="20"/>
  <c r="R171" i="20"/>
  <c r="S176" i="20"/>
  <c r="L177" i="20"/>
  <c r="P177" i="20"/>
  <c r="T177" i="20"/>
  <c r="J179" i="20"/>
  <c r="R179" i="20"/>
  <c r="K180" i="20"/>
  <c r="O180" i="20"/>
  <c r="S180" i="20"/>
  <c r="K184" i="20"/>
  <c r="O184" i="20"/>
  <c r="S184" i="20"/>
  <c r="J187" i="20"/>
  <c r="N187" i="20"/>
  <c r="R187" i="20"/>
  <c r="K188" i="20"/>
  <c r="O188" i="20"/>
  <c r="S188" i="20"/>
  <c r="L189" i="20"/>
  <c r="P189" i="20"/>
  <c r="T189" i="20"/>
  <c r="K192" i="20"/>
  <c r="S201" i="20"/>
  <c r="O201" i="20"/>
  <c r="K201" i="20"/>
  <c r="R201" i="20"/>
  <c r="N201" i="20"/>
  <c r="J201" i="20"/>
  <c r="Q201" i="20"/>
  <c r="M201" i="20"/>
  <c r="I201" i="20"/>
  <c r="S205" i="20"/>
  <c r="O205" i="20"/>
  <c r="K205" i="20"/>
  <c r="R205" i="20"/>
  <c r="J205" i="20"/>
  <c r="Q205" i="20"/>
  <c r="Q206" i="20" s="1"/>
  <c r="M205" i="20"/>
  <c r="M206" i="20" s="1"/>
  <c r="I205" i="20"/>
  <c r="T164" i="20"/>
  <c r="L168" i="20"/>
  <c r="P168" i="20"/>
  <c r="T168" i="20"/>
  <c r="T176" i="20"/>
  <c r="L180" i="20"/>
  <c r="P180" i="20"/>
  <c r="T180" i="20"/>
  <c r="L184" i="20"/>
  <c r="P184" i="20"/>
  <c r="T184" i="20"/>
  <c r="L188" i="20"/>
  <c r="P188" i="20"/>
  <c r="T188" i="20"/>
  <c r="R192" i="20"/>
  <c r="N192" i="20"/>
  <c r="T192" i="20"/>
  <c r="P192" i="20"/>
  <c r="L192" i="20"/>
  <c r="S192" i="20"/>
  <c r="J157" i="20"/>
  <c r="R157" i="20"/>
  <c r="J161" i="20"/>
  <c r="R161" i="20"/>
  <c r="L167" i="20"/>
  <c r="P167" i="20"/>
  <c r="I168" i="20"/>
  <c r="M168" i="20"/>
  <c r="J169" i="20"/>
  <c r="R169" i="20"/>
  <c r="L171" i="20"/>
  <c r="P171" i="20"/>
  <c r="T171" i="20"/>
  <c r="J177" i="20"/>
  <c r="R177" i="20"/>
  <c r="L179" i="20"/>
  <c r="P179" i="20"/>
  <c r="I180" i="20"/>
  <c r="M180" i="20"/>
  <c r="I184" i="20"/>
  <c r="M184" i="20"/>
  <c r="N185" i="20"/>
  <c r="L187" i="20"/>
  <c r="P187" i="20"/>
  <c r="I188" i="20"/>
  <c r="M188" i="20"/>
  <c r="J189" i="20"/>
  <c r="R189" i="20"/>
  <c r="I192" i="20"/>
  <c r="M192" i="20"/>
  <c r="P201" i="20"/>
  <c r="P205" i="20"/>
  <c r="R215" i="20"/>
  <c r="J215" i="20"/>
  <c r="Q215" i="20"/>
  <c r="M215" i="20"/>
  <c r="I215" i="20"/>
  <c r="O215" i="20"/>
  <c r="T215" i="20"/>
  <c r="L215" i="20"/>
  <c r="S215" i="20"/>
  <c r="K215" i="20"/>
  <c r="J194" i="20"/>
  <c r="R194" i="20"/>
  <c r="L196" i="20"/>
  <c r="P196" i="20"/>
  <c r="T196" i="20"/>
  <c r="J198" i="20"/>
  <c r="R198" i="20"/>
  <c r="L204" i="20"/>
  <c r="P204" i="20"/>
  <c r="T204" i="20"/>
  <c r="K207" i="20"/>
  <c r="O207" i="20"/>
  <c r="S207" i="20"/>
  <c r="L208" i="20"/>
  <c r="P208" i="20"/>
  <c r="T208" i="20"/>
  <c r="K211" i="20"/>
  <c r="S220" i="20"/>
  <c r="O220" i="20"/>
  <c r="K220" i="20"/>
  <c r="R220" i="20"/>
  <c r="J220" i="20"/>
  <c r="Q220" i="20"/>
  <c r="M220" i="20"/>
  <c r="I220" i="20"/>
  <c r="Q222" i="20"/>
  <c r="S224" i="20"/>
  <c r="O224" i="20"/>
  <c r="K224" i="20"/>
  <c r="R224" i="20"/>
  <c r="N224" i="20"/>
  <c r="J224" i="20"/>
  <c r="Q224" i="20"/>
  <c r="M224" i="20"/>
  <c r="I224" i="20"/>
  <c r="Q226" i="20"/>
  <c r="L207" i="20"/>
  <c r="P207" i="20"/>
  <c r="T207" i="20"/>
  <c r="R211" i="20"/>
  <c r="Q211" i="20"/>
  <c r="M211" i="20"/>
  <c r="L211" i="20"/>
  <c r="T211" i="20"/>
  <c r="L194" i="20"/>
  <c r="P194" i="20"/>
  <c r="J196" i="20"/>
  <c r="R196" i="20"/>
  <c r="L198" i="20"/>
  <c r="P198" i="20"/>
  <c r="J204" i="20"/>
  <c r="N204" i="20"/>
  <c r="R204" i="20"/>
  <c r="I207" i="20"/>
  <c r="M207" i="20"/>
  <c r="Q207" i="20"/>
  <c r="J208" i="20"/>
  <c r="N208" i="20"/>
  <c r="R208" i="20"/>
  <c r="P210" i="20"/>
  <c r="I211" i="20"/>
  <c r="O211" i="20"/>
  <c r="S216" i="20"/>
  <c r="O216" i="20"/>
  <c r="K216" i="20"/>
  <c r="R216" i="20"/>
  <c r="J216" i="20"/>
  <c r="Q216" i="20"/>
  <c r="P216" i="20"/>
  <c r="P220" i="20"/>
  <c r="P224" i="20"/>
  <c r="L223" i="20"/>
  <c r="P223" i="20"/>
  <c r="T223" i="20"/>
  <c r="S226" i="20"/>
  <c r="S213" i="20"/>
  <c r="L214" i="20"/>
  <c r="P214" i="20"/>
  <c r="T214" i="20"/>
  <c r="K217" i="20"/>
  <c r="O217" i="20"/>
  <c r="S217" i="20"/>
  <c r="O221" i="20"/>
  <c r="L222" i="20"/>
  <c r="P222" i="20"/>
  <c r="T222" i="20"/>
  <c r="I223" i="20"/>
  <c r="M223" i="20"/>
  <c r="Q223" i="20"/>
  <c r="L226" i="20"/>
  <c r="P226" i="20"/>
  <c r="T226" i="20"/>
  <c r="I214" i="20"/>
  <c r="M214" i="20"/>
  <c r="L217" i="20"/>
  <c r="P217" i="20"/>
  <c r="I222" i="20"/>
  <c r="M222" i="20"/>
  <c r="J223" i="20"/>
  <c r="N223" i="20"/>
  <c r="R223" i="20"/>
  <c r="I226" i="20"/>
  <c r="M226" i="20"/>
  <c r="J218" i="19"/>
  <c r="O199" i="19"/>
  <c r="N199" i="19"/>
  <c r="J199" i="19"/>
  <c r="K190" i="19"/>
  <c r="R179" i="19"/>
  <c r="J159" i="19"/>
  <c r="R163" i="19"/>
  <c r="J152" i="19"/>
  <c r="R152" i="19"/>
  <c r="K152" i="19"/>
  <c r="O148" i="19"/>
  <c r="J148" i="19"/>
  <c r="N139" i="19"/>
  <c r="R142" i="19"/>
  <c r="O143" i="19"/>
  <c r="N142" i="19"/>
  <c r="T139" i="19"/>
  <c r="T131" i="19"/>
  <c r="O131" i="19"/>
  <c r="J131" i="19"/>
  <c r="R131" i="19"/>
  <c r="K131" i="19"/>
  <c r="T125" i="19"/>
  <c r="J122" i="19"/>
  <c r="R126" i="19"/>
  <c r="L112" i="19"/>
  <c r="T79" i="19"/>
  <c r="Q75" i="19"/>
  <c r="N76" i="19"/>
  <c r="N80" i="19"/>
  <c r="T76" i="19"/>
  <c r="T80" i="19"/>
  <c r="H246" i="19"/>
  <c r="I218" i="19"/>
  <c r="I210" i="19"/>
  <c r="I202" i="19"/>
  <c r="I190" i="19"/>
  <c r="I221" i="19"/>
  <c r="I199" i="19"/>
  <c r="I193" i="19"/>
  <c r="I179" i="19"/>
  <c r="I163" i="19"/>
  <c r="I159" i="19"/>
  <c r="I209" i="19"/>
  <c r="I205" i="19"/>
  <c r="I178" i="19"/>
  <c r="I174" i="19"/>
  <c r="I142" i="19"/>
  <c r="I134" i="19"/>
  <c r="I130" i="19"/>
  <c r="I126" i="19"/>
  <c r="I122" i="19"/>
  <c r="I118" i="19"/>
  <c r="I189" i="19"/>
  <c r="I154" i="19"/>
  <c r="I143" i="19"/>
  <c r="I139" i="19"/>
  <c r="I131" i="19"/>
  <c r="I201" i="19"/>
  <c r="I121" i="19"/>
  <c r="I80" i="19"/>
  <c r="I76" i="19"/>
  <c r="I72" i="19"/>
  <c r="I137" i="19"/>
  <c r="I117" i="19"/>
  <c r="I133" i="19"/>
  <c r="I113" i="19"/>
  <c r="M226" i="19"/>
  <c r="M218" i="19"/>
  <c r="M221" i="19"/>
  <c r="M210" i="19"/>
  <c r="M202" i="19"/>
  <c r="M190" i="19"/>
  <c r="M179" i="19"/>
  <c r="M163" i="19"/>
  <c r="M159" i="19"/>
  <c r="M209" i="19"/>
  <c r="M205" i="19"/>
  <c r="M201" i="19"/>
  <c r="M154" i="19"/>
  <c r="M150" i="19"/>
  <c r="M142" i="19"/>
  <c r="M134" i="19"/>
  <c r="M130" i="19"/>
  <c r="M126" i="19"/>
  <c r="M122" i="19"/>
  <c r="M118" i="19"/>
  <c r="M139" i="19"/>
  <c r="M131" i="19"/>
  <c r="M213" i="19"/>
  <c r="M193" i="19"/>
  <c r="M178" i="19"/>
  <c r="M174" i="19"/>
  <c r="M137" i="19"/>
  <c r="M117" i="19"/>
  <c r="M80" i="19"/>
  <c r="M76" i="19"/>
  <c r="M72" i="19"/>
  <c r="M133" i="19"/>
  <c r="M113" i="19"/>
  <c r="M125" i="19"/>
  <c r="Q218" i="19"/>
  <c r="Q217" i="19"/>
  <c r="Q202" i="19"/>
  <c r="Q190" i="19"/>
  <c r="Q209" i="19"/>
  <c r="Q205" i="19"/>
  <c r="Q179" i="19"/>
  <c r="Q163" i="19"/>
  <c r="Q159" i="19"/>
  <c r="Q201" i="19"/>
  <c r="Q221" i="19"/>
  <c r="Q193" i="19"/>
  <c r="Q142" i="19"/>
  <c r="Q134" i="19"/>
  <c r="Q130" i="19"/>
  <c r="Q126" i="19"/>
  <c r="Q122" i="19"/>
  <c r="Q118" i="19"/>
  <c r="Q139" i="19"/>
  <c r="Q131" i="19"/>
  <c r="Q185" i="19"/>
  <c r="Q178" i="19"/>
  <c r="Q174" i="19"/>
  <c r="Q154" i="19"/>
  <c r="Q133" i="19"/>
  <c r="Q113" i="19"/>
  <c r="Q80" i="19"/>
  <c r="Q76" i="19"/>
  <c r="Q72" i="19"/>
  <c r="Q125" i="19"/>
  <c r="Q150" i="19"/>
  <c r="Q143" i="19"/>
  <c r="Q121" i="19"/>
  <c r="S78" i="19"/>
  <c r="O78" i="19"/>
  <c r="K78" i="19"/>
  <c r="R78" i="19"/>
  <c r="N78" i="19"/>
  <c r="J78" i="19"/>
  <c r="Q78" i="19"/>
  <c r="M78" i="19"/>
  <c r="I78" i="19"/>
  <c r="M121" i="19"/>
  <c r="K128" i="19"/>
  <c r="I71" i="19"/>
  <c r="I75" i="19"/>
  <c r="L78" i="19"/>
  <c r="I79" i="19"/>
  <c r="Q81" i="19"/>
  <c r="M71" i="19"/>
  <c r="M75" i="19"/>
  <c r="P78" i="19"/>
  <c r="M79" i="19"/>
  <c r="Q117" i="19"/>
  <c r="N132" i="19"/>
  <c r="Q137" i="19"/>
  <c r="J71" i="19"/>
  <c r="N71" i="19"/>
  <c r="R71" i="19"/>
  <c r="J75" i="19"/>
  <c r="N75" i="19"/>
  <c r="R75" i="19"/>
  <c r="P77" i="19"/>
  <c r="J79" i="19"/>
  <c r="N79" i="19"/>
  <c r="R79" i="19"/>
  <c r="L81" i="19"/>
  <c r="P81" i="19"/>
  <c r="T81" i="19"/>
  <c r="R112" i="19"/>
  <c r="N112" i="19"/>
  <c r="J112" i="19"/>
  <c r="Q112" i="19"/>
  <c r="M112" i="19"/>
  <c r="I112" i="19"/>
  <c r="P112" i="19"/>
  <c r="S116" i="19"/>
  <c r="O116" i="19"/>
  <c r="K116" i="19"/>
  <c r="R116" i="19"/>
  <c r="N116" i="19"/>
  <c r="J116" i="19"/>
  <c r="Q116" i="19"/>
  <c r="M116" i="19"/>
  <c r="I116" i="19"/>
  <c r="P124" i="19"/>
  <c r="Q127" i="19"/>
  <c r="S136" i="19"/>
  <c r="O136" i="19"/>
  <c r="K136" i="19"/>
  <c r="R136" i="19"/>
  <c r="N136" i="19"/>
  <c r="J136" i="19"/>
  <c r="Q136" i="19"/>
  <c r="M136" i="19"/>
  <c r="I136" i="19"/>
  <c r="R145" i="19"/>
  <c r="N145" i="19"/>
  <c r="J145" i="19"/>
  <c r="Q145" i="19"/>
  <c r="M145" i="19"/>
  <c r="I145" i="19"/>
  <c r="O145" i="19"/>
  <c r="T145" i="19"/>
  <c r="L145" i="19"/>
  <c r="S145" i="19"/>
  <c r="K145" i="19"/>
  <c r="Q187" i="19"/>
  <c r="K71" i="19"/>
  <c r="O71" i="19"/>
  <c r="S71" i="19"/>
  <c r="L72" i="19"/>
  <c r="P72" i="19"/>
  <c r="K75" i="19"/>
  <c r="O75" i="19"/>
  <c r="S75" i="19"/>
  <c r="L76" i="19"/>
  <c r="P76" i="19"/>
  <c r="K79" i="19"/>
  <c r="O79" i="19"/>
  <c r="S79" i="19"/>
  <c r="L80" i="19"/>
  <c r="P80" i="19"/>
  <c r="I81" i="19"/>
  <c r="M81" i="19"/>
  <c r="K112" i="19"/>
  <c r="S112" i="19"/>
  <c r="Q115" i="19"/>
  <c r="L116" i="19"/>
  <c r="L136" i="19"/>
  <c r="S140" i="19"/>
  <c r="O140" i="19"/>
  <c r="K140" i="19"/>
  <c r="R140" i="19"/>
  <c r="N140" i="19"/>
  <c r="J140" i="19"/>
  <c r="Q140" i="19"/>
  <c r="M140" i="19"/>
  <c r="I140" i="19"/>
  <c r="Q144" i="19"/>
  <c r="P145" i="19"/>
  <c r="S149" i="19"/>
  <c r="O149" i="19"/>
  <c r="R149" i="19"/>
  <c r="N149" i="19"/>
  <c r="J149" i="19"/>
  <c r="Q149" i="19"/>
  <c r="M149" i="19"/>
  <c r="I149" i="19"/>
  <c r="P149" i="19"/>
  <c r="L149" i="19"/>
  <c r="K149" i="19"/>
  <c r="L71" i="19"/>
  <c r="P71" i="19"/>
  <c r="L75" i="19"/>
  <c r="P75" i="19"/>
  <c r="T75" i="19"/>
  <c r="L79" i="19"/>
  <c r="P79" i="19"/>
  <c r="S124" i="19"/>
  <c r="O124" i="19"/>
  <c r="K124" i="19"/>
  <c r="R124" i="19"/>
  <c r="N124" i="19"/>
  <c r="J124" i="19"/>
  <c r="Q124" i="19"/>
  <c r="M124" i="19"/>
  <c r="I124" i="19"/>
  <c r="Q148" i="19"/>
  <c r="J113" i="19"/>
  <c r="N113" i="19"/>
  <c r="R113" i="19"/>
  <c r="L115" i="19"/>
  <c r="P115" i="19"/>
  <c r="T115" i="19"/>
  <c r="J117" i="19"/>
  <c r="N117" i="19"/>
  <c r="R117" i="19"/>
  <c r="K118" i="19"/>
  <c r="O118" i="19"/>
  <c r="S118" i="19"/>
  <c r="J121" i="19"/>
  <c r="N121" i="19"/>
  <c r="R121" i="19"/>
  <c r="K122" i="19"/>
  <c r="O122" i="19"/>
  <c r="S122" i="19"/>
  <c r="J125" i="19"/>
  <c r="N125" i="19"/>
  <c r="R125" i="19"/>
  <c r="K126" i="19"/>
  <c r="O126" i="19"/>
  <c r="S126" i="19"/>
  <c r="L127" i="19"/>
  <c r="P127" i="19"/>
  <c r="T127" i="19"/>
  <c r="K130" i="19"/>
  <c r="O130" i="19"/>
  <c r="S130" i="19"/>
  <c r="L131" i="19"/>
  <c r="P131" i="19"/>
  <c r="J133" i="19"/>
  <c r="N133" i="19"/>
  <c r="R133" i="19"/>
  <c r="K134" i="19"/>
  <c r="O134" i="19"/>
  <c r="S134" i="19"/>
  <c r="J137" i="19"/>
  <c r="N137" i="19"/>
  <c r="R137" i="19"/>
  <c r="L139" i="19"/>
  <c r="P139" i="19"/>
  <c r="J141" i="19"/>
  <c r="K142" i="19"/>
  <c r="O142" i="19"/>
  <c r="S142" i="19"/>
  <c r="T143" i="19"/>
  <c r="P143" i="19"/>
  <c r="L143" i="19"/>
  <c r="S143" i="19"/>
  <c r="M143" i="19"/>
  <c r="R143" i="19"/>
  <c r="S153" i="19"/>
  <c r="O153" i="19"/>
  <c r="K153" i="19"/>
  <c r="R153" i="19"/>
  <c r="N153" i="19"/>
  <c r="J153" i="19"/>
  <c r="Q153" i="19"/>
  <c r="M153" i="19"/>
  <c r="I153" i="19"/>
  <c r="P181" i="19"/>
  <c r="R184" i="19"/>
  <c r="N184" i="19"/>
  <c r="J184" i="19"/>
  <c r="Q184" i="19"/>
  <c r="M184" i="19"/>
  <c r="I184" i="19"/>
  <c r="O184" i="19"/>
  <c r="T184" i="19"/>
  <c r="L184" i="19"/>
  <c r="S184" i="19"/>
  <c r="K184" i="19"/>
  <c r="Q195" i="19"/>
  <c r="K113" i="19"/>
  <c r="O113" i="19"/>
  <c r="S113" i="19"/>
  <c r="P114" i="19"/>
  <c r="I115" i="19"/>
  <c r="M115" i="19"/>
  <c r="K117" i="19"/>
  <c r="O117" i="19"/>
  <c r="S117" i="19"/>
  <c r="L118" i="19"/>
  <c r="P118" i="19"/>
  <c r="K121" i="19"/>
  <c r="O121" i="19"/>
  <c r="S121" i="19"/>
  <c r="L122" i="19"/>
  <c r="P122" i="19"/>
  <c r="K125" i="19"/>
  <c r="O125" i="19"/>
  <c r="S125" i="19"/>
  <c r="L126" i="19"/>
  <c r="P126" i="19"/>
  <c r="I127" i="19"/>
  <c r="M127" i="19"/>
  <c r="L130" i="19"/>
  <c r="P130" i="19"/>
  <c r="K133" i="19"/>
  <c r="O133" i="19"/>
  <c r="S133" i="19"/>
  <c r="L134" i="19"/>
  <c r="P134" i="19"/>
  <c r="K137" i="19"/>
  <c r="O137" i="19"/>
  <c r="S137" i="19"/>
  <c r="K141" i="19"/>
  <c r="L142" i="19"/>
  <c r="P142" i="19"/>
  <c r="Q156" i="19"/>
  <c r="Q160" i="19"/>
  <c r="S165" i="19"/>
  <c r="O165" i="19"/>
  <c r="K165" i="19"/>
  <c r="R165" i="19"/>
  <c r="N165" i="19"/>
  <c r="J165" i="19"/>
  <c r="Q165" i="19"/>
  <c r="M165" i="19"/>
  <c r="I165" i="19"/>
  <c r="S169" i="19"/>
  <c r="O169" i="19"/>
  <c r="K169" i="19"/>
  <c r="R169" i="19"/>
  <c r="N169" i="19"/>
  <c r="J169" i="19"/>
  <c r="Q169" i="19"/>
  <c r="M169" i="19"/>
  <c r="I169" i="19"/>
  <c r="S173" i="19"/>
  <c r="O173" i="19"/>
  <c r="K173" i="19"/>
  <c r="R173" i="19"/>
  <c r="N173" i="19"/>
  <c r="J173" i="19"/>
  <c r="Q173" i="19"/>
  <c r="M173" i="19"/>
  <c r="I173" i="19"/>
  <c r="Q208" i="19"/>
  <c r="L113" i="19"/>
  <c r="P113" i="19"/>
  <c r="L117" i="19"/>
  <c r="P117" i="19"/>
  <c r="L121" i="19"/>
  <c r="P121" i="19"/>
  <c r="T121" i="19"/>
  <c r="L125" i="19"/>
  <c r="P125" i="19"/>
  <c r="L133" i="19"/>
  <c r="P133" i="19"/>
  <c r="L137" i="19"/>
  <c r="P137" i="19"/>
  <c r="Q168" i="19"/>
  <c r="Q172" i="19"/>
  <c r="Q176" i="19"/>
  <c r="S181" i="19"/>
  <c r="O181" i="19"/>
  <c r="K181" i="19"/>
  <c r="R181" i="19"/>
  <c r="N181" i="19"/>
  <c r="J181" i="19"/>
  <c r="Q181" i="19"/>
  <c r="M181" i="19"/>
  <c r="I181" i="19"/>
  <c r="M185" i="19"/>
  <c r="R188" i="19"/>
  <c r="N188" i="19"/>
  <c r="J188" i="19"/>
  <c r="Q188" i="19"/>
  <c r="M188" i="19"/>
  <c r="I188" i="19"/>
  <c r="O188" i="19"/>
  <c r="T188" i="19"/>
  <c r="L188" i="19"/>
  <c r="S188" i="19"/>
  <c r="K188" i="19"/>
  <c r="Q199" i="19"/>
  <c r="L144" i="19"/>
  <c r="P144" i="19"/>
  <c r="T144" i="19"/>
  <c r="L148" i="19"/>
  <c r="P148" i="19"/>
  <c r="T148" i="19"/>
  <c r="L152" i="19"/>
  <c r="P152" i="19"/>
  <c r="T152" i="19"/>
  <c r="J154" i="19"/>
  <c r="N154" i="19"/>
  <c r="R154" i="19"/>
  <c r="L156" i="19"/>
  <c r="P156" i="19"/>
  <c r="T156" i="19"/>
  <c r="K159" i="19"/>
  <c r="O159" i="19"/>
  <c r="S159" i="19"/>
  <c r="L160" i="19"/>
  <c r="P160" i="19"/>
  <c r="T160" i="19"/>
  <c r="K163" i="19"/>
  <c r="O163" i="19"/>
  <c r="S163" i="19"/>
  <c r="L168" i="19"/>
  <c r="P168" i="19"/>
  <c r="T168" i="19"/>
  <c r="L172" i="19"/>
  <c r="P172" i="19"/>
  <c r="T172" i="19"/>
  <c r="J174" i="19"/>
  <c r="N174" i="19"/>
  <c r="R174" i="19"/>
  <c r="L176" i="19"/>
  <c r="P176" i="19"/>
  <c r="T176" i="19"/>
  <c r="J178" i="19"/>
  <c r="N178" i="19"/>
  <c r="R178" i="19"/>
  <c r="K179" i="19"/>
  <c r="O179" i="19"/>
  <c r="S179" i="19"/>
  <c r="T180" i="19"/>
  <c r="L185" i="19"/>
  <c r="T185" i="19"/>
  <c r="P196" i="19"/>
  <c r="P200" i="19"/>
  <c r="I144" i="19"/>
  <c r="M144" i="19"/>
  <c r="I148" i="19"/>
  <c r="M148" i="19"/>
  <c r="I152" i="19"/>
  <c r="M152" i="19"/>
  <c r="Q152" i="19"/>
  <c r="K154" i="19"/>
  <c r="O154" i="19"/>
  <c r="S154" i="19"/>
  <c r="I156" i="19"/>
  <c r="M156" i="19"/>
  <c r="L159" i="19"/>
  <c r="P159" i="19"/>
  <c r="T159" i="19"/>
  <c r="I160" i="19"/>
  <c r="M160" i="19"/>
  <c r="L163" i="19"/>
  <c r="P163" i="19"/>
  <c r="I168" i="19"/>
  <c r="M168" i="19"/>
  <c r="P171" i="19"/>
  <c r="I172" i="19"/>
  <c r="M172" i="19"/>
  <c r="K174" i="19"/>
  <c r="O174" i="19"/>
  <c r="S174" i="19"/>
  <c r="I176" i="19"/>
  <c r="M176" i="19"/>
  <c r="K178" i="19"/>
  <c r="O178" i="19"/>
  <c r="S178" i="19"/>
  <c r="L179" i="19"/>
  <c r="P179" i="19"/>
  <c r="S192" i="19"/>
  <c r="O192" i="19"/>
  <c r="K192" i="19"/>
  <c r="R192" i="19"/>
  <c r="N192" i="19"/>
  <c r="J192" i="19"/>
  <c r="Q192" i="19"/>
  <c r="M192" i="19"/>
  <c r="I192" i="19"/>
  <c r="L154" i="19"/>
  <c r="P154" i="19"/>
  <c r="L174" i="19"/>
  <c r="P174" i="19"/>
  <c r="L178" i="19"/>
  <c r="P178" i="19"/>
  <c r="S185" i="19"/>
  <c r="O185" i="19"/>
  <c r="K185" i="19"/>
  <c r="R185" i="19"/>
  <c r="N185" i="19"/>
  <c r="J185" i="19"/>
  <c r="P185" i="19"/>
  <c r="T189" i="19"/>
  <c r="Q189" i="19"/>
  <c r="Q191" i="19"/>
  <c r="S196" i="19"/>
  <c r="O196" i="19"/>
  <c r="K196" i="19"/>
  <c r="R196" i="19"/>
  <c r="N196" i="19"/>
  <c r="J196" i="19"/>
  <c r="Q196" i="19"/>
  <c r="M196" i="19"/>
  <c r="I196" i="19"/>
  <c r="S200" i="19"/>
  <c r="O200" i="19"/>
  <c r="K200" i="19"/>
  <c r="R200" i="19"/>
  <c r="N200" i="19"/>
  <c r="J200" i="19"/>
  <c r="Q200" i="19"/>
  <c r="M200" i="19"/>
  <c r="I200" i="19"/>
  <c r="L183" i="19"/>
  <c r="P183" i="19"/>
  <c r="T183" i="19"/>
  <c r="L187" i="19"/>
  <c r="P187" i="19"/>
  <c r="T187" i="19"/>
  <c r="O190" i="19"/>
  <c r="S190" i="19"/>
  <c r="L191" i="19"/>
  <c r="P191" i="19"/>
  <c r="T191" i="19"/>
  <c r="J193" i="19"/>
  <c r="N193" i="19"/>
  <c r="R193" i="19"/>
  <c r="L195" i="19"/>
  <c r="P195" i="19"/>
  <c r="T195" i="19"/>
  <c r="L199" i="19"/>
  <c r="P199" i="19"/>
  <c r="T199" i="19"/>
  <c r="J201" i="19"/>
  <c r="N201" i="19"/>
  <c r="R201" i="19"/>
  <c r="K202" i="19"/>
  <c r="O202" i="19"/>
  <c r="S202" i="19"/>
  <c r="J205" i="19"/>
  <c r="N205" i="19"/>
  <c r="R205" i="19"/>
  <c r="L207" i="19"/>
  <c r="P207" i="19"/>
  <c r="T207" i="19"/>
  <c r="J209" i="19"/>
  <c r="N209" i="19"/>
  <c r="R209" i="19"/>
  <c r="K210" i="19"/>
  <c r="O210" i="19"/>
  <c r="S213" i="19"/>
  <c r="O213" i="19"/>
  <c r="K213" i="19"/>
  <c r="R213" i="19"/>
  <c r="N213" i="19"/>
  <c r="J213" i="19"/>
  <c r="P213" i="19"/>
  <c r="S220" i="19"/>
  <c r="O220" i="19"/>
  <c r="K220" i="19"/>
  <c r="R220" i="19"/>
  <c r="N220" i="19"/>
  <c r="J220" i="19"/>
  <c r="Q220" i="19"/>
  <c r="M220" i="19"/>
  <c r="I220" i="19"/>
  <c r="I183" i="19"/>
  <c r="M183" i="19"/>
  <c r="Q183" i="19"/>
  <c r="I187" i="19"/>
  <c r="M187" i="19"/>
  <c r="L190" i="19"/>
  <c r="P190" i="19"/>
  <c r="I191" i="19"/>
  <c r="M191" i="19"/>
  <c r="K193" i="19"/>
  <c r="O193" i="19"/>
  <c r="S193" i="19"/>
  <c r="I195" i="19"/>
  <c r="M195" i="19"/>
  <c r="M199" i="19"/>
  <c r="K201" i="19"/>
  <c r="O201" i="19"/>
  <c r="S201" i="19"/>
  <c r="L202" i="19"/>
  <c r="P202" i="19"/>
  <c r="K205" i="19"/>
  <c r="O205" i="19"/>
  <c r="S205" i="19"/>
  <c r="I207" i="19"/>
  <c r="M207" i="19"/>
  <c r="Q207" i="19"/>
  <c r="K209" i="19"/>
  <c r="O209" i="19"/>
  <c r="S209" i="19"/>
  <c r="T210" i="19"/>
  <c r="P210" i="19"/>
  <c r="S210" i="19"/>
  <c r="L210" i="19"/>
  <c r="Q210" i="19"/>
  <c r="Q211" i="19"/>
  <c r="I213" i="19"/>
  <c r="Q213" i="19"/>
  <c r="Q215" i="19"/>
  <c r="S216" i="19"/>
  <c r="R216" i="19"/>
  <c r="N216" i="19"/>
  <c r="J216" i="19"/>
  <c r="Q216" i="19"/>
  <c r="M216" i="19"/>
  <c r="I216" i="19"/>
  <c r="P216" i="19"/>
  <c r="Q219" i="19"/>
  <c r="L220" i="19"/>
  <c r="S224" i="19"/>
  <c r="O224" i="19"/>
  <c r="K224" i="19"/>
  <c r="R224" i="19"/>
  <c r="N224" i="19"/>
  <c r="J224" i="19"/>
  <c r="Q224" i="19"/>
  <c r="M224" i="19"/>
  <c r="I224" i="19"/>
  <c r="L193" i="19"/>
  <c r="P193" i="19"/>
  <c r="L201" i="19"/>
  <c r="P201" i="19"/>
  <c r="L205" i="19"/>
  <c r="P205" i="19"/>
  <c r="L209" i="19"/>
  <c r="P209" i="19"/>
  <c r="L213" i="19"/>
  <c r="T213" i="19"/>
  <c r="K216" i="19"/>
  <c r="T216" i="19"/>
  <c r="P220" i="19"/>
  <c r="Q223" i="19"/>
  <c r="L224" i="19"/>
  <c r="Q227" i="19"/>
  <c r="L211" i="19"/>
  <c r="P211" i="19"/>
  <c r="T211" i="19"/>
  <c r="S214" i="19"/>
  <c r="L215" i="19"/>
  <c r="P215" i="19"/>
  <c r="T215" i="19"/>
  <c r="N217" i="19"/>
  <c r="K218" i="19"/>
  <c r="O218" i="19"/>
  <c r="S218" i="19"/>
  <c r="L219" i="19"/>
  <c r="P219" i="19"/>
  <c r="T219" i="19"/>
  <c r="J221" i="19"/>
  <c r="N221" i="19"/>
  <c r="R221" i="19"/>
  <c r="K222" i="19"/>
  <c r="L223" i="19"/>
  <c r="P223" i="19"/>
  <c r="T223" i="19"/>
  <c r="O226" i="19"/>
  <c r="L227" i="19"/>
  <c r="P227" i="19"/>
  <c r="T227" i="19"/>
  <c r="I211" i="19"/>
  <c r="M211" i="19"/>
  <c r="I215" i="19"/>
  <c r="M215" i="19"/>
  <c r="L218" i="19"/>
  <c r="P218" i="19"/>
  <c r="I219" i="19"/>
  <c r="M219" i="19"/>
  <c r="K221" i="19"/>
  <c r="O221" i="19"/>
  <c r="S221" i="19"/>
  <c r="I223" i="19"/>
  <c r="M223" i="19"/>
  <c r="I227" i="19"/>
  <c r="M227" i="19"/>
  <c r="L221" i="19"/>
  <c r="P221" i="19"/>
  <c r="N214" i="18"/>
  <c r="N222" i="18"/>
  <c r="N208" i="18"/>
  <c r="J209" i="18"/>
  <c r="T208" i="18"/>
  <c r="T199" i="18"/>
  <c r="N189" i="18"/>
  <c r="T172" i="18"/>
  <c r="J159" i="18"/>
  <c r="J147" i="18"/>
  <c r="T142" i="18"/>
  <c r="T138" i="18"/>
  <c r="J142" i="18"/>
  <c r="N138" i="18"/>
  <c r="J138" i="18"/>
  <c r="N125" i="18"/>
  <c r="J121" i="18"/>
  <c r="R121" i="18"/>
  <c r="J125" i="18"/>
  <c r="R112" i="18"/>
  <c r="N116" i="18"/>
  <c r="R116" i="18"/>
  <c r="J117" i="18"/>
  <c r="Q75" i="18"/>
  <c r="P78" i="18"/>
  <c r="J79" i="18"/>
  <c r="I75" i="18"/>
  <c r="R75" i="18"/>
  <c r="N79" i="18"/>
  <c r="T79" i="18"/>
  <c r="N71" i="18"/>
  <c r="T71" i="18"/>
  <c r="M219" i="18"/>
  <c r="M215" i="18"/>
  <c r="M217" i="18"/>
  <c r="M210" i="18"/>
  <c r="M198" i="18"/>
  <c r="M204" i="18"/>
  <c r="M200" i="18"/>
  <c r="M194" i="18"/>
  <c r="M192" i="18"/>
  <c r="M190" i="18"/>
  <c r="M186" i="18"/>
  <c r="M178" i="18"/>
  <c r="M174" i="18"/>
  <c r="M184" i="18"/>
  <c r="M180" i="18"/>
  <c r="M168" i="18"/>
  <c r="M164" i="18"/>
  <c r="M152" i="18"/>
  <c r="M148" i="18"/>
  <c r="M144" i="18"/>
  <c r="M136" i="18"/>
  <c r="M172" i="18"/>
  <c r="M162" i="18"/>
  <c r="M142" i="18"/>
  <c r="M208" i="18"/>
  <c r="M154" i="18"/>
  <c r="M150" i="18"/>
  <c r="M138" i="18"/>
  <c r="M132" i="18"/>
  <c r="M128" i="18"/>
  <c r="I227" i="18"/>
  <c r="I219" i="18"/>
  <c r="I215" i="18"/>
  <c r="I210" i="18"/>
  <c r="I198" i="18"/>
  <c r="I217" i="18"/>
  <c r="I190" i="18"/>
  <c r="I186" i="18"/>
  <c r="I178" i="18"/>
  <c r="I174" i="18"/>
  <c r="I208" i="18"/>
  <c r="I204" i="18"/>
  <c r="I192" i="18"/>
  <c r="I172" i="18"/>
  <c r="I164" i="18"/>
  <c r="I152" i="18"/>
  <c r="I148" i="18"/>
  <c r="I144" i="18"/>
  <c r="I136" i="18"/>
  <c r="I200" i="18"/>
  <c r="I194" i="18"/>
  <c r="I184" i="18"/>
  <c r="I180" i="18"/>
  <c r="I168" i="18"/>
  <c r="I134" i="18"/>
  <c r="I132" i="18"/>
  <c r="I130" i="18"/>
  <c r="I128" i="18"/>
  <c r="I142" i="18"/>
  <c r="I154" i="18"/>
  <c r="I124" i="18"/>
  <c r="I138" i="18"/>
  <c r="I116" i="18"/>
  <c r="I112" i="18"/>
  <c r="I162" i="18"/>
  <c r="I150" i="18"/>
  <c r="M71" i="18"/>
  <c r="M75" i="18"/>
  <c r="M79" i="18"/>
  <c r="M112" i="18"/>
  <c r="M115" i="18"/>
  <c r="M116" i="18"/>
  <c r="M119" i="18"/>
  <c r="T131" i="18"/>
  <c r="R123" i="18"/>
  <c r="N123" i="18"/>
  <c r="J123" i="18"/>
  <c r="M123" i="18"/>
  <c r="Q123" i="18"/>
  <c r="T123" i="18"/>
  <c r="L123" i="18"/>
  <c r="I123" i="18"/>
  <c r="N179" i="18"/>
  <c r="Q219" i="18"/>
  <c r="Q215" i="18"/>
  <c r="Q210" i="18"/>
  <c r="Q198" i="18"/>
  <c r="Q217" i="18"/>
  <c r="Q208" i="18"/>
  <c r="Q190" i="18"/>
  <c r="Q186" i="18"/>
  <c r="Q178" i="18"/>
  <c r="Q174" i="18"/>
  <c r="Q204" i="18"/>
  <c r="Q172" i="18"/>
  <c r="Q192" i="18"/>
  <c r="Q164" i="18"/>
  <c r="Q152" i="18"/>
  <c r="Q148" i="18"/>
  <c r="Q144" i="18"/>
  <c r="Q136" i="18"/>
  <c r="Q184" i="18"/>
  <c r="Q180" i="18"/>
  <c r="Q168" i="18"/>
  <c r="Q200" i="18"/>
  <c r="Q138" i="18"/>
  <c r="Q194" i="18"/>
  <c r="Q142" i="18"/>
  <c r="Q134" i="18"/>
  <c r="Q132" i="18"/>
  <c r="Q130" i="18"/>
  <c r="Q128" i="18"/>
  <c r="Q124" i="18"/>
  <c r="Q116" i="18"/>
  <c r="Q112" i="18"/>
  <c r="M124" i="18"/>
  <c r="Q78" i="18"/>
  <c r="I78" i="18"/>
  <c r="R78" i="18"/>
  <c r="N78" i="18"/>
  <c r="J78" i="18"/>
  <c r="M78" i="18"/>
  <c r="Q80" i="18"/>
  <c r="M82" i="18"/>
  <c r="R82" i="18"/>
  <c r="N82" i="18"/>
  <c r="J82" i="18"/>
  <c r="Q82" i="18"/>
  <c r="I82" i="18"/>
  <c r="M130" i="18"/>
  <c r="M134" i="18"/>
  <c r="Q150" i="18"/>
  <c r="Q162" i="18"/>
  <c r="P73" i="18"/>
  <c r="T73" i="18"/>
  <c r="P77" i="18"/>
  <c r="R115" i="18"/>
  <c r="N115" i="18"/>
  <c r="J115" i="18"/>
  <c r="R119" i="18"/>
  <c r="N119" i="18"/>
  <c r="J119" i="18"/>
  <c r="P119" i="18"/>
  <c r="Q181" i="18"/>
  <c r="Q218" i="18"/>
  <c r="I73" i="18"/>
  <c r="M73" i="18"/>
  <c r="Q73" i="18"/>
  <c r="T76" i="18"/>
  <c r="I77" i="18"/>
  <c r="M77" i="18"/>
  <c r="Q77" i="18"/>
  <c r="L80" i="18"/>
  <c r="P80" i="18"/>
  <c r="T80" i="18"/>
  <c r="R114" i="18"/>
  <c r="N114" i="18"/>
  <c r="J114" i="18"/>
  <c r="Q114" i="18"/>
  <c r="M114" i="18"/>
  <c r="I114" i="18"/>
  <c r="P114" i="18"/>
  <c r="I115" i="18"/>
  <c r="Q115" i="18"/>
  <c r="Q117" i="18"/>
  <c r="I119" i="18"/>
  <c r="Q119" i="18"/>
  <c r="Q125" i="18"/>
  <c r="T126" i="18"/>
  <c r="R126" i="18"/>
  <c r="N126" i="18"/>
  <c r="J126" i="18"/>
  <c r="Q126" i="18"/>
  <c r="M126" i="18"/>
  <c r="I126" i="18"/>
  <c r="P126" i="18"/>
  <c r="Q133" i="18"/>
  <c r="M133" i="18"/>
  <c r="I133" i="18"/>
  <c r="T133" i="18"/>
  <c r="L133" i="18"/>
  <c r="R133" i="18"/>
  <c r="J133" i="18"/>
  <c r="Q143" i="18"/>
  <c r="Q161" i="18"/>
  <c r="M161" i="18"/>
  <c r="L73" i="18"/>
  <c r="L77" i="18"/>
  <c r="T77" i="18"/>
  <c r="P115" i="18"/>
  <c r="Q121" i="18"/>
  <c r="M122" i="18"/>
  <c r="L71" i="18"/>
  <c r="P71" i="18"/>
  <c r="J73" i="18"/>
  <c r="N73" i="18"/>
  <c r="R73" i="18"/>
  <c r="L75" i="18"/>
  <c r="P75" i="18"/>
  <c r="T75" i="18"/>
  <c r="J77" i="18"/>
  <c r="N77" i="18"/>
  <c r="R77" i="18"/>
  <c r="L79" i="18"/>
  <c r="P79" i="18"/>
  <c r="I80" i="18"/>
  <c r="M80" i="18"/>
  <c r="R81" i="18"/>
  <c r="L115" i="18"/>
  <c r="T115" i="18"/>
  <c r="L119" i="18"/>
  <c r="T119" i="18"/>
  <c r="N133" i="18"/>
  <c r="R137" i="18"/>
  <c r="L161" i="18"/>
  <c r="I169" i="18"/>
  <c r="T113" i="18"/>
  <c r="L117" i="18"/>
  <c r="P117" i="18"/>
  <c r="T117" i="18"/>
  <c r="L121" i="18"/>
  <c r="P121" i="18"/>
  <c r="T121" i="18"/>
  <c r="L125" i="18"/>
  <c r="P125" i="18"/>
  <c r="T125" i="18"/>
  <c r="Q139" i="18"/>
  <c r="N145" i="18"/>
  <c r="Q147" i="18"/>
  <c r="Q167" i="18"/>
  <c r="M167" i="18"/>
  <c r="I167" i="18"/>
  <c r="N167" i="18"/>
  <c r="T167" i="18"/>
  <c r="L167" i="18"/>
  <c r="R167" i="18"/>
  <c r="J167" i="18"/>
  <c r="R183" i="18"/>
  <c r="N183" i="18"/>
  <c r="J183" i="18"/>
  <c r="Q183" i="18"/>
  <c r="M183" i="18"/>
  <c r="I183" i="18"/>
  <c r="T183" i="18"/>
  <c r="P183" i="18"/>
  <c r="L183" i="18"/>
  <c r="R207" i="18"/>
  <c r="L207" i="18"/>
  <c r="L112" i="18"/>
  <c r="P112" i="18"/>
  <c r="T112" i="18"/>
  <c r="L116" i="18"/>
  <c r="P116" i="18"/>
  <c r="I117" i="18"/>
  <c r="M117" i="18"/>
  <c r="I121" i="18"/>
  <c r="M121" i="18"/>
  <c r="L124" i="18"/>
  <c r="P124" i="18"/>
  <c r="I125" i="18"/>
  <c r="M125" i="18"/>
  <c r="R141" i="18"/>
  <c r="N141" i="18"/>
  <c r="J141" i="18"/>
  <c r="Q141" i="18"/>
  <c r="M141" i="18"/>
  <c r="I141" i="18"/>
  <c r="J149" i="18"/>
  <c r="H155" i="18"/>
  <c r="R153" i="18"/>
  <c r="N153" i="18"/>
  <c r="J153" i="18"/>
  <c r="Q153" i="18"/>
  <c r="M153" i="18"/>
  <c r="I153" i="18"/>
  <c r="R157" i="18"/>
  <c r="N157" i="18"/>
  <c r="J157" i="18"/>
  <c r="Q157" i="18"/>
  <c r="M157" i="18"/>
  <c r="I157" i="18"/>
  <c r="P167" i="18"/>
  <c r="L128" i="18"/>
  <c r="P128" i="18"/>
  <c r="T128" i="18"/>
  <c r="J130" i="18"/>
  <c r="N130" i="18"/>
  <c r="R130" i="18"/>
  <c r="L132" i="18"/>
  <c r="P132" i="18"/>
  <c r="T132" i="18"/>
  <c r="J134" i="18"/>
  <c r="N134" i="18"/>
  <c r="R134" i="18"/>
  <c r="L136" i="18"/>
  <c r="P136" i="18"/>
  <c r="T136" i="18"/>
  <c r="R138" i="18"/>
  <c r="R142" i="18"/>
  <c r="L144" i="18"/>
  <c r="P144" i="18"/>
  <c r="T144" i="18"/>
  <c r="L148" i="18"/>
  <c r="P148" i="18"/>
  <c r="T148" i="18"/>
  <c r="J150" i="18"/>
  <c r="N150" i="18"/>
  <c r="R150" i="18"/>
  <c r="L152" i="18"/>
  <c r="P152" i="18"/>
  <c r="T152" i="18"/>
  <c r="J154" i="18"/>
  <c r="N154" i="18"/>
  <c r="R154" i="18"/>
  <c r="J162" i="18"/>
  <c r="N162" i="18"/>
  <c r="R162" i="18"/>
  <c r="L164" i="18"/>
  <c r="P164" i="18"/>
  <c r="T164" i="18"/>
  <c r="R187" i="18"/>
  <c r="N187" i="18"/>
  <c r="J187" i="18"/>
  <c r="Q187" i="18"/>
  <c r="M187" i="18"/>
  <c r="I187" i="18"/>
  <c r="Q189" i="18"/>
  <c r="R211" i="18"/>
  <c r="T211" i="18"/>
  <c r="P211" i="18"/>
  <c r="N211" i="18"/>
  <c r="J211" i="18"/>
  <c r="M211" i="18"/>
  <c r="I211" i="18"/>
  <c r="Q211" i="18"/>
  <c r="L211" i="18"/>
  <c r="L139" i="18"/>
  <c r="P139" i="18"/>
  <c r="T139" i="18"/>
  <c r="L143" i="18"/>
  <c r="P143" i="18"/>
  <c r="T143" i="18"/>
  <c r="L147" i="18"/>
  <c r="P147" i="18"/>
  <c r="T147" i="18"/>
  <c r="L159" i="18"/>
  <c r="P159" i="18"/>
  <c r="T159" i="18"/>
  <c r="R171" i="18"/>
  <c r="N171" i="18"/>
  <c r="J171" i="18"/>
  <c r="Q171" i="18"/>
  <c r="M171" i="18"/>
  <c r="I171" i="18"/>
  <c r="Q173" i="18"/>
  <c r="R191" i="18"/>
  <c r="N191" i="18"/>
  <c r="J191" i="18"/>
  <c r="Q191" i="18"/>
  <c r="M191" i="18"/>
  <c r="I191" i="18"/>
  <c r="J128" i="18"/>
  <c r="N128" i="18"/>
  <c r="R128" i="18"/>
  <c r="L130" i="18"/>
  <c r="P130" i="18"/>
  <c r="J132" i="18"/>
  <c r="N132" i="18"/>
  <c r="R132" i="18"/>
  <c r="L134" i="18"/>
  <c r="P134" i="18"/>
  <c r="J136" i="18"/>
  <c r="N136" i="18"/>
  <c r="R136" i="18"/>
  <c r="L138" i="18"/>
  <c r="P138" i="18"/>
  <c r="I139" i="18"/>
  <c r="M139" i="18"/>
  <c r="R140" i="18"/>
  <c r="L142" i="18"/>
  <c r="P142" i="18"/>
  <c r="I143" i="18"/>
  <c r="M143" i="18"/>
  <c r="J144" i="18"/>
  <c r="N144" i="18"/>
  <c r="R144" i="18"/>
  <c r="I147" i="18"/>
  <c r="M147" i="18"/>
  <c r="J148" i="18"/>
  <c r="N148" i="18"/>
  <c r="R148" i="18"/>
  <c r="L150" i="18"/>
  <c r="P150" i="18"/>
  <c r="J152" i="18"/>
  <c r="N152" i="18"/>
  <c r="R152" i="18"/>
  <c r="L154" i="18"/>
  <c r="P154" i="18"/>
  <c r="I159" i="18"/>
  <c r="M159" i="18"/>
  <c r="Q159" i="18"/>
  <c r="L162" i="18"/>
  <c r="P162" i="18"/>
  <c r="J164" i="18"/>
  <c r="N164" i="18"/>
  <c r="R164" i="18"/>
  <c r="L171" i="18"/>
  <c r="H175" i="18"/>
  <c r="Q177" i="18"/>
  <c r="P187" i="18"/>
  <c r="L191" i="18"/>
  <c r="Q205" i="18"/>
  <c r="J168" i="18"/>
  <c r="N168" i="18"/>
  <c r="R168" i="18"/>
  <c r="J172" i="18"/>
  <c r="N172" i="18"/>
  <c r="R172" i="18"/>
  <c r="S173" i="18"/>
  <c r="L174" i="18"/>
  <c r="P174" i="18"/>
  <c r="T174" i="18"/>
  <c r="L178" i="18"/>
  <c r="P178" i="18"/>
  <c r="T178" i="18"/>
  <c r="J180" i="18"/>
  <c r="N180" i="18"/>
  <c r="R180" i="18"/>
  <c r="J184" i="18"/>
  <c r="N184" i="18"/>
  <c r="R184" i="18"/>
  <c r="L186" i="18"/>
  <c r="P186" i="18"/>
  <c r="T186" i="18"/>
  <c r="L190" i="18"/>
  <c r="P190" i="18"/>
  <c r="T190" i="18"/>
  <c r="L195" i="18"/>
  <c r="Q226" i="18"/>
  <c r="L173" i="18"/>
  <c r="P173" i="18"/>
  <c r="T173" i="18"/>
  <c r="L177" i="18"/>
  <c r="P177" i="18"/>
  <c r="T177" i="18"/>
  <c r="L181" i="18"/>
  <c r="P181" i="18"/>
  <c r="T181" i="18"/>
  <c r="L189" i="18"/>
  <c r="P189" i="18"/>
  <c r="T189" i="18"/>
  <c r="L168" i="18"/>
  <c r="P168" i="18"/>
  <c r="L172" i="18"/>
  <c r="P172" i="18"/>
  <c r="I173" i="18"/>
  <c r="M173" i="18"/>
  <c r="J174" i="18"/>
  <c r="N174" i="18"/>
  <c r="R174" i="18"/>
  <c r="I177" i="18"/>
  <c r="M177" i="18"/>
  <c r="J178" i="18"/>
  <c r="N178" i="18"/>
  <c r="R178" i="18"/>
  <c r="L180" i="18"/>
  <c r="P180" i="18"/>
  <c r="I181" i="18"/>
  <c r="M181" i="18"/>
  <c r="L184" i="18"/>
  <c r="P184" i="18"/>
  <c r="J186" i="18"/>
  <c r="N186" i="18"/>
  <c r="R186" i="18"/>
  <c r="I189" i="18"/>
  <c r="M189" i="18"/>
  <c r="J190" i="18"/>
  <c r="N190" i="18"/>
  <c r="R190" i="18"/>
  <c r="Q195" i="18"/>
  <c r="M195" i="18"/>
  <c r="I195" i="18"/>
  <c r="P195" i="18"/>
  <c r="R199" i="18"/>
  <c r="N199" i="18"/>
  <c r="J199" i="18"/>
  <c r="Q199" i="18"/>
  <c r="M199" i="18"/>
  <c r="I199" i="18"/>
  <c r="Q201" i="18"/>
  <c r="Q209" i="18"/>
  <c r="N216" i="18"/>
  <c r="R224" i="18"/>
  <c r="L224" i="18"/>
  <c r="J192" i="18"/>
  <c r="N192" i="18"/>
  <c r="R192" i="18"/>
  <c r="L194" i="18"/>
  <c r="P194" i="18"/>
  <c r="T194" i="18"/>
  <c r="N196" i="18"/>
  <c r="L198" i="18"/>
  <c r="P198" i="18"/>
  <c r="T198" i="18"/>
  <c r="J200" i="18"/>
  <c r="N200" i="18"/>
  <c r="R200" i="18"/>
  <c r="J204" i="18"/>
  <c r="N204" i="18"/>
  <c r="R204" i="18"/>
  <c r="H206" i="18"/>
  <c r="L210" i="18"/>
  <c r="P210" i="18"/>
  <c r="T210" i="18"/>
  <c r="R220" i="18"/>
  <c r="N220" i="18"/>
  <c r="J220" i="18"/>
  <c r="Q220" i="18"/>
  <c r="M220" i="18"/>
  <c r="I220" i="18"/>
  <c r="L201" i="18"/>
  <c r="P201" i="18"/>
  <c r="T201" i="18"/>
  <c r="L205" i="18"/>
  <c r="P205" i="18"/>
  <c r="T205" i="18"/>
  <c r="L209" i="18"/>
  <c r="P209" i="18"/>
  <c r="T209" i="18"/>
  <c r="L192" i="18"/>
  <c r="P192" i="18"/>
  <c r="J194" i="18"/>
  <c r="N194" i="18"/>
  <c r="R194" i="18"/>
  <c r="J198" i="18"/>
  <c r="N198" i="18"/>
  <c r="R198" i="18"/>
  <c r="L200" i="18"/>
  <c r="P200" i="18"/>
  <c r="I201" i="18"/>
  <c r="M201" i="18"/>
  <c r="L204" i="18"/>
  <c r="P204" i="18"/>
  <c r="I205" i="18"/>
  <c r="M205" i="18"/>
  <c r="L208" i="18"/>
  <c r="P208" i="18"/>
  <c r="I209" i="18"/>
  <c r="M209" i="18"/>
  <c r="J210" i="18"/>
  <c r="N210" i="18"/>
  <c r="R210" i="18"/>
  <c r="Q214" i="18"/>
  <c r="P220" i="18"/>
  <c r="Q222" i="18"/>
  <c r="L215" i="18"/>
  <c r="P215" i="18"/>
  <c r="T215" i="18"/>
  <c r="J217" i="18"/>
  <c r="N217" i="18"/>
  <c r="R217" i="18"/>
  <c r="L219" i="18"/>
  <c r="P219" i="18"/>
  <c r="T219" i="18"/>
  <c r="L223" i="18"/>
  <c r="P223" i="18"/>
  <c r="T223" i="18"/>
  <c r="L227" i="18"/>
  <c r="P227" i="18"/>
  <c r="T227" i="18"/>
  <c r="L242" i="18"/>
  <c r="P242" i="18"/>
  <c r="T242" i="18"/>
  <c r="L214" i="18"/>
  <c r="P214" i="18"/>
  <c r="T214" i="18"/>
  <c r="L218" i="18"/>
  <c r="P218" i="18"/>
  <c r="T218" i="18"/>
  <c r="L222" i="18"/>
  <c r="P222" i="18"/>
  <c r="T222" i="18"/>
  <c r="I223" i="18"/>
  <c r="M223" i="18"/>
  <c r="Q223" i="18"/>
  <c r="L226" i="18"/>
  <c r="P226" i="18"/>
  <c r="T226" i="18"/>
  <c r="M227" i="18"/>
  <c r="Q227" i="18"/>
  <c r="I242" i="18"/>
  <c r="M242" i="18"/>
  <c r="Q242" i="18"/>
  <c r="I214" i="18"/>
  <c r="M214" i="18"/>
  <c r="J215" i="18"/>
  <c r="N215" i="18"/>
  <c r="R215" i="18"/>
  <c r="L217" i="18"/>
  <c r="P217" i="18"/>
  <c r="I218" i="18"/>
  <c r="M218" i="18"/>
  <c r="J219" i="18"/>
  <c r="N219" i="18"/>
  <c r="R219" i="18"/>
  <c r="I222" i="18"/>
  <c r="M222" i="18"/>
  <c r="J223" i="18"/>
  <c r="N223" i="18"/>
  <c r="R223" i="18"/>
  <c r="I226" i="18"/>
  <c r="M226" i="18"/>
  <c r="M228" i="18" s="1"/>
  <c r="J227" i="18"/>
  <c r="N227" i="18"/>
  <c r="R227" i="18"/>
  <c r="J242" i="18"/>
  <c r="N242" i="18"/>
  <c r="N218" i="17"/>
  <c r="K208" i="17"/>
  <c r="N209" i="17"/>
  <c r="T208" i="17"/>
  <c r="P199" i="17"/>
  <c r="T199" i="17"/>
  <c r="J189" i="17"/>
  <c r="R189" i="17"/>
  <c r="K189" i="17"/>
  <c r="S189" i="17"/>
  <c r="O194" i="17"/>
  <c r="N178" i="17"/>
  <c r="O171" i="17"/>
  <c r="K167" i="17"/>
  <c r="T162" i="17"/>
  <c r="K159" i="17"/>
  <c r="J162" i="17"/>
  <c r="O147" i="17"/>
  <c r="J142" i="17"/>
  <c r="R138" i="17"/>
  <c r="N142" i="17"/>
  <c r="K125" i="17"/>
  <c r="L121" i="17"/>
  <c r="O125" i="17"/>
  <c r="O112" i="17"/>
  <c r="N116" i="17"/>
  <c r="J112" i="17"/>
  <c r="R112" i="17"/>
  <c r="O116" i="17"/>
  <c r="L117" i="17"/>
  <c r="K112" i="17"/>
  <c r="J116" i="17"/>
  <c r="K75" i="17"/>
  <c r="O75" i="17"/>
  <c r="K79" i="17"/>
  <c r="O79" i="17"/>
  <c r="O71" i="17"/>
  <c r="S80" i="17"/>
  <c r="O80" i="17"/>
  <c r="K80" i="17"/>
  <c r="M80" i="17"/>
  <c r="R80" i="17"/>
  <c r="N80" i="17"/>
  <c r="J80" i="17"/>
  <c r="Q80" i="17"/>
  <c r="I80" i="17"/>
  <c r="Q76" i="17"/>
  <c r="L80" i="17"/>
  <c r="J72" i="17"/>
  <c r="P80" i="17"/>
  <c r="T80" i="17"/>
  <c r="M217" i="17"/>
  <c r="M211" i="17"/>
  <c r="M210" i="17"/>
  <c r="M198" i="17"/>
  <c r="M200" i="17"/>
  <c r="M191" i="17"/>
  <c r="M187" i="17"/>
  <c r="M183" i="17"/>
  <c r="M179" i="17"/>
  <c r="M171" i="17"/>
  <c r="M208" i="17"/>
  <c r="M204" i="17"/>
  <c r="M177" i="17"/>
  <c r="M173" i="17"/>
  <c r="M189" i="17"/>
  <c r="M169" i="17"/>
  <c r="M167" i="17"/>
  <c r="M159" i="17"/>
  <c r="M147" i="17"/>
  <c r="M143" i="17"/>
  <c r="M139" i="17"/>
  <c r="M192" i="17"/>
  <c r="M194" i="17"/>
  <c r="M181" i="17"/>
  <c r="M125" i="17"/>
  <c r="M123" i="17"/>
  <c r="M153" i="17"/>
  <c r="M133" i="17"/>
  <c r="L71" i="17"/>
  <c r="T71" i="17"/>
  <c r="P75" i="17"/>
  <c r="P79" i="17"/>
  <c r="M114" i="17"/>
  <c r="M119" i="17"/>
  <c r="S124" i="17"/>
  <c r="O124" i="17"/>
  <c r="K124" i="17"/>
  <c r="Q124" i="17"/>
  <c r="M124" i="17"/>
  <c r="I124" i="17"/>
  <c r="N124" i="17"/>
  <c r="T124" i="17"/>
  <c r="L124" i="17"/>
  <c r="Q133" i="17"/>
  <c r="M157" i="17"/>
  <c r="I71" i="17"/>
  <c r="M71" i="17"/>
  <c r="Q71" i="17"/>
  <c r="I75" i="17"/>
  <c r="M75" i="17"/>
  <c r="Q75" i="17"/>
  <c r="L78" i="17"/>
  <c r="P78" i="17"/>
  <c r="T78" i="17"/>
  <c r="I79" i="17"/>
  <c r="M79" i="17"/>
  <c r="Q79" i="17"/>
  <c r="L82" i="17"/>
  <c r="P82" i="17"/>
  <c r="T82" i="17"/>
  <c r="S114" i="17"/>
  <c r="O114" i="17"/>
  <c r="K114" i="17"/>
  <c r="R114" i="17"/>
  <c r="N114" i="17"/>
  <c r="J114" i="17"/>
  <c r="P114" i="17"/>
  <c r="R118" i="17"/>
  <c r="T121" i="17"/>
  <c r="R121" i="17"/>
  <c r="N121" i="17"/>
  <c r="O121" i="17"/>
  <c r="J121" i="17"/>
  <c r="S121" i="17"/>
  <c r="M121" i="17"/>
  <c r="I121" i="17"/>
  <c r="Q121" i="17"/>
  <c r="J124" i="17"/>
  <c r="I125" i="17"/>
  <c r="I133" i="17"/>
  <c r="M141" i="17"/>
  <c r="I163" i="17"/>
  <c r="H246" i="17"/>
  <c r="I217" i="17"/>
  <c r="I210" i="17"/>
  <c r="I198" i="17"/>
  <c r="I211" i="17"/>
  <c r="I208" i="17"/>
  <c r="I204" i="17"/>
  <c r="I194" i="17"/>
  <c r="I191" i="17"/>
  <c r="I187" i="17"/>
  <c r="I183" i="17"/>
  <c r="I171" i="17"/>
  <c r="I192" i="17"/>
  <c r="I189" i="17"/>
  <c r="I181" i="17"/>
  <c r="I159" i="17"/>
  <c r="I147" i="17"/>
  <c r="I143" i="17"/>
  <c r="I139" i="17"/>
  <c r="I177" i="17"/>
  <c r="I173" i="17"/>
  <c r="I200" i="17"/>
  <c r="I153" i="17"/>
  <c r="I141" i="17"/>
  <c r="I167" i="17"/>
  <c r="I157" i="17"/>
  <c r="Q210" i="17"/>
  <c r="Q198" i="17"/>
  <c r="Q211" i="17"/>
  <c r="Q217" i="17"/>
  <c r="Q208" i="17"/>
  <c r="Q204" i="17"/>
  <c r="Q196" i="17"/>
  <c r="Q194" i="17"/>
  <c r="Q192" i="17"/>
  <c r="Q191" i="17"/>
  <c r="Q187" i="17"/>
  <c r="Q183" i="17"/>
  <c r="Q179" i="17"/>
  <c r="Q171" i="17"/>
  <c r="Q200" i="17"/>
  <c r="Q181" i="17"/>
  <c r="Q159" i="17"/>
  <c r="Q147" i="17"/>
  <c r="Q143" i="17"/>
  <c r="Q139" i="17"/>
  <c r="Q189" i="17"/>
  <c r="Q177" i="17"/>
  <c r="Q173" i="17"/>
  <c r="Q163" i="17"/>
  <c r="Q141" i="17"/>
  <c r="Q157" i="17"/>
  <c r="P71" i="17"/>
  <c r="L75" i="17"/>
  <c r="T75" i="17"/>
  <c r="L79" i="17"/>
  <c r="T79" i="17"/>
  <c r="M115" i="17"/>
  <c r="Q125" i="17"/>
  <c r="S128" i="17"/>
  <c r="O128" i="17"/>
  <c r="K128" i="17"/>
  <c r="Q128" i="17"/>
  <c r="M128" i="17"/>
  <c r="I128" i="17"/>
  <c r="N128" i="17"/>
  <c r="T128" i="17"/>
  <c r="L128" i="17"/>
  <c r="Q178" i="17"/>
  <c r="J71" i="17"/>
  <c r="N71" i="17"/>
  <c r="R71" i="17"/>
  <c r="L73" i="17"/>
  <c r="P73" i="17"/>
  <c r="J75" i="17"/>
  <c r="N75" i="17"/>
  <c r="R75" i="17"/>
  <c r="L77" i="17"/>
  <c r="P77" i="17"/>
  <c r="I78" i="17"/>
  <c r="M78" i="17"/>
  <c r="J79" i="17"/>
  <c r="N79" i="17"/>
  <c r="R79" i="17"/>
  <c r="I82" i="17"/>
  <c r="M82" i="17"/>
  <c r="Q112" i="17"/>
  <c r="M113" i="17"/>
  <c r="I113" i="17"/>
  <c r="I114" i="17"/>
  <c r="Q114" i="17"/>
  <c r="I115" i="17"/>
  <c r="Q115" i="17"/>
  <c r="Q116" i="17"/>
  <c r="R117" i="17"/>
  <c r="N117" i="17"/>
  <c r="J117" i="17"/>
  <c r="Q117" i="17"/>
  <c r="M117" i="17"/>
  <c r="I117" i="17"/>
  <c r="P117" i="17"/>
  <c r="I119" i="17"/>
  <c r="Q119" i="17"/>
  <c r="K121" i="17"/>
  <c r="M122" i="17"/>
  <c r="I122" i="17"/>
  <c r="S122" i="17"/>
  <c r="K122" i="17"/>
  <c r="N122" i="17"/>
  <c r="T122" i="17"/>
  <c r="L122" i="17"/>
  <c r="Q123" i="17"/>
  <c r="P124" i="17"/>
  <c r="Q126" i="17"/>
  <c r="M126" i="17"/>
  <c r="I126" i="17"/>
  <c r="S126" i="17"/>
  <c r="O126" i="17"/>
  <c r="K126" i="17"/>
  <c r="N126" i="17"/>
  <c r="T126" i="17"/>
  <c r="L126" i="17"/>
  <c r="P128" i="17"/>
  <c r="I131" i="17"/>
  <c r="S136" i="17"/>
  <c r="O136" i="17"/>
  <c r="K136" i="17"/>
  <c r="R136" i="17"/>
  <c r="N136" i="17"/>
  <c r="J136" i="17"/>
  <c r="Q136" i="17"/>
  <c r="M136" i="17"/>
  <c r="I136" i="17"/>
  <c r="P136" i="17"/>
  <c r="L136" i="17"/>
  <c r="Q138" i="17"/>
  <c r="Q153" i="17"/>
  <c r="Q154" i="17"/>
  <c r="O160" i="17"/>
  <c r="P160" i="17"/>
  <c r="Q167" i="17"/>
  <c r="L112" i="17"/>
  <c r="P112" i="17"/>
  <c r="T112" i="17"/>
  <c r="K115" i="17"/>
  <c r="O115" i="17"/>
  <c r="S115" i="17"/>
  <c r="L116" i="17"/>
  <c r="P116" i="17"/>
  <c r="T116" i="17"/>
  <c r="K119" i="17"/>
  <c r="O119" i="17"/>
  <c r="S119" i="17"/>
  <c r="N130" i="17"/>
  <c r="N132" i="17"/>
  <c r="N134" i="17"/>
  <c r="S140" i="17"/>
  <c r="O140" i="17"/>
  <c r="K140" i="17"/>
  <c r="R140" i="17"/>
  <c r="N140" i="17"/>
  <c r="J140" i="17"/>
  <c r="Q140" i="17"/>
  <c r="M140" i="17"/>
  <c r="I140" i="17"/>
  <c r="Q142" i="17"/>
  <c r="Q150" i="17"/>
  <c r="S152" i="17"/>
  <c r="O152" i="17"/>
  <c r="K152" i="17"/>
  <c r="R152" i="17"/>
  <c r="N152" i="17"/>
  <c r="J152" i="17"/>
  <c r="H155" i="17"/>
  <c r="Q152" i="17"/>
  <c r="M152" i="17"/>
  <c r="I152" i="17"/>
  <c r="S172" i="17"/>
  <c r="O172" i="17"/>
  <c r="K172" i="17"/>
  <c r="R172" i="17"/>
  <c r="N172" i="17"/>
  <c r="J172" i="17"/>
  <c r="Q172" i="17"/>
  <c r="M172" i="17"/>
  <c r="I172" i="17"/>
  <c r="T172" i="17"/>
  <c r="P172" i="17"/>
  <c r="L172" i="17"/>
  <c r="I112" i="17"/>
  <c r="M112" i="17"/>
  <c r="L115" i="17"/>
  <c r="P115" i="17"/>
  <c r="I116" i="17"/>
  <c r="M116" i="17"/>
  <c r="L119" i="17"/>
  <c r="P119" i="17"/>
  <c r="Q130" i="17"/>
  <c r="M130" i="17"/>
  <c r="I130" i="17"/>
  <c r="H135" i="17"/>
  <c r="S130" i="17"/>
  <c r="O130" i="17"/>
  <c r="K130" i="17"/>
  <c r="P130" i="17"/>
  <c r="S132" i="17"/>
  <c r="O132" i="17"/>
  <c r="K132" i="17"/>
  <c r="Q132" i="17"/>
  <c r="M132" i="17"/>
  <c r="I132" i="17"/>
  <c r="P132" i="17"/>
  <c r="Q134" i="17"/>
  <c r="M134" i="17"/>
  <c r="I134" i="17"/>
  <c r="S134" i="17"/>
  <c r="O134" i="17"/>
  <c r="K134" i="17"/>
  <c r="P134" i="17"/>
  <c r="S144" i="17"/>
  <c r="O144" i="17"/>
  <c r="K144" i="17"/>
  <c r="R144" i="17"/>
  <c r="N144" i="17"/>
  <c r="J144" i="17"/>
  <c r="Q144" i="17"/>
  <c r="M144" i="17"/>
  <c r="I144" i="17"/>
  <c r="S148" i="17"/>
  <c r="O148" i="17"/>
  <c r="K148" i="17"/>
  <c r="R148" i="17"/>
  <c r="N148" i="17"/>
  <c r="J148" i="17"/>
  <c r="Q148" i="17"/>
  <c r="M148" i="17"/>
  <c r="I148" i="17"/>
  <c r="L152" i="17"/>
  <c r="Q174" i="17"/>
  <c r="L123" i="17"/>
  <c r="P123" i="17"/>
  <c r="T123" i="17"/>
  <c r="J125" i="17"/>
  <c r="N125" i="17"/>
  <c r="R125" i="17"/>
  <c r="L131" i="17"/>
  <c r="P131" i="17"/>
  <c r="T131" i="17"/>
  <c r="J133" i="17"/>
  <c r="N133" i="17"/>
  <c r="R133" i="17"/>
  <c r="K138" i="17"/>
  <c r="O138" i="17"/>
  <c r="S138" i="17"/>
  <c r="L139" i="17"/>
  <c r="P139" i="17"/>
  <c r="T139" i="17"/>
  <c r="J141" i="17"/>
  <c r="N141" i="17"/>
  <c r="R141" i="17"/>
  <c r="K142" i="17"/>
  <c r="O142" i="17"/>
  <c r="S142" i="17"/>
  <c r="L143" i="17"/>
  <c r="P143" i="17"/>
  <c r="T143" i="17"/>
  <c r="N145" i="17"/>
  <c r="L147" i="17"/>
  <c r="P147" i="17"/>
  <c r="T147" i="17"/>
  <c r="K150" i="17"/>
  <c r="O150" i="17"/>
  <c r="S150" i="17"/>
  <c r="H151" i="17"/>
  <c r="K154" i="17"/>
  <c r="O154" i="17"/>
  <c r="S154" i="17"/>
  <c r="J157" i="17"/>
  <c r="N157" i="17"/>
  <c r="R157" i="17"/>
  <c r="L159" i="17"/>
  <c r="P159" i="17"/>
  <c r="T159" i="17"/>
  <c r="L162" i="17"/>
  <c r="L164" i="17"/>
  <c r="L168" i="17"/>
  <c r="S180" i="17"/>
  <c r="O180" i="17"/>
  <c r="K180" i="17"/>
  <c r="R180" i="17"/>
  <c r="N180" i="17"/>
  <c r="J180" i="17"/>
  <c r="Q180" i="17"/>
  <c r="M180" i="17"/>
  <c r="I180" i="17"/>
  <c r="S184" i="17"/>
  <c r="O184" i="17"/>
  <c r="K184" i="17"/>
  <c r="R184" i="17"/>
  <c r="N184" i="17"/>
  <c r="J184" i="17"/>
  <c r="Q184" i="17"/>
  <c r="M184" i="17"/>
  <c r="I184" i="17"/>
  <c r="Q186" i="17"/>
  <c r="Q190" i="17"/>
  <c r="L138" i="17"/>
  <c r="P138" i="17"/>
  <c r="T138" i="17"/>
  <c r="L142" i="17"/>
  <c r="P142" i="17"/>
  <c r="T142" i="17"/>
  <c r="L150" i="17"/>
  <c r="P150" i="17"/>
  <c r="T150" i="17"/>
  <c r="L154" i="17"/>
  <c r="P154" i="17"/>
  <c r="T154" i="17"/>
  <c r="S188" i="17"/>
  <c r="O188" i="17"/>
  <c r="K188" i="17"/>
  <c r="R188" i="17"/>
  <c r="N188" i="17"/>
  <c r="J188" i="17"/>
  <c r="Q188" i="17"/>
  <c r="M188" i="17"/>
  <c r="I188" i="17"/>
  <c r="J123" i="17"/>
  <c r="N123" i="17"/>
  <c r="R123" i="17"/>
  <c r="L125" i="17"/>
  <c r="P125" i="17"/>
  <c r="J131" i="17"/>
  <c r="N131" i="17"/>
  <c r="R131" i="17"/>
  <c r="L133" i="17"/>
  <c r="P133" i="17"/>
  <c r="I138" i="17"/>
  <c r="M138" i="17"/>
  <c r="J139" i="17"/>
  <c r="N139" i="17"/>
  <c r="R139" i="17"/>
  <c r="L141" i="17"/>
  <c r="P141" i="17"/>
  <c r="I142" i="17"/>
  <c r="M142" i="17"/>
  <c r="J143" i="17"/>
  <c r="N143" i="17"/>
  <c r="R143" i="17"/>
  <c r="J147" i="17"/>
  <c r="N147" i="17"/>
  <c r="R147" i="17"/>
  <c r="L149" i="17"/>
  <c r="P149" i="17"/>
  <c r="I150" i="17"/>
  <c r="M150" i="17"/>
  <c r="L153" i="17"/>
  <c r="P153" i="17"/>
  <c r="I154" i="17"/>
  <c r="M154" i="17"/>
  <c r="L157" i="17"/>
  <c r="P157" i="17"/>
  <c r="J159" i="17"/>
  <c r="N159" i="17"/>
  <c r="R159" i="17"/>
  <c r="R161" i="17"/>
  <c r="L161" i="17"/>
  <c r="Q162" i="17"/>
  <c r="M162" i="17"/>
  <c r="I162" i="17"/>
  <c r="S162" i="17"/>
  <c r="O162" i="17"/>
  <c r="K162" i="17"/>
  <c r="P162" i="17"/>
  <c r="S164" i="17"/>
  <c r="O164" i="17"/>
  <c r="K164" i="17"/>
  <c r="Q164" i="17"/>
  <c r="M164" i="17"/>
  <c r="I164" i="17"/>
  <c r="P164" i="17"/>
  <c r="S168" i="17"/>
  <c r="O168" i="17"/>
  <c r="K168" i="17"/>
  <c r="Q168" i="17"/>
  <c r="M168" i="17"/>
  <c r="I168" i="17"/>
  <c r="P168" i="17"/>
  <c r="H170" i="17"/>
  <c r="P180" i="17"/>
  <c r="P184" i="17"/>
  <c r="L188" i="17"/>
  <c r="L167" i="17"/>
  <c r="P167" i="17"/>
  <c r="T167" i="17"/>
  <c r="J169" i="17"/>
  <c r="N169" i="17"/>
  <c r="R169" i="17"/>
  <c r="L171" i="17"/>
  <c r="P171" i="17"/>
  <c r="T171" i="17"/>
  <c r="J173" i="17"/>
  <c r="N173" i="17"/>
  <c r="R173" i="17"/>
  <c r="K174" i="17"/>
  <c r="O174" i="17"/>
  <c r="S174" i="17"/>
  <c r="H175" i="17"/>
  <c r="J177" i="17"/>
  <c r="N177" i="17"/>
  <c r="R177" i="17"/>
  <c r="K178" i="17"/>
  <c r="O178" i="17"/>
  <c r="S178" i="17"/>
  <c r="L179" i="17"/>
  <c r="P179" i="17"/>
  <c r="T179" i="17"/>
  <c r="J181" i="17"/>
  <c r="N181" i="17"/>
  <c r="R181" i="17"/>
  <c r="L183" i="17"/>
  <c r="P183" i="17"/>
  <c r="T183" i="17"/>
  <c r="K186" i="17"/>
  <c r="O186" i="17"/>
  <c r="S186" i="17"/>
  <c r="L187" i="17"/>
  <c r="P187" i="17"/>
  <c r="T187" i="17"/>
  <c r="K190" i="17"/>
  <c r="O190" i="17"/>
  <c r="S190" i="17"/>
  <c r="L191" i="17"/>
  <c r="P191" i="17"/>
  <c r="T191" i="17"/>
  <c r="S195" i="17"/>
  <c r="O195" i="17"/>
  <c r="K195" i="17"/>
  <c r="Q195" i="17"/>
  <c r="M195" i="17"/>
  <c r="I195" i="17"/>
  <c r="P195" i="17"/>
  <c r="Q214" i="17"/>
  <c r="Q222" i="17"/>
  <c r="L174" i="17"/>
  <c r="P174" i="17"/>
  <c r="T174" i="17"/>
  <c r="L178" i="17"/>
  <c r="P178" i="17"/>
  <c r="T178" i="17"/>
  <c r="H182" i="17"/>
  <c r="L186" i="17"/>
  <c r="P186" i="17"/>
  <c r="T186" i="17"/>
  <c r="L190" i="17"/>
  <c r="P190" i="17"/>
  <c r="T190" i="17"/>
  <c r="Q205" i="17"/>
  <c r="H212" i="17"/>
  <c r="S207" i="17"/>
  <c r="O207" i="17"/>
  <c r="K207" i="17"/>
  <c r="R207" i="17"/>
  <c r="N207" i="17"/>
  <c r="J207" i="17"/>
  <c r="Q207" i="17"/>
  <c r="M207" i="17"/>
  <c r="I207" i="17"/>
  <c r="Q209" i="17"/>
  <c r="J167" i="17"/>
  <c r="N167" i="17"/>
  <c r="R167" i="17"/>
  <c r="L169" i="17"/>
  <c r="P169" i="17"/>
  <c r="J171" i="17"/>
  <c r="N171" i="17"/>
  <c r="R171" i="17"/>
  <c r="L173" i="17"/>
  <c r="P173" i="17"/>
  <c r="I174" i="17"/>
  <c r="M174" i="17"/>
  <c r="L177" i="17"/>
  <c r="P177" i="17"/>
  <c r="I178" i="17"/>
  <c r="M178" i="17"/>
  <c r="J179" i="17"/>
  <c r="N179" i="17"/>
  <c r="R179" i="17"/>
  <c r="L181" i="17"/>
  <c r="P181" i="17"/>
  <c r="J183" i="17"/>
  <c r="N183" i="17"/>
  <c r="R183" i="17"/>
  <c r="I186" i="17"/>
  <c r="M186" i="17"/>
  <c r="J187" i="17"/>
  <c r="N187" i="17"/>
  <c r="R187" i="17"/>
  <c r="L189" i="17"/>
  <c r="P189" i="17"/>
  <c r="I190" i="17"/>
  <c r="M190" i="17"/>
  <c r="J191" i="17"/>
  <c r="N191" i="17"/>
  <c r="R191" i="17"/>
  <c r="L195" i="17"/>
  <c r="T195" i="17"/>
  <c r="S199" i="17"/>
  <c r="O199" i="17"/>
  <c r="K199" i="17"/>
  <c r="R199" i="17"/>
  <c r="N199" i="17"/>
  <c r="J199" i="17"/>
  <c r="Q199" i="17"/>
  <c r="M199" i="17"/>
  <c r="I199" i="17"/>
  <c r="Q201" i="17"/>
  <c r="L207" i="17"/>
  <c r="N192" i="17"/>
  <c r="R192" i="17"/>
  <c r="L194" i="17"/>
  <c r="P194" i="17"/>
  <c r="T194" i="17"/>
  <c r="J196" i="17"/>
  <c r="N196" i="17"/>
  <c r="R196" i="17"/>
  <c r="L198" i="17"/>
  <c r="P198" i="17"/>
  <c r="T198" i="17"/>
  <c r="J200" i="17"/>
  <c r="N200" i="17"/>
  <c r="R200" i="17"/>
  <c r="K201" i="17"/>
  <c r="O201" i="17"/>
  <c r="S201" i="17"/>
  <c r="J204" i="17"/>
  <c r="N204" i="17"/>
  <c r="R204" i="17"/>
  <c r="K205" i="17"/>
  <c r="O205" i="17"/>
  <c r="S205" i="17"/>
  <c r="H206" i="17"/>
  <c r="J208" i="17"/>
  <c r="N208" i="17"/>
  <c r="R208" i="17"/>
  <c r="K209" i="17"/>
  <c r="O209" i="17"/>
  <c r="S209" i="17"/>
  <c r="L210" i="17"/>
  <c r="P210" i="17"/>
  <c r="S216" i="17"/>
  <c r="O216" i="17"/>
  <c r="K216" i="17"/>
  <c r="R216" i="17"/>
  <c r="N216" i="17"/>
  <c r="J216" i="17"/>
  <c r="Q216" i="17"/>
  <c r="M216" i="17"/>
  <c r="I216" i="17"/>
  <c r="S224" i="17"/>
  <c r="O224" i="17"/>
  <c r="K224" i="17"/>
  <c r="R224" i="17"/>
  <c r="N224" i="17"/>
  <c r="J224" i="17"/>
  <c r="Q224" i="17"/>
  <c r="M224" i="17"/>
  <c r="I224" i="17"/>
  <c r="Q226" i="17"/>
  <c r="L201" i="17"/>
  <c r="P201" i="17"/>
  <c r="T201" i="17"/>
  <c r="L205" i="17"/>
  <c r="P205" i="17"/>
  <c r="T205" i="17"/>
  <c r="L209" i="17"/>
  <c r="P209" i="17"/>
  <c r="T209" i="17"/>
  <c r="Q218" i="17"/>
  <c r="L192" i="17"/>
  <c r="P192" i="17"/>
  <c r="J194" i="17"/>
  <c r="N194" i="17"/>
  <c r="R194" i="17"/>
  <c r="L196" i="17"/>
  <c r="P196" i="17"/>
  <c r="L200" i="17"/>
  <c r="P200" i="17"/>
  <c r="I201" i="17"/>
  <c r="M201" i="17"/>
  <c r="L204" i="17"/>
  <c r="P204" i="17"/>
  <c r="I205" i="17"/>
  <c r="M205" i="17"/>
  <c r="L208" i="17"/>
  <c r="P208" i="17"/>
  <c r="I209" i="17"/>
  <c r="M209" i="17"/>
  <c r="S220" i="17"/>
  <c r="O220" i="17"/>
  <c r="K220" i="17"/>
  <c r="R220" i="17"/>
  <c r="N220" i="17"/>
  <c r="J220" i="17"/>
  <c r="Q220" i="17"/>
  <c r="M220" i="17"/>
  <c r="I220" i="17"/>
  <c r="L211" i="17"/>
  <c r="P211" i="17"/>
  <c r="T211" i="17"/>
  <c r="K214" i="17"/>
  <c r="O214" i="17"/>
  <c r="S214" i="17"/>
  <c r="L215" i="17"/>
  <c r="P215" i="17"/>
  <c r="T215" i="17"/>
  <c r="J217" i="17"/>
  <c r="N217" i="17"/>
  <c r="R217" i="17"/>
  <c r="K218" i="17"/>
  <c r="O218" i="17"/>
  <c r="S218" i="17"/>
  <c r="L219" i="17"/>
  <c r="P219" i="17"/>
  <c r="T219" i="17"/>
  <c r="K222" i="17"/>
  <c r="O222" i="17"/>
  <c r="S222" i="17"/>
  <c r="L223" i="17"/>
  <c r="P223" i="17"/>
  <c r="T223" i="17"/>
  <c r="K226" i="17"/>
  <c r="O226" i="17"/>
  <c r="S226" i="17"/>
  <c r="S228" i="17" s="1"/>
  <c r="L227" i="17"/>
  <c r="P227" i="17"/>
  <c r="T227" i="17"/>
  <c r="L214" i="17"/>
  <c r="P214" i="17"/>
  <c r="T214" i="17"/>
  <c r="I215" i="17"/>
  <c r="M215" i="17"/>
  <c r="Q215" i="17"/>
  <c r="K217" i="17"/>
  <c r="O217" i="17"/>
  <c r="S217" i="17"/>
  <c r="L218" i="17"/>
  <c r="P218" i="17"/>
  <c r="T218" i="17"/>
  <c r="I219" i="17"/>
  <c r="M219" i="17"/>
  <c r="Q219" i="17"/>
  <c r="L222" i="17"/>
  <c r="P222" i="17"/>
  <c r="T222" i="17"/>
  <c r="I223" i="17"/>
  <c r="M223" i="17"/>
  <c r="Q223" i="17"/>
  <c r="L226" i="17"/>
  <c r="P226" i="17"/>
  <c r="T226" i="17"/>
  <c r="I227" i="17"/>
  <c r="M227" i="17"/>
  <c r="Q227" i="17"/>
  <c r="J211" i="17"/>
  <c r="N211" i="17"/>
  <c r="R211" i="17"/>
  <c r="I214" i="17"/>
  <c r="M214" i="17"/>
  <c r="J215" i="17"/>
  <c r="N215" i="17"/>
  <c r="R215" i="17"/>
  <c r="L217" i="17"/>
  <c r="P217" i="17"/>
  <c r="I218" i="17"/>
  <c r="M218" i="17"/>
  <c r="J219" i="17"/>
  <c r="N219" i="17"/>
  <c r="R219" i="17"/>
  <c r="I222" i="17"/>
  <c r="M222" i="17"/>
  <c r="J223" i="17"/>
  <c r="N223" i="17"/>
  <c r="R223" i="17"/>
  <c r="I226" i="17"/>
  <c r="M226" i="17"/>
  <c r="J227" i="17"/>
  <c r="N227" i="17"/>
  <c r="N228" i="17" s="1"/>
  <c r="R227" i="17"/>
  <c r="K213" i="16"/>
  <c r="L214" i="16"/>
  <c r="K217" i="16"/>
  <c r="N218" i="16"/>
  <c r="K221" i="16"/>
  <c r="N222" i="16"/>
  <c r="J213" i="16"/>
  <c r="T217" i="16"/>
  <c r="T221" i="16"/>
  <c r="N209" i="16"/>
  <c r="T209" i="16"/>
  <c r="J200" i="16"/>
  <c r="T200" i="16"/>
  <c r="S199" i="16"/>
  <c r="J193" i="16"/>
  <c r="R193" i="16"/>
  <c r="O185" i="16"/>
  <c r="K189" i="16"/>
  <c r="S189" i="16"/>
  <c r="K193" i="16"/>
  <c r="S193" i="16"/>
  <c r="N185" i="16"/>
  <c r="J189" i="16"/>
  <c r="R189" i="16"/>
  <c r="J185" i="16"/>
  <c r="T179" i="16"/>
  <c r="J172" i="16"/>
  <c r="R172" i="16"/>
  <c r="K172" i="16"/>
  <c r="P167" i="16"/>
  <c r="H170" i="16"/>
  <c r="O162" i="16"/>
  <c r="P162" i="16"/>
  <c r="K162" i="16"/>
  <c r="R147" i="16"/>
  <c r="K147" i="16"/>
  <c r="S147" i="16"/>
  <c r="S148" i="16"/>
  <c r="J147" i="16"/>
  <c r="N138" i="16"/>
  <c r="J142" i="16"/>
  <c r="T138" i="16"/>
  <c r="R138" i="16"/>
  <c r="K142" i="16"/>
  <c r="O131" i="16"/>
  <c r="J131" i="16"/>
  <c r="R131" i="16"/>
  <c r="P132" i="16"/>
  <c r="K131" i="16"/>
  <c r="S122" i="16"/>
  <c r="L125" i="16"/>
  <c r="J116" i="16"/>
  <c r="K116" i="16"/>
  <c r="S116" i="16"/>
  <c r="R116" i="16"/>
  <c r="K79" i="16"/>
  <c r="S79" i="16"/>
  <c r="N79" i="16"/>
  <c r="T79" i="16"/>
  <c r="S115" i="16"/>
  <c r="O115" i="16"/>
  <c r="K115" i="16"/>
  <c r="Q115" i="16"/>
  <c r="L115" i="16"/>
  <c r="T115" i="16"/>
  <c r="M115" i="16"/>
  <c r="R115" i="16"/>
  <c r="J115" i="16"/>
  <c r="P115" i="16"/>
  <c r="I115" i="16"/>
  <c r="H246" i="16"/>
  <c r="I227" i="16"/>
  <c r="I219" i="16"/>
  <c r="I221" i="16"/>
  <c r="I213" i="16"/>
  <c r="I217" i="16"/>
  <c r="I189" i="16"/>
  <c r="I193" i="16"/>
  <c r="I191" i="16"/>
  <c r="I209" i="16"/>
  <c r="I207" i="16"/>
  <c r="I172" i="16"/>
  <c r="I162" i="16"/>
  <c r="I199" i="16"/>
  <c r="I176" i="16"/>
  <c r="I156" i="16"/>
  <c r="I180" i="16"/>
  <c r="I159" i="16"/>
  <c r="I150" i="16"/>
  <c r="I142" i="16"/>
  <c r="I138" i="16"/>
  <c r="I145" i="16"/>
  <c r="I125" i="16"/>
  <c r="I112" i="16"/>
  <c r="I134" i="16"/>
  <c r="I79" i="16"/>
  <c r="I116" i="16"/>
  <c r="I133" i="16"/>
  <c r="I118" i="16"/>
  <c r="I167" i="16"/>
  <c r="I124" i="16"/>
  <c r="Q227" i="16"/>
  <c r="Q219" i="16"/>
  <c r="Q221" i="16"/>
  <c r="Q217" i="16"/>
  <c r="Q209" i="16"/>
  <c r="Q191" i="16"/>
  <c r="Q207" i="16"/>
  <c r="Q189" i="16"/>
  <c r="Q176" i="16"/>
  <c r="Q180" i="16"/>
  <c r="Q213" i="16"/>
  <c r="Q193" i="16"/>
  <c r="Q156" i="16"/>
  <c r="Q150" i="16"/>
  <c r="Q138" i="16"/>
  <c r="Q116" i="16"/>
  <c r="Q199" i="16"/>
  <c r="Q145" i="16"/>
  <c r="Q142" i="16"/>
  <c r="Q125" i="16"/>
  <c r="Q172" i="16"/>
  <c r="Q134" i="16"/>
  <c r="Q118" i="16"/>
  <c r="Q79" i="16"/>
  <c r="Q78" i="16"/>
  <c r="Q162" i="16"/>
  <c r="Q77" i="16"/>
  <c r="Q123" i="16"/>
  <c r="Q73" i="16"/>
  <c r="Q76" i="16"/>
  <c r="M76" i="16"/>
  <c r="I76" i="16"/>
  <c r="R76" i="16"/>
  <c r="L76" i="16"/>
  <c r="P76" i="16"/>
  <c r="K76" i="16"/>
  <c r="T76" i="16"/>
  <c r="O76" i="16"/>
  <c r="J76" i="16"/>
  <c r="I77" i="16"/>
  <c r="S82" i="16"/>
  <c r="O82" i="16"/>
  <c r="K82" i="16"/>
  <c r="Q82" i="16"/>
  <c r="L82" i="16"/>
  <c r="P82" i="16"/>
  <c r="J82" i="16"/>
  <c r="N82" i="16"/>
  <c r="T82" i="16"/>
  <c r="I82" i="16"/>
  <c r="N115" i="16"/>
  <c r="Q131" i="16"/>
  <c r="Q113" i="16"/>
  <c r="M113" i="16"/>
  <c r="I113" i="16"/>
  <c r="T113" i="16"/>
  <c r="O113" i="16"/>
  <c r="J113" i="16"/>
  <c r="N113" i="16"/>
  <c r="S113" i="16"/>
  <c r="R113" i="16"/>
  <c r="L113" i="16"/>
  <c r="K113" i="16"/>
  <c r="M227" i="16"/>
  <c r="M219" i="16"/>
  <c r="M213" i="16"/>
  <c r="M221" i="16"/>
  <c r="M207" i="16"/>
  <c r="M199" i="16"/>
  <c r="M189" i="16"/>
  <c r="M193" i="16"/>
  <c r="M209" i="16"/>
  <c r="M180" i="16"/>
  <c r="M160" i="16"/>
  <c r="M191" i="16"/>
  <c r="M172" i="16"/>
  <c r="M176" i="16"/>
  <c r="M156" i="16"/>
  <c r="M134" i="16"/>
  <c r="M217" i="16"/>
  <c r="M150" i="16"/>
  <c r="M145" i="16"/>
  <c r="M133" i="16"/>
  <c r="M142" i="16"/>
  <c r="M79" i="16"/>
  <c r="M122" i="16"/>
  <c r="M116" i="16"/>
  <c r="M125" i="16"/>
  <c r="M82" i="16"/>
  <c r="R114" i="16"/>
  <c r="N114" i="16"/>
  <c r="J114" i="16"/>
  <c r="P114" i="16"/>
  <c r="K114" i="16"/>
  <c r="T114" i="16"/>
  <c r="M114" i="16"/>
  <c r="S114" i="16"/>
  <c r="Q114" i="16"/>
  <c r="L114" i="16"/>
  <c r="I114" i="16"/>
  <c r="M141" i="16"/>
  <c r="S76" i="16"/>
  <c r="R82" i="16"/>
  <c r="O114" i="16"/>
  <c r="I123" i="16"/>
  <c r="Q133" i="16"/>
  <c r="Q153" i="16"/>
  <c r="O163" i="16"/>
  <c r="S73" i="16"/>
  <c r="M81" i="16"/>
  <c r="P119" i="16"/>
  <c r="T128" i="16"/>
  <c r="I73" i="16"/>
  <c r="O73" i="16"/>
  <c r="R122" i="16"/>
  <c r="N122" i="16"/>
  <c r="J122" i="16"/>
  <c r="Q122" i="16"/>
  <c r="L122" i="16"/>
  <c r="O122" i="16"/>
  <c r="R73" i="16"/>
  <c r="N73" i="16"/>
  <c r="J73" i="16"/>
  <c r="M73" i="16"/>
  <c r="R81" i="16"/>
  <c r="N81" i="16"/>
  <c r="J81" i="16"/>
  <c r="S81" i="16"/>
  <c r="S119" i="16"/>
  <c r="O119" i="16"/>
  <c r="K119" i="16"/>
  <c r="T119" i="16"/>
  <c r="N119" i="16"/>
  <c r="I119" i="16"/>
  <c r="R128" i="16"/>
  <c r="N128" i="16"/>
  <c r="J128" i="16"/>
  <c r="Q128" i="16"/>
  <c r="M128" i="16"/>
  <c r="I128" i="16"/>
  <c r="O128" i="16"/>
  <c r="P128" i="16"/>
  <c r="Q173" i="16"/>
  <c r="Q72" i="16"/>
  <c r="M72" i="16"/>
  <c r="I72" i="16"/>
  <c r="S72" i="16"/>
  <c r="S78" i="16"/>
  <c r="O78" i="16"/>
  <c r="K78" i="16"/>
  <c r="M78" i="16"/>
  <c r="R78" i="16"/>
  <c r="I81" i="16"/>
  <c r="T81" i="16"/>
  <c r="Q119" i="16"/>
  <c r="O121" i="16"/>
  <c r="Q127" i="16"/>
  <c r="S137" i="16"/>
  <c r="O137" i="16"/>
  <c r="K137" i="16"/>
  <c r="R137" i="16"/>
  <c r="N137" i="16"/>
  <c r="J137" i="16"/>
  <c r="Q137" i="16"/>
  <c r="I137" i="16"/>
  <c r="P137" i="16"/>
  <c r="M137" i="16"/>
  <c r="Q143" i="16"/>
  <c r="S149" i="16"/>
  <c r="O149" i="16"/>
  <c r="K149" i="16"/>
  <c r="R149" i="16"/>
  <c r="N149" i="16"/>
  <c r="J149" i="16"/>
  <c r="Q149" i="16"/>
  <c r="I149" i="16"/>
  <c r="M149" i="16"/>
  <c r="L149" i="16"/>
  <c r="S153" i="16"/>
  <c r="O153" i="16"/>
  <c r="K153" i="16"/>
  <c r="R153" i="16"/>
  <c r="N153" i="16"/>
  <c r="J153" i="16"/>
  <c r="T153" i="16"/>
  <c r="L153" i="16"/>
  <c r="P153" i="16"/>
  <c r="M153" i="16"/>
  <c r="J72" i="16"/>
  <c r="O72" i="16"/>
  <c r="T72" i="16"/>
  <c r="K73" i="16"/>
  <c r="P73" i="16"/>
  <c r="R77" i="16"/>
  <c r="N77" i="16"/>
  <c r="J77" i="16"/>
  <c r="M77" i="16"/>
  <c r="S77" i="16"/>
  <c r="I78" i="16"/>
  <c r="N78" i="16"/>
  <c r="T78" i="16"/>
  <c r="K81" i="16"/>
  <c r="P81" i="16"/>
  <c r="L119" i="16"/>
  <c r="R119" i="16"/>
  <c r="I122" i="16"/>
  <c r="P122" i="16"/>
  <c r="L128" i="16"/>
  <c r="L137" i="16"/>
  <c r="P149" i="16"/>
  <c r="I153" i="16"/>
  <c r="S171" i="16"/>
  <c r="O171" i="16"/>
  <c r="K171" i="16"/>
  <c r="R171" i="16"/>
  <c r="N171" i="16"/>
  <c r="Q171" i="16"/>
  <c r="J171" i="16"/>
  <c r="P171" i="16"/>
  <c r="I171" i="16"/>
  <c r="T171" i="16"/>
  <c r="M171" i="16"/>
  <c r="Q194" i="16"/>
  <c r="M194" i="16"/>
  <c r="I194" i="16"/>
  <c r="S194" i="16"/>
  <c r="O194" i="16"/>
  <c r="K194" i="16"/>
  <c r="N194" i="16"/>
  <c r="T194" i="16"/>
  <c r="L194" i="16"/>
  <c r="R194" i="16"/>
  <c r="J194" i="16"/>
  <c r="P194" i="16"/>
  <c r="L51" i="16"/>
  <c r="L75" i="16"/>
  <c r="L79" i="16"/>
  <c r="P79" i="16"/>
  <c r="R118" i="16"/>
  <c r="N118" i="16"/>
  <c r="J118" i="16"/>
  <c r="M118" i="16"/>
  <c r="S118" i="16"/>
  <c r="S123" i="16"/>
  <c r="O123" i="16"/>
  <c r="K123" i="16"/>
  <c r="M123" i="16"/>
  <c r="R123" i="16"/>
  <c r="R132" i="16"/>
  <c r="N132" i="16"/>
  <c r="J132" i="16"/>
  <c r="Q132" i="16"/>
  <c r="M132" i="16"/>
  <c r="I132" i="16"/>
  <c r="O132" i="16"/>
  <c r="S132" i="16"/>
  <c r="S141" i="16"/>
  <c r="O141" i="16"/>
  <c r="K141" i="16"/>
  <c r="R141" i="16"/>
  <c r="N141" i="16"/>
  <c r="J141" i="16"/>
  <c r="Q141" i="16"/>
  <c r="I141" i="16"/>
  <c r="T141" i="16"/>
  <c r="R152" i="16"/>
  <c r="N152" i="16"/>
  <c r="J152" i="16"/>
  <c r="Q152" i="16"/>
  <c r="M152" i="16"/>
  <c r="I152" i="16"/>
  <c r="S152" i="16"/>
  <c r="K152" i="16"/>
  <c r="T152" i="16"/>
  <c r="Q165" i="16"/>
  <c r="M165" i="16"/>
  <c r="I165" i="16"/>
  <c r="P165" i="16"/>
  <c r="K165" i="16"/>
  <c r="T165" i="16"/>
  <c r="O165" i="16"/>
  <c r="J165" i="16"/>
  <c r="N165" i="16"/>
  <c r="Q185" i="16"/>
  <c r="L116" i="16"/>
  <c r="P116" i="16"/>
  <c r="R124" i="16"/>
  <c r="N124" i="16"/>
  <c r="J124" i="16"/>
  <c r="Q124" i="16"/>
  <c r="M124" i="16"/>
  <c r="O124" i="16"/>
  <c r="S125" i="16"/>
  <c r="O125" i="16"/>
  <c r="K125" i="16"/>
  <c r="R125" i="16"/>
  <c r="N125" i="16"/>
  <c r="J125" i="16"/>
  <c r="P125" i="16"/>
  <c r="S133" i="16"/>
  <c r="O133" i="16"/>
  <c r="K133" i="16"/>
  <c r="R133" i="16"/>
  <c r="N133" i="16"/>
  <c r="J133" i="16"/>
  <c r="P133" i="16"/>
  <c r="I136" i="16"/>
  <c r="R140" i="16"/>
  <c r="N140" i="16"/>
  <c r="J140" i="16"/>
  <c r="Q140" i="16"/>
  <c r="M140" i="16"/>
  <c r="I140" i="16"/>
  <c r="P140" i="16"/>
  <c r="S145" i="16"/>
  <c r="O145" i="16"/>
  <c r="K145" i="16"/>
  <c r="R145" i="16"/>
  <c r="N145" i="16"/>
  <c r="J145" i="16"/>
  <c r="P145" i="16"/>
  <c r="Q147" i="16"/>
  <c r="Q148" i="16"/>
  <c r="Q157" i="16"/>
  <c r="M157" i="16"/>
  <c r="I157" i="16"/>
  <c r="P157" i="16"/>
  <c r="K157" i="16"/>
  <c r="T157" i="16"/>
  <c r="O157" i="16"/>
  <c r="J157" i="16"/>
  <c r="S157" i="16"/>
  <c r="L127" i="16"/>
  <c r="P127" i="16"/>
  <c r="T127" i="16"/>
  <c r="L131" i="16"/>
  <c r="P131" i="16"/>
  <c r="T131" i="16"/>
  <c r="K134" i="16"/>
  <c r="O134" i="16"/>
  <c r="S134" i="16"/>
  <c r="K138" i="16"/>
  <c r="O138" i="16"/>
  <c r="S138" i="16"/>
  <c r="L139" i="16"/>
  <c r="O142" i="16"/>
  <c r="S142" i="16"/>
  <c r="L143" i="16"/>
  <c r="P143" i="16"/>
  <c r="T143" i="16"/>
  <c r="L147" i="16"/>
  <c r="P147" i="16"/>
  <c r="T147" i="16"/>
  <c r="K150" i="16"/>
  <c r="O150" i="16"/>
  <c r="S150" i="16"/>
  <c r="R162" i="16"/>
  <c r="N162" i="16"/>
  <c r="J162" i="16"/>
  <c r="M162" i="16"/>
  <c r="S162" i="16"/>
  <c r="L167" i="16"/>
  <c r="Q167" i="16"/>
  <c r="L169" i="16"/>
  <c r="P179" i="16"/>
  <c r="S183" i="16"/>
  <c r="O183" i="16"/>
  <c r="K183" i="16"/>
  <c r="R183" i="16"/>
  <c r="N183" i="16"/>
  <c r="J183" i="16"/>
  <c r="Q183" i="16"/>
  <c r="M183" i="16"/>
  <c r="I183" i="16"/>
  <c r="I127" i="16"/>
  <c r="M127" i="16"/>
  <c r="I131" i="16"/>
  <c r="M131" i="16"/>
  <c r="L134" i="16"/>
  <c r="P134" i="16"/>
  <c r="L138" i="16"/>
  <c r="P138" i="16"/>
  <c r="L142" i="16"/>
  <c r="P142" i="16"/>
  <c r="I143" i="16"/>
  <c r="M143" i="16"/>
  <c r="I147" i="16"/>
  <c r="M147" i="16"/>
  <c r="L150" i="16"/>
  <c r="P150" i="16"/>
  <c r="S159" i="16"/>
  <c r="I161" i="16"/>
  <c r="N161" i="16"/>
  <c r="S167" i="16"/>
  <c r="O167" i="16"/>
  <c r="K167" i="16"/>
  <c r="M167" i="16"/>
  <c r="R167" i="16"/>
  <c r="Q169" i="16"/>
  <c r="M169" i="16"/>
  <c r="I169" i="16"/>
  <c r="N169" i="16"/>
  <c r="S169" i="16"/>
  <c r="Q181" i="16"/>
  <c r="S196" i="16"/>
  <c r="O196" i="16"/>
  <c r="K196" i="16"/>
  <c r="Q196" i="16"/>
  <c r="M196" i="16"/>
  <c r="I196" i="16"/>
  <c r="N196" i="16"/>
  <c r="T196" i="16"/>
  <c r="L196" i="16"/>
  <c r="R196" i="16"/>
  <c r="J196" i="16"/>
  <c r="S208" i="16"/>
  <c r="O208" i="16"/>
  <c r="K208" i="16"/>
  <c r="Q208" i="16"/>
  <c r="M208" i="16"/>
  <c r="I208" i="16"/>
  <c r="N208" i="16"/>
  <c r="T208" i="16"/>
  <c r="L208" i="16"/>
  <c r="R208" i="16"/>
  <c r="J208" i="16"/>
  <c r="Q177" i="16"/>
  <c r="S179" i="16"/>
  <c r="O179" i="16"/>
  <c r="K179" i="16"/>
  <c r="R179" i="16"/>
  <c r="N179" i="16"/>
  <c r="J179" i="16"/>
  <c r="Q179" i="16"/>
  <c r="M179" i="16"/>
  <c r="I179" i="16"/>
  <c r="J187" i="16"/>
  <c r="P178" i="16"/>
  <c r="S185" i="16"/>
  <c r="L186" i="16"/>
  <c r="P186" i="16"/>
  <c r="T186" i="16"/>
  <c r="Q188" i="16"/>
  <c r="Q190" i="16"/>
  <c r="M190" i="16"/>
  <c r="I190" i="16"/>
  <c r="S190" i="16"/>
  <c r="O190" i="16"/>
  <c r="K190" i="16"/>
  <c r="P190" i="16"/>
  <c r="N202" i="16"/>
  <c r="S204" i="16"/>
  <c r="O204" i="16"/>
  <c r="K204" i="16"/>
  <c r="Q204" i="16"/>
  <c r="M204" i="16"/>
  <c r="I204" i="16"/>
  <c r="P204" i="16"/>
  <c r="L173" i="16"/>
  <c r="P173" i="16"/>
  <c r="T173" i="16"/>
  <c r="L177" i="16"/>
  <c r="P177" i="16"/>
  <c r="T177" i="16"/>
  <c r="M178" i="16"/>
  <c r="L181" i="16"/>
  <c r="P181" i="16"/>
  <c r="T181" i="16"/>
  <c r="L185" i="16"/>
  <c r="P185" i="16"/>
  <c r="T185" i="16"/>
  <c r="I186" i="16"/>
  <c r="M186" i="16"/>
  <c r="Q186" i="16"/>
  <c r="S188" i="16"/>
  <c r="O188" i="16"/>
  <c r="K188" i="16"/>
  <c r="M188" i="16"/>
  <c r="R188" i="16"/>
  <c r="J190" i="16"/>
  <c r="R190" i="16"/>
  <c r="Q202" i="16"/>
  <c r="M202" i="16"/>
  <c r="I202" i="16"/>
  <c r="S202" i="16"/>
  <c r="O202" i="16"/>
  <c r="K202" i="16"/>
  <c r="P202" i="16"/>
  <c r="J204" i="16"/>
  <c r="R204" i="16"/>
  <c r="L211" i="16"/>
  <c r="L156" i="16"/>
  <c r="P156" i="16"/>
  <c r="L172" i="16"/>
  <c r="P172" i="16"/>
  <c r="I173" i="16"/>
  <c r="M173" i="16"/>
  <c r="L176" i="16"/>
  <c r="P176" i="16"/>
  <c r="I177" i="16"/>
  <c r="M177" i="16"/>
  <c r="N178" i="16"/>
  <c r="L180" i="16"/>
  <c r="P180" i="16"/>
  <c r="I181" i="16"/>
  <c r="M181" i="16"/>
  <c r="I185" i="16"/>
  <c r="M185" i="16"/>
  <c r="J186" i="16"/>
  <c r="N186" i="16"/>
  <c r="R186" i="16"/>
  <c r="I188" i="16"/>
  <c r="N188" i="16"/>
  <c r="T188" i="16"/>
  <c r="L190" i="16"/>
  <c r="T190" i="16"/>
  <c r="Q198" i="16"/>
  <c r="M198" i="16"/>
  <c r="I198" i="16"/>
  <c r="S198" i="16"/>
  <c r="O198" i="16"/>
  <c r="K198" i="16"/>
  <c r="P198" i="16"/>
  <c r="S200" i="16"/>
  <c r="O200" i="16"/>
  <c r="K200" i="16"/>
  <c r="Q200" i="16"/>
  <c r="M200" i="16"/>
  <c r="I200" i="16"/>
  <c r="P200" i="16"/>
  <c r="J202" i="16"/>
  <c r="R202" i="16"/>
  <c r="L204" i="16"/>
  <c r="T204" i="16"/>
  <c r="Q210" i="16"/>
  <c r="M210" i="16"/>
  <c r="I210" i="16"/>
  <c r="S210" i="16"/>
  <c r="O210" i="16"/>
  <c r="K210" i="16"/>
  <c r="P210" i="16"/>
  <c r="K211" i="16"/>
  <c r="L191" i="16"/>
  <c r="P191" i="16"/>
  <c r="T191" i="16"/>
  <c r="L199" i="16"/>
  <c r="P199" i="16"/>
  <c r="T199" i="16"/>
  <c r="L207" i="16"/>
  <c r="P207" i="16"/>
  <c r="T207" i="16"/>
  <c r="S216" i="16"/>
  <c r="O216" i="16"/>
  <c r="K216" i="16"/>
  <c r="R216" i="16"/>
  <c r="N216" i="16"/>
  <c r="J216" i="16"/>
  <c r="Q216" i="16"/>
  <c r="M216" i="16"/>
  <c r="I216" i="16"/>
  <c r="Q218" i="16"/>
  <c r="N220" i="16"/>
  <c r="Q222" i="16"/>
  <c r="L189" i="16"/>
  <c r="P189" i="16"/>
  <c r="J191" i="16"/>
  <c r="N191" i="16"/>
  <c r="R191" i="16"/>
  <c r="L193" i="16"/>
  <c r="P193" i="16"/>
  <c r="R195" i="16"/>
  <c r="J199" i="16"/>
  <c r="N199" i="16"/>
  <c r="R199" i="16"/>
  <c r="J207" i="16"/>
  <c r="N207" i="16"/>
  <c r="R207" i="16"/>
  <c r="L209" i="16"/>
  <c r="P209" i="16"/>
  <c r="Q214" i="16"/>
  <c r="M214" i="16"/>
  <c r="I214" i="16"/>
  <c r="T214" i="16"/>
  <c r="P214" i="16"/>
  <c r="S214" i="16"/>
  <c r="O214" i="16"/>
  <c r="K214" i="16"/>
  <c r="R214" i="16"/>
  <c r="P216" i="16"/>
  <c r="S224" i="16"/>
  <c r="O224" i="16"/>
  <c r="K224" i="16"/>
  <c r="R224" i="16"/>
  <c r="N224" i="16"/>
  <c r="J224" i="16"/>
  <c r="Q224" i="16"/>
  <c r="M224" i="16"/>
  <c r="I224" i="16"/>
  <c r="Q226" i="16"/>
  <c r="N213" i="16"/>
  <c r="R213" i="16"/>
  <c r="J217" i="16"/>
  <c r="N217" i="16"/>
  <c r="R217" i="16"/>
  <c r="K218" i="16"/>
  <c r="O218" i="16"/>
  <c r="S218" i="16"/>
  <c r="L219" i="16"/>
  <c r="P219" i="16"/>
  <c r="T219" i="16"/>
  <c r="J221" i="16"/>
  <c r="N221" i="16"/>
  <c r="R221" i="16"/>
  <c r="K222" i="16"/>
  <c r="O222" i="16"/>
  <c r="S222" i="16"/>
  <c r="T223" i="16"/>
  <c r="K226" i="16"/>
  <c r="K228" i="16" s="1"/>
  <c r="O226" i="16"/>
  <c r="O228" i="16" s="1"/>
  <c r="S226" i="16"/>
  <c r="L227" i="16"/>
  <c r="P227" i="16"/>
  <c r="T227" i="16"/>
  <c r="T228" i="16" s="1"/>
  <c r="L242" i="16"/>
  <c r="P242" i="16"/>
  <c r="L218" i="16"/>
  <c r="P218" i="16"/>
  <c r="T218" i="16"/>
  <c r="L222" i="16"/>
  <c r="P222" i="16"/>
  <c r="T222" i="16"/>
  <c r="L226" i="16"/>
  <c r="P226" i="16"/>
  <c r="T226" i="16"/>
  <c r="L213" i="16"/>
  <c r="P213" i="16"/>
  <c r="T213" i="16"/>
  <c r="L217" i="16"/>
  <c r="P217" i="16"/>
  <c r="I218" i="16"/>
  <c r="M218" i="16"/>
  <c r="J219" i="16"/>
  <c r="N219" i="16"/>
  <c r="R219" i="16"/>
  <c r="L221" i="16"/>
  <c r="P221" i="16"/>
  <c r="I222" i="16"/>
  <c r="M222" i="16"/>
  <c r="I226" i="16"/>
  <c r="I228" i="16" s="1"/>
  <c r="M226" i="16"/>
  <c r="J227" i="16"/>
  <c r="N227" i="16"/>
  <c r="R227" i="16"/>
  <c r="T221" i="15"/>
  <c r="N213" i="15"/>
  <c r="T218" i="15"/>
  <c r="O218" i="15"/>
  <c r="L221" i="15"/>
  <c r="L213" i="15"/>
  <c r="J221" i="15"/>
  <c r="Q222" i="15"/>
  <c r="R208" i="15"/>
  <c r="K208" i="15"/>
  <c r="S208" i="15"/>
  <c r="J208" i="15"/>
  <c r="J199" i="15"/>
  <c r="N185" i="15"/>
  <c r="N186" i="15"/>
  <c r="T190" i="15"/>
  <c r="O190" i="15"/>
  <c r="T189" i="15"/>
  <c r="R178" i="15"/>
  <c r="P178" i="15"/>
  <c r="K162" i="15"/>
  <c r="T159" i="15"/>
  <c r="L162" i="15"/>
  <c r="L152" i="15"/>
  <c r="P152" i="15"/>
  <c r="I142" i="15"/>
  <c r="L142" i="15"/>
  <c r="K131" i="15"/>
  <c r="S131" i="15"/>
  <c r="O132" i="15"/>
  <c r="J131" i="15"/>
  <c r="R131" i="15"/>
  <c r="P121" i="15"/>
  <c r="K121" i="15"/>
  <c r="L121" i="15"/>
  <c r="T113" i="15"/>
  <c r="R113" i="15"/>
  <c r="T117" i="15"/>
  <c r="R117" i="15"/>
  <c r="L75" i="15"/>
  <c r="K71" i="15"/>
  <c r="R137" i="15"/>
  <c r="N137" i="15"/>
  <c r="J137" i="15"/>
  <c r="Q137" i="15"/>
  <c r="M137" i="15"/>
  <c r="I137" i="15"/>
  <c r="T137" i="15"/>
  <c r="L137" i="15"/>
  <c r="S137" i="15"/>
  <c r="K137" i="15"/>
  <c r="M226" i="15"/>
  <c r="M218" i="15"/>
  <c r="M207" i="15"/>
  <c r="M208" i="15"/>
  <c r="M196" i="15"/>
  <c r="M198" i="15"/>
  <c r="M190" i="15"/>
  <c r="M192" i="15"/>
  <c r="M169" i="15"/>
  <c r="M145" i="15"/>
  <c r="M185" i="15"/>
  <c r="M184" i="15"/>
  <c r="M181" i="15"/>
  <c r="M127" i="15"/>
  <c r="M118" i="15"/>
  <c r="M114" i="15"/>
  <c r="M78" i="15"/>
  <c r="M131" i="15"/>
  <c r="M51" i="15"/>
  <c r="M72" i="15"/>
  <c r="S76" i="15"/>
  <c r="O76" i="15"/>
  <c r="K76" i="15"/>
  <c r="R76" i="15"/>
  <c r="N76" i="15"/>
  <c r="P76" i="15"/>
  <c r="S80" i="15"/>
  <c r="O80" i="15"/>
  <c r="K80" i="15"/>
  <c r="R80" i="15"/>
  <c r="N80" i="15"/>
  <c r="J80" i="15"/>
  <c r="P80" i="15"/>
  <c r="S112" i="15"/>
  <c r="K112" i="15"/>
  <c r="R112" i="15"/>
  <c r="N112" i="15"/>
  <c r="J112" i="15"/>
  <c r="Q122" i="15"/>
  <c r="Q126" i="15"/>
  <c r="M130" i="15"/>
  <c r="Q131" i="15"/>
  <c r="O137" i="15"/>
  <c r="I143" i="15"/>
  <c r="N147" i="15"/>
  <c r="M147" i="15"/>
  <c r="M148" i="15"/>
  <c r="I149" i="15"/>
  <c r="Q150" i="15"/>
  <c r="M150" i="15"/>
  <c r="I150" i="15"/>
  <c r="R150" i="15"/>
  <c r="L150" i="15"/>
  <c r="P150" i="15"/>
  <c r="K150" i="15"/>
  <c r="N150" i="15"/>
  <c r="T150" i="15"/>
  <c r="J150" i="15"/>
  <c r="R171" i="15"/>
  <c r="N171" i="15"/>
  <c r="J171" i="15"/>
  <c r="P171" i="15"/>
  <c r="K171" i="15"/>
  <c r="T171" i="15"/>
  <c r="O171" i="15"/>
  <c r="I171" i="15"/>
  <c r="M171" i="15"/>
  <c r="L171" i="15"/>
  <c r="M172" i="15"/>
  <c r="Q174" i="15"/>
  <c r="M174" i="15"/>
  <c r="I174" i="15"/>
  <c r="R174" i="15"/>
  <c r="L174" i="15"/>
  <c r="P174" i="15"/>
  <c r="K174" i="15"/>
  <c r="N174" i="15"/>
  <c r="T174" i="15"/>
  <c r="J174" i="15"/>
  <c r="R224" i="15"/>
  <c r="N224" i="15"/>
  <c r="J224" i="15"/>
  <c r="Q224" i="15"/>
  <c r="L224" i="15"/>
  <c r="P224" i="15"/>
  <c r="K224" i="15"/>
  <c r="T224" i="15"/>
  <c r="O224" i="15"/>
  <c r="I224" i="15"/>
  <c r="S224" i="15"/>
  <c r="M224" i="15"/>
  <c r="H246" i="15"/>
  <c r="I220" i="15"/>
  <c r="I211" i="15"/>
  <c r="I207" i="15"/>
  <c r="I221" i="15"/>
  <c r="I213" i="15"/>
  <c r="I208" i="15"/>
  <c r="I226" i="15"/>
  <c r="I218" i="15"/>
  <c r="I217" i="15"/>
  <c r="I198" i="15"/>
  <c r="I190" i="15"/>
  <c r="I192" i="15"/>
  <c r="I169" i="15"/>
  <c r="I145" i="15"/>
  <c r="I196" i="15"/>
  <c r="I172" i="15"/>
  <c r="I164" i="15"/>
  <c r="I159" i="15"/>
  <c r="I148" i="15"/>
  <c r="I131" i="15"/>
  <c r="I130" i="15"/>
  <c r="I121" i="15"/>
  <c r="I118" i="15"/>
  <c r="I114" i="15"/>
  <c r="I78" i="15"/>
  <c r="Q207" i="15"/>
  <c r="Q226" i="15"/>
  <c r="Q218" i="15"/>
  <c r="Q208" i="15"/>
  <c r="Q214" i="15"/>
  <c r="Q213" i="15"/>
  <c r="Q221" i="15"/>
  <c r="Q192" i="15"/>
  <c r="Q196" i="15"/>
  <c r="Q181" i="15"/>
  <c r="Q165" i="15"/>
  <c r="Q149" i="15"/>
  <c r="Q198" i="15"/>
  <c r="Q159" i="15"/>
  <c r="Q169" i="15"/>
  <c r="Q168" i="15"/>
  <c r="Q145" i="15"/>
  <c r="Q144" i="15"/>
  <c r="Q139" i="15"/>
  <c r="Q130" i="15"/>
  <c r="Q123" i="15"/>
  <c r="Q118" i="15"/>
  <c r="Q114" i="15"/>
  <c r="Q78" i="15"/>
  <c r="Q127" i="15"/>
  <c r="S72" i="15"/>
  <c r="O72" i="15"/>
  <c r="K72" i="15"/>
  <c r="R72" i="15"/>
  <c r="N72" i="15"/>
  <c r="J72" i="15"/>
  <c r="P72" i="15"/>
  <c r="R75" i="15"/>
  <c r="N75" i="15"/>
  <c r="J75" i="15"/>
  <c r="Q75" i="15"/>
  <c r="M75" i="15"/>
  <c r="I75" i="15"/>
  <c r="P75" i="15"/>
  <c r="I76" i="15"/>
  <c r="Q76" i="15"/>
  <c r="I77" i="15"/>
  <c r="Q77" i="15"/>
  <c r="P79" i="15"/>
  <c r="I80" i="15"/>
  <c r="Q80" i="15"/>
  <c r="I81" i="15"/>
  <c r="Q81" i="15"/>
  <c r="I112" i="15"/>
  <c r="Q112" i="15"/>
  <c r="I113" i="15"/>
  <c r="Q113" i="15"/>
  <c r="R115" i="15"/>
  <c r="N115" i="15"/>
  <c r="J115" i="15"/>
  <c r="Q115" i="15"/>
  <c r="M115" i="15"/>
  <c r="I115" i="15"/>
  <c r="P115" i="15"/>
  <c r="I116" i="15"/>
  <c r="I117" i="15"/>
  <c r="Q117" i="15"/>
  <c r="I119" i="15"/>
  <c r="S122" i="15"/>
  <c r="O122" i="15"/>
  <c r="K122" i="15"/>
  <c r="R122" i="15"/>
  <c r="N122" i="15"/>
  <c r="J122" i="15"/>
  <c r="M122" i="15"/>
  <c r="T122" i="15"/>
  <c r="L122" i="15"/>
  <c r="M123" i="15"/>
  <c r="M126" i="15"/>
  <c r="P137" i="15"/>
  <c r="Q142" i="15"/>
  <c r="O150" i="15"/>
  <c r="S156" i="15"/>
  <c r="O156" i="15"/>
  <c r="K156" i="15"/>
  <c r="Q156" i="15"/>
  <c r="L156" i="15"/>
  <c r="P156" i="15"/>
  <c r="J156" i="15"/>
  <c r="M156" i="15"/>
  <c r="T156" i="15"/>
  <c r="I156" i="15"/>
  <c r="M165" i="15"/>
  <c r="Q171" i="15"/>
  <c r="O174" i="15"/>
  <c r="S180" i="15"/>
  <c r="O180" i="15"/>
  <c r="K180" i="15"/>
  <c r="Q180" i="15"/>
  <c r="L180" i="15"/>
  <c r="P180" i="15"/>
  <c r="J180" i="15"/>
  <c r="M180" i="15"/>
  <c r="T180" i="15"/>
  <c r="I180" i="15"/>
  <c r="I181" i="15"/>
  <c r="Q187" i="15"/>
  <c r="M187" i="15"/>
  <c r="I187" i="15"/>
  <c r="P187" i="15"/>
  <c r="K187" i="15"/>
  <c r="T187" i="15"/>
  <c r="S187" i="15"/>
  <c r="L187" i="15"/>
  <c r="R187" i="15"/>
  <c r="J187" i="15"/>
  <c r="O187" i="15"/>
  <c r="T51" i="15"/>
  <c r="R71" i="15"/>
  <c r="N71" i="15"/>
  <c r="J71" i="15"/>
  <c r="Q71" i="15"/>
  <c r="M71" i="15"/>
  <c r="I71" i="15"/>
  <c r="P71" i="15"/>
  <c r="I72" i="15"/>
  <c r="Q72" i="15"/>
  <c r="S75" i="15"/>
  <c r="L76" i="15"/>
  <c r="T76" i="15"/>
  <c r="L80" i="15"/>
  <c r="T80" i="15"/>
  <c r="L112" i="15"/>
  <c r="T112" i="15"/>
  <c r="K115" i="15"/>
  <c r="S115" i="15"/>
  <c r="I122" i="15"/>
  <c r="I123" i="15"/>
  <c r="Q124" i="15"/>
  <c r="I126" i="15"/>
  <c r="M138" i="15"/>
  <c r="M139" i="15"/>
  <c r="R141" i="15"/>
  <c r="N141" i="15"/>
  <c r="J141" i="15"/>
  <c r="Q141" i="15"/>
  <c r="M141" i="15"/>
  <c r="I141" i="15"/>
  <c r="O141" i="15"/>
  <c r="T141" i="15"/>
  <c r="L141" i="15"/>
  <c r="M142" i="15"/>
  <c r="S150" i="15"/>
  <c r="Q152" i="15"/>
  <c r="N156" i="15"/>
  <c r="M164" i="15"/>
  <c r="I165" i="15"/>
  <c r="S171" i="15"/>
  <c r="S174" i="15"/>
  <c r="Q176" i="15"/>
  <c r="R179" i="15"/>
  <c r="N179" i="15"/>
  <c r="J179" i="15"/>
  <c r="P179" i="15"/>
  <c r="K179" i="15"/>
  <c r="T179" i="15"/>
  <c r="O179" i="15"/>
  <c r="I179" i="15"/>
  <c r="Q179" i="15"/>
  <c r="M179" i="15"/>
  <c r="N180" i="15"/>
  <c r="N187" i="15"/>
  <c r="S73" i="15"/>
  <c r="K77" i="15"/>
  <c r="O77" i="15"/>
  <c r="S77" i="15"/>
  <c r="L78" i="15"/>
  <c r="P78" i="15"/>
  <c r="K81" i="15"/>
  <c r="O81" i="15"/>
  <c r="S81" i="15"/>
  <c r="K113" i="15"/>
  <c r="O113" i="15"/>
  <c r="S113" i="15"/>
  <c r="L114" i="15"/>
  <c r="P114" i="15"/>
  <c r="K117" i="15"/>
  <c r="O117" i="15"/>
  <c r="S117" i="15"/>
  <c r="L118" i="15"/>
  <c r="P118" i="15"/>
  <c r="R121" i="15"/>
  <c r="N121" i="15"/>
  <c r="J121" i="15"/>
  <c r="M121" i="15"/>
  <c r="S121" i="15"/>
  <c r="S130" i="15"/>
  <c r="O130" i="15"/>
  <c r="K130" i="15"/>
  <c r="R130" i="15"/>
  <c r="N130" i="15"/>
  <c r="J130" i="15"/>
  <c r="P130" i="15"/>
  <c r="Q132" i="15"/>
  <c r="R133" i="15"/>
  <c r="N133" i="15"/>
  <c r="J133" i="15"/>
  <c r="Q133" i="15"/>
  <c r="M133" i="15"/>
  <c r="I133" i="15"/>
  <c r="P133" i="15"/>
  <c r="S148" i="15"/>
  <c r="O148" i="15"/>
  <c r="K148" i="15"/>
  <c r="Q148" i="15"/>
  <c r="L148" i="15"/>
  <c r="P148" i="15"/>
  <c r="J148" i="15"/>
  <c r="R148" i="15"/>
  <c r="S164" i="15"/>
  <c r="O164" i="15"/>
  <c r="K164" i="15"/>
  <c r="Q164" i="15"/>
  <c r="L164" i="15"/>
  <c r="P164" i="15"/>
  <c r="J164" i="15"/>
  <c r="R164" i="15"/>
  <c r="S172" i="15"/>
  <c r="O172" i="15"/>
  <c r="K172" i="15"/>
  <c r="Q172" i="15"/>
  <c r="L172" i="15"/>
  <c r="P172" i="15"/>
  <c r="J172" i="15"/>
  <c r="R172" i="15"/>
  <c r="R184" i="15"/>
  <c r="N184" i="15"/>
  <c r="J184" i="15"/>
  <c r="T184" i="15"/>
  <c r="O184" i="15"/>
  <c r="I184" i="15"/>
  <c r="S184" i="15"/>
  <c r="L184" i="15"/>
  <c r="Q184" i="15"/>
  <c r="K184" i="15"/>
  <c r="S185" i="15"/>
  <c r="O185" i="15"/>
  <c r="K185" i="15"/>
  <c r="P185" i="15"/>
  <c r="J185" i="15"/>
  <c r="R185" i="15"/>
  <c r="L185" i="15"/>
  <c r="Q185" i="15"/>
  <c r="I185" i="15"/>
  <c r="L77" i="15"/>
  <c r="P77" i="15"/>
  <c r="L81" i="15"/>
  <c r="P81" i="15"/>
  <c r="L113" i="15"/>
  <c r="P113" i="15"/>
  <c r="L117" i="15"/>
  <c r="P117" i="15"/>
  <c r="S126" i="15"/>
  <c r="O126" i="15"/>
  <c r="K126" i="15"/>
  <c r="R126" i="15"/>
  <c r="N126" i="15"/>
  <c r="J126" i="15"/>
  <c r="P126" i="15"/>
  <c r="S142" i="15"/>
  <c r="O142" i="15"/>
  <c r="K142" i="15"/>
  <c r="R142" i="15"/>
  <c r="N142" i="15"/>
  <c r="J142" i="15"/>
  <c r="P142" i="15"/>
  <c r="R188" i="15"/>
  <c r="N188" i="15"/>
  <c r="J188" i="15"/>
  <c r="T188" i="15"/>
  <c r="Q188" i="15"/>
  <c r="L188" i="15"/>
  <c r="P188" i="15"/>
  <c r="K188" i="15"/>
  <c r="O188" i="15"/>
  <c r="M188" i="15"/>
  <c r="L191" i="15"/>
  <c r="L124" i="15"/>
  <c r="P124" i="15"/>
  <c r="T124" i="15"/>
  <c r="P128" i="15"/>
  <c r="L132" i="15"/>
  <c r="P132" i="15"/>
  <c r="T132" i="15"/>
  <c r="L136" i="15"/>
  <c r="P136" i="15"/>
  <c r="T136" i="15"/>
  <c r="L140" i="15"/>
  <c r="P140" i="15"/>
  <c r="T140" i="15"/>
  <c r="S144" i="15"/>
  <c r="O144" i="15"/>
  <c r="K144" i="15"/>
  <c r="M144" i="15"/>
  <c r="R144" i="15"/>
  <c r="S152" i="15"/>
  <c r="O152" i="15"/>
  <c r="K152" i="15"/>
  <c r="M152" i="15"/>
  <c r="R152" i="15"/>
  <c r="Q154" i="15"/>
  <c r="M154" i="15"/>
  <c r="I154" i="15"/>
  <c r="N154" i="15"/>
  <c r="S154" i="15"/>
  <c r="M160" i="15"/>
  <c r="Q162" i="15"/>
  <c r="M162" i="15"/>
  <c r="I162" i="15"/>
  <c r="N162" i="15"/>
  <c r="S162" i="15"/>
  <c r="S168" i="15"/>
  <c r="O168" i="15"/>
  <c r="K168" i="15"/>
  <c r="M168" i="15"/>
  <c r="R168" i="15"/>
  <c r="S176" i="15"/>
  <c r="O176" i="15"/>
  <c r="K176" i="15"/>
  <c r="M176" i="15"/>
  <c r="R176" i="15"/>
  <c r="Q178" i="15"/>
  <c r="M178" i="15"/>
  <c r="I178" i="15"/>
  <c r="N178" i="15"/>
  <c r="S178" i="15"/>
  <c r="S193" i="15"/>
  <c r="O193" i="15"/>
  <c r="K193" i="15"/>
  <c r="Q193" i="15"/>
  <c r="M193" i="15"/>
  <c r="I193" i="15"/>
  <c r="T193" i="15"/>
  <c r="L193" i="15"/>
  <c r="R193" i="15"/>
  <c r="J193" i="15"/>
  <c r="Q199" i="15"/>
  <c r="L123" i="15"/>
  <c r="P123" i="15"/>
  <c r="I124" i="15"/>
  <c r="M124" i="15"/>
  <c r="L127" i="15"/>
  <c r="P127" i="15"/>
  <c r="L131" i="15"/>
  <c r="P131" i="15"/>
  <c r="I132" i="15"/>
  <c r="M132" i="15"/>
  <c r="I136" i="15"/>
  <c r="M136" i="15"/>
  <c r="L139" i="15"/>
  <c r="P139" i="15"/>
  <c r="I140" i="15"/>
  <c r="M140" i="15"/>
  <c r="I144" i="15"/>
  <c r="N144" i="15"/>
  <c r="T144" i="15"/>
  <c r="I152" i="15"/>
  <c r="N152" i="15"/>
  <c r="T152" i="15"/>
  <c r="J154" i="15"/>
  <c r="O154" i="15"/>
  <c r="T154" i="15"/>
  <c r="R159" i="15"/>
  <c r="N159" i="15"/>
  <c r="J159" i="15"/>
  <c r="M159" i="15"/>
  <c r="S159" i="15"/>
  <c r="J162" i="15"/>
  <c r="O162" i="15"/>
  <c r="T162" i="15"/>
  <c r="I168" i="15"/>
  <c r="N168" i="15"/>
  <c r="T168" i="15"/>
  <c r="I176" i="15"/>
  <c r="N176" i="15"/>
  <c r="T176" i="15"/>
  <c r="J178" i="15"/>
  <c r="O178" i="15"/>
  <c r="T178" i="15"/>
  <c r="N193" i="15"/>
  <c r="Q195" i="15"/>
  <c r="M195" i="15"/>
  <c r="I195" i="15"/>
  <c r="S195" i="15"/>
  <c r="O195" i="15"/>
  <c r="K195" i="15"/>
  <c r="N195" i="15"/>
  <c r="T195" i="15"/>
  <c r="L195" i="15"/>
  <c r="S189" i="15"/>
  <c r="O189" i="15"/>
  <c r="K189" i="15"/>
  <c r="Q189" i="15"/>
  <c r="M189" i="15"/>
  <c r="I189" i="15"/>
  <c r="P189" i="15"/>
  <c r="S201" i="15"/>
  <c r="O201" i="15"/>
  <c r="K201" i="15"/>
  <c r="R201" i="15"/>
  <c r="N201" i="15"/>
  <c r="J201" i="15"/>
  <c r="Q201" i="15"/>
  <c r="M201" i="15"/>
  <c r="I201" i="15"/>
  <c r="Q202" i="15"/>
  <c r="L145" i="15"/>
  <c r="P145" i="15"/>
  <c r="L149" i="15"/>
  <c r="P149" i="15"/>
  <c r="L165" i="15"/>
  <c r="P165" i="15"/>
  <c r="L169" i="15"/>
  <c r="P169" i="15"/>
  <c r="L181" i="15"/>
  <c r="P181" i="15"/>
  <c r="J189" i="15"/>
  <c r="R189" i="15"/>
  <c r="L201" i="15"/>
  <c r="R205" i="15"/>
  <c r="N205" i="15"/>
  <c r="J205" i="15"/>
  <c r="Q205" i="15"/>
  <c r="M205" i="15"/>
  <c r="I205" i="15"/>
  <c r="O205" i="15"/>
  <c r="T205" i="15"/>
  <c r="L205" i="15"/>
  <c r="S205" i="15"/>
  <c r="K205" i="15"/>
  <c r="L192" i="15"/>
  <c r="P192" i="15"/>
  <c r="T192" i="15"/>
  <c r="L196" i="15"/>
  <c r="P196" i="15"/>
  <c r="T196" i="15"/>
  <c r="K199" i="15"/>
  <c r="O199" i="15"/>
  <c r="S199" i="15"/>
  <c r="L202" i="15"/>
  <c r="Q220" i="15"/>
  <c r="L199" i="15"/>
  <c r="P199" i="15"/>
  <c r="T199" i="15"/>
  <c r="R202" i="15"/>
  <c r="N202" i="15"/>
  <c r="J202" i="15"/>
  <c r="M202" i="15"/>
  <c r="S202" i="15"/>
  <c r="R216" i="15"/>
  <c r="N216" i="15"/>
  <c r="J216" i="15"/>
  <c r="Q216" i="15"/>
  <c r="L216" i="15"/>
  <c r="P216" i="15"/>
  <c r="K216" i="15"/>
  <c r="T216" i="15"/>
  <c r="O216" i="15"/>
  <c r="I216" i="15"/>
  <c r="L190" i="15"/>
  <c r="P190" i="15"/>
  <c r="J192" i="15"/>
  <c r="N192" i="15"/>
  <c r="R192" i="15"/>
  <c r="J196" i="15"/>
  <c r="N196" i="15"/>
  <c r="R196" i="15"/>
  <c r="L198" i="15"/>
  <c r="P198" i="15"/>
  <c r="I199" i="15"/>
  <c r="M199" i="15"/>
  <c r="I202" i="15"/>
  <c r="O202" i="15"/>
  <c r="T202" i="15"/>
  <c r="S209" i="15"/>
  <c r="O209" i="15"/>
  <c r="K209" i="15"/>
  <c r="R209" i="15"/>
  <c r="N209" i="15"/>
  <c r="J209" i="15"/>
  <c r="Q209" i="15"/>
  <c r="M209" i="15"/>
  <c r="I209" i="15"/>
  <c r="M216" i="15"/>
  <c r="K207" i="15"/>
  <c r="O207" i="15"/>
  <c r="S207" i="15"/>
  <c r="L208" i="15"/>
  <c r="P208" i="15"/>
  <c r="K211" i="15"/>
  <c r="P211" i="15"/>
  <c r="S213" i="15"/>
  <c r="O213" i="15"/>
  <c r="K213" i="15"/>
  <c r="M213" i="15"/>
  <c r="R213" i="15"/>
  <c r="Q215" i="15"/>
  <c r="M215" i="15"/>
  <c r="I215" i="15"/>
  <c r="N215" i="15"/>
  <c r="S215" i="15"/>
  <c r="J217" i="15"/>
  <c r="P217" i="15"/>
  <c r="L220" i="15"/>
  <c r="S221" i="15"/>
  <c r="O221" i="15"/>
  <c r="K221" i="15"/>
  <c r="M221" i="15"/>
  <c r="R221" i="15"/>
  <c r="Q223" i="15"/>
  <c r="M223" i="15"/>
  <c r="I223" i="15"/>
  <c r="N223" i="15"/>
  <c r="S223" i="15"/>
  <c r="K227" i="15"/>
  <c r="P227" i="15"/>
  <c r="R242" i="15"/>
  <c r="N242" i="15"/>
  <c r="J242" i="15"/>
  <c r="Q242" i="15"/>
  <c r="M242" i="15"/>
  <c r="P242" i="15"/>
  <c r="L207" i="15"/>
  <c r="P207" i="15"/>
  <c r="T207" i="15"/>
  <c r="Q211" i="15"/>
  <c r="M211" i="15"/>
  <c r="L211" i="15"/>
  <c r="R211" i="15"/>
  <c r="L217" i="15"/>
  <c r="Q217" i="15"/>
  <c r="R220" i="15"/>
  <c r="N220" i="15"/>
  <c r="J220" i="15"/>
  <c r="M220" i="15"/>
  <c r="S220" i="15"/>
  <c r="L227" i="15"/>
  <c r="R227" i="15"/>
  <c r="S217" i="15"/>
  <c r="O217" i="15"/>
  <c r="K217" i="15"/>
  <c r="M217" i="15"/>
  <c r="R217" i="15"/>
  <c r="Q227" i="15"/>
  <c r="M227" i="15"/>
  <c r="I227" i="15"/>
  <c r="N227" i="15"/>
  <c r="S227" i="15"/>
  <c r="L218" i="15"/>
  <c r="P218" i="15"/>
  <c r="L226" i="15"/>
  <c r="P226" i="15"/>
  <c r="J31" i="6"/>
  <c r="H242" i="14"/>
  <c r="N242" i="14" s="1"/>
  <c r="H227" i="14"/>
  <c r="N227" i="14" s="1"/>
  <c r="H226" i="14"/>
  <c r="H224" i="14"/>
  <c r="H223" i="14"/>
  <c r="N223" i="14" s="1"/>
  <c r="H222" i="14"/>
  <c r="N222" i="14" s="1"/>
  <c r="H221" i="14"/>
  <c r="O221" i="14" s="1"/>
  <c r="H220" i="14"/>
  <c r="H219" i="14"/>
  <c r="K219" i="14" s="1"/>
  <c r="H218" i="14"/>
  <c r="L218" i="14" s="1"/>
  <c r="H217" i="14"/>
  <c r="H216" i="14"/>
  <c r="H215" i="14"/>
  <c r="I215" i="14" s="1"/>
  <c r="H214" i="14"/>
  <c r="P214" i="14" s="1"/>
  <c r="H213" i="14"/>
  <c r="H211" i="14"/>
  <c r="P211" i="14" s="1"/>
  <c r="H210" i="14"/>
  <c r="O210" i="14" s="1"/>
  <c r="H209" i="14"/>
  <c r="P209" i="14" s="1"/>
  <c r="H208" i="14"/>
  <c r="H207" i="14"/>
  <c r="H205" i="14"/>
  <c r="H204" i="14"/>
  <c r="S204" i="14" s="1"/>
  <c r="H202" i="14"/>
  <c r="H201" i="14"/>
  <c r="S201" i="14" s="1"/>
  <c r="H200" i="14"/>
  <c r="S200" i="14" s="1"/>
  <c r="H199" i="14"/>
  <c r="H198" i="14"/>
  <c r="K198" i="14" s="1"/>
  <c r="H196" i="14"/>
  <c r="L196" i="14" s="1"/>
  <c r="H195" i="14"/>
  <c r="N195" i="14" s="1"/>
  <c r="H194" i="14"/>
  <c r="O194" i="14" s="1"/>
  <c r="H193" i="14"/>
  <c r="Q193" i="14" s="1"/>
  <c r="H192" i="14"/>
  <c r="H191" i="14"/>
  <c r="O191" i="14" s="1"/>
  <c r="H190" i="14"/>
  <c r="H189" i="14"/>
  <c r="L189" i="14" s="1"/>
  <c r="H188" i="14"/>
  <c r="L188" i="14" s="1"/>
  <c r="H187" i="14"/>
  <c r="H186" i="14"/>
  <c r="I186" i="14" s="1"/>
  <c r="H185" i="14"/>
  <c r="H184" i="14"/>
  <c r="H183" i="14"/>
  <c r="S183" i="14" s="1"/>
  <c r="H181" i="14"/>
  <c r="O181" i="14" s="1"/>
  <c r="H180" i="14"/>
  <c r="H179" i="14"/>
  <c r="N179" i="14" s="1"/>
  <c r="H178" i="14"/>
  <c r="H177" i="14"/>
  <c r="P177" i="14" s="1"/>
  <c r="H176" i="14"/>
  <c r="H174" i="14"/>
  <c r="O174" i="14" s="1"/>
  <c r="H173" i="14"/>
  <c r="T173" i="14" s="1"/>
  <c r="H172" i="14"/>
  <c r="H171" i="14"/>
  <c r="H169" i="14"/>
  <c r="H168" i="14"/>
  <c r="H167" i="14"/>
  <c r="P167" i="14" s="1"/>
  <c r="H165" i="14"/>
  <c r="H164" i="14"/>
  <c r="O164" i="14" s="1"/>
  <c r="H163" i="14"/>
  <c r="L163" i="14" s="1"/>
  <c r="H162" i="14"/>
  <c r="H161" i="14"/>
  <c r="L161" i="14" s="1"/>
  <c r="H160" i="14"/>
  <c r="H159" i="14"/>
  <c r="J159" i="14" s="1"/>
  <c r="H157" i="14"/>
  <c r="T157" i="14" s="1"/>
  <c r="H156" i="14"/>
  <c r="H154" i="14"/>
  <c r="O154" i="14" s="1"/>
  <c r="H153" i="14"/>
  <c r="O153" i="14" s="1"/>
  <c r="H152" i="14"/>
  <c r="M152" i="14" s="1"/>
  <c r="H150" i="14"/>
  <c r="H149" i="14"/>
  <c r="H148" i="14"/>
  <c r="H147" i="14"/>
  <c r="N147" i="14" s="1"/>
  <c r="H145" i="14"/>
  <c r="H144" i="14"/>
  <c r="H143" i="14"/>
  <c r="N143" i="14" s="1"/>
  <c r="H142" i="14"/>
  <c r="M142" i="14" s="1"/>
  <c r="H141" i="14"/>
  <c r="H140" i="14"/>
  <c r="H139" i="14"/>
  <c r="J139" i="14" s="1"/>
  <c r="H138" i="14"/>
  <c r="M138" i="14" s="1"/>
  <c r="H137" i="14"/>
  <c r="H136" i="14"/>
  <c r="T136" i="14" s="1"/>
  <c r="H134" i="14"/>
  <c r="O134" i="14" s="1"/>
  <c r="H133" i="14"/>
  <c r="H132" i="14"/>
  <c r="H131" i="14"/>
  <c r="H130" i="14"/>
  <c r="H128" i="14"/>
  <c r="P128" i="14" s="1"/>
  <c r="H127" i="14"/>
  <c r="M127" i="14" s="1"/>
  <c r="H126" i="14"/>
  <c r="H125" i="14"/>
  <c r="P125" i="14" s="1"/>
  <c r="H124" i="14"/>
  <c r="H123" i="14"/>
  <c r="H122" i="14"/>
  <c r="H121" i="14"/>
  <c r="N121" i="14" s="1"/>
  <c r="H119" i="14"/>
  <c r="S119" i="14" s="1"/>
  <c r="H118" i="14"/>
  <c r="N118" i="14" s="1"/>
  <c r="H117" i="14"/>
  <c r="L117" i="14" s="1"/>
  <c r="H116" i="14"/>
  <c r="O116" i="14" s="1"/>
  <c r="H115" i="14"/>
  <c r="M115" i="14" s="1"/>
  <c r="H114" i="14"/>
  <c r="H113" i="14"/>
  <c r="H112" i="14"/>
  <c r="H82" i="14"/>
  <c r="T82" i="14" s="1"/>
  <c r="H81" i="14"/>
  <c r="H80" i="14"/>
  <c r="N80" i="14" s="1"/>
  <c r="H79" i="14"/>
  <c r="Q79" i="14" s="1"/>
  <c r="H78" i="14"/>
  <c r="H77" i="14"/>
  <c r="H76" i="14"/>
  <c r="H75" i="14"/>
  <c r="H73" i="14"/>
  <c r="L73" i="14" s="1"/>
  <c r="H72" i="14"/>
  <c r="P72" i="14" s="1"/>
  <c r="H71" i="14"/>
  <c r="T71" i="14" s="1"/>
  <c r="H68" i="14"/>
  <c r="R68" i="14" s="1"/>
  <c r="H51" i="14"/>
  <c r="T51" i="14" s="1"/>
  <c r="U231" i="14"/>
  <c r="H231" i="14"/>
  <c r="V49" i="14"/>
  <c r="V48" i="14"/>
  <c r="V47" i="14"/>
  <c r="H242" i="13"/>
  <c r="C2" i="13"/>
  <c r="U231" i="13"/>
  <c r="H231" i="13"/>
  <c r="V231" i="13" s="1"/>
  <c r="V49" i="13"/>
  <c r="V48" i="13"/>
  <c r="V47" i="13"/>
  <c r="C2" i="12"/>
  <c r="AA234" i="12"/>
  <c r="M230" i="12"/>
  <c r="M233" i="12" s="1"/>
  <c r="AA49" i="12"/>
  <c r="K12" i="12"/>
  <c r="Z5" i="12"/>
  <c r="Z4" i="12"/>
  <c r="O79" i="14"/>
  <c r="N228" i="15"/>
  <c r="S206" i="21"/>
  <c r="N125" i="14"/>
  <c r="M163" i="14"/>
  <c r="H245" i="14"/>
  <c r="M170" i="26"/>
  <c r="K143" i="14"/>
  <c r="K157" i="14"/>
  <c r="O163" i="14"/>
  <c r="M206" i="26"/>
  <c r="N170" i="23"/>
  <c r="M119" i="14"/>
  <c r="I119" i="14"/>
  <c r="L82" i="14"/>
  <c r="M82" i="14"/>
  <c r="P119" i="14"/>
  <c r="K125" i="14"/>
  <c r="S125" i="14"/>
  <c r="K138" i="14"/>
  <c r="L125" i="14"/>
  <c r="P116" i="14"/>
  <c r="L132" i="14"/>
  <c r="L147" i="14"/>
  <c r="P147" i="14"/>
  <c r="T147" i="14"/>
  <c r="L153" i="14"/>
  <c r="L157" i="14"/>
  <c r="P157" i="14"/>
  <c r="N167" i="14"/>
  <c r="N173" i="14"/>
  <c r="S173" i="14"/>
  <c r="T183" i="14"/>
  <c r="K186" i="14"/>
  <c r="O186" i="14"/>
  <c r="S186" i="14"/>
  <c r="L186" i="14"/>
  <c r="P186" i="14"/>
  <c r="T186" i="14"/>
  <c r="R183" i="14"/>
  <c r="L194" i="14"/>
  <c r="T194" i="14"/>
  <c r="P200" i="14"/>
  <c r="T200" i="14"/>
  <c r="N210" i="14"/>
  <c r="K210" i="14"/>
  <c r="L210" i="14"/>
  <c r="P210" i="14"/>
  <c r="R214" i="14"/>
  <c r="N214" i="14"/>
  <c r="Q214" i="14"/>
  <c r="S219" i="14"/>
  <c r="L219" i="14"/>
  <c r="S222" i="14"/>
  <c r="L222" i="14"/>
  <c r="P222" i="14"/>
  <c r="H245" i="13"/>
  <c r="H3" i="11"/>
  <c r="L232" i="12"/>
  <c r="G232" i="6" s="1"/>
  <c r="L231" i="12"/>
  <c r="G231" i="6" s="1"/>
  <c r="I231" i="6" s="1"/>
  <c r="L229" i="12"/>
  <c r="G229" i="6" s="1"/>
  <c r="L226" i="12"/>
  <c r="G226" i="6" s="1"/>
  <c r="I226" i="6" s="1"/>
  <c r="H226" i="13" s="1"/>
  <c r="L224" i="12"/>
  <c r="G224" i="6" s="1"/>
  <c r="H224" i="13" s="1"/>
  <c r="R224" i="13" s="1"/>
  <c r="L223" i="12"/>
  <c r="G223" i="6" s="1"/>
  <c r="I223" i="6" s="1"/>
  <c r="L222" i="12"/>
  <c r="G222" i="6" s="1"/>
  <c r="H222" i="13" s="1"/>
  <c r="L221" i="12"/>
  <c r="G221" i="6" s="1"/>
  <c r="L220" i="12"/>
  <c r="G220" i="6" s="1"/>
  <c r="I220" i="6" s="1"/>
  <c r="H220" i="13" s="1"/>
  <c r="L219" i="12"/>
  <c r="G219" i="6" s="1"/>
  <c r="I219" i="6" s="1"/>
  <c r="H219" i="13" s="1"/>
  <c r="I219" i="13" s="1"/>
  <c r="L218" i="12"/>
  <c r="G218" i="6" s="1"/>
  <c r="I218" i="6" s="1"/>
  <c r="H218" i="13" s="1"/>
  <c r="L217" i="12"/>
  <c r="G217" i="6" s="1"/>
  <c r="I217" i="6" s="1"/>
  <c r="H217" i="13" s="1"/>
  <c r="O217" i="13" s="1"/>
  <c r="L216" i="12"/>
  <c r="G216" i="6" s="1"/>
  <c r="I216" i="6" s="1"/>
  <c r="H216" i="13" s="1"/>
  <c r="L215" i="12"/>
  <c r="G215" i="6" s="1"/>
  <c r="I215" i="6" s="1"/>
  <c r="L214" i="12"/>
  <c r="G214" i="6" s="1"/>
  <c r="L213" i="12"/>
  <c r="L210" i="12"/>
  <c r="G210" i="6" s="1"/>
  <c r="H210" i="13" s="1"/>
  <c r="M210" i="13" s="1"/>
  <c r="L209" i="12"/>
  <c r="G209" i="6" s="1"/>
  <c r="I209" i="6" s="1"/>
  <c r="L208" i="12"/>
  <c r="L205" i="12"/>
  <c r="G205" i="6" s="1"/>
  <c r="I205" i="6" s="1"/>
  <c r="H205" i="13" s="1"/>
  <c r="L202" i="12"/>
  <c r="G202" i="6" s="1"/>
  <c r="I202" i="6" s="1"/>
  <c r="H202" i="13" s="1"/>
  <c r="L200" i="12"/>
  <c r="G200" i="6" s="1"/>
  <c r="I200" i="6" s="1"/>
  <c r="L199" i="12"/>
  <c r="G199" i="6" s="1"/>
  <c r="H199" i="13" s="1"/>
  <c r="L198" i="12"/>
  <c r="L196" i="12"/>
  <c r="G196" i="6" s="1"/>
  <c r="I196" i="6" s="1"/>
  <c r="H196" i="13" s="1"/>
  <c r="L195" i="12"/>
  <c r="G195" i="6" s="1"/>
  <c r="I195" i="6" s="1"/>
  <c r="L194" i="12"/>
  <c r="G194" i="6" s="1"/>
  <c r="I194" i="6" s="1"/>
  <c r="H194" i="13" s="1"/>
  <c r="L193" i="12"/>
  <c r="G193" i="6" s="1"/>
  <c r="I193" i="6" s="1"/>
  <c r="H193" i="13" s="1"/>
  <c r="L192" i="12"/>
  <c r="G192" i="6" s="1"/>
  <c r="I192" i="6" s="1"/>
  <c r="H192" i="13" s="1"/>
  <c r="L191" i="12"/>
  <c r="G191" i="6" s="1"/>
  <c r="I191" i="6" s="1"/>
  <c r="L190" i="12"/>
  <c r="G190" i="6" s="1"/>
  <c r="I190" i="6" s="1"/>
  <c r="H190" i="13" s="1"/>
  <c r="L189" i="12"/>
  <c r="G189" i="6" s="1"/>
  <c r="I189" i="6" s="1"/>
  <c r="H189" i="6" s="1"/>
  <c r="L188" i="12"/>
  <c r="G188" i="6" s="1"/>
  <c r="I188" i="6" s="1"/>
  <c r="L187" i="12"/>
  <c r="G187" i="6" s="1"/>
  <c r="I187" i="6" s="1"/>
  <c r="L186" i="12"/>
  <c r="G186" i="6" s="1"/>
  <c r="I186" i="6" s="1"/>
  <c r="H186" i="13" s="1"/>
  <c r="J186" i="13" s="1"/>
  <c r="L185" i="12"/>
  <c r="G185" i="6" s="1"/>
  <c r="I185" i="6" s="1"/>
  <c r="H185" i="13" s="1"/>
  <c r="L184" i="12"/>
  <c r="L181" i="12"/>
  <c r="G181" i="6" s="1"/>
  <c r="I181" i="6" s="1"/>
  <c r="L180" i="12"/>
  <c r="G180" i="6" s="1"/>
  <c r="I180" i="6" s="1"/>
  <c r="H180" i="13" s="1"/>
  <c r="L179" i="12"/>
  <c r="L178" i="12"/>
  <c r="G178" i="6" s="1"/>
  <c r="I178" i="6" s="1"/>
  <c r="H178" i="13" s="1"/>
  <c r="L177" i="12"/>
  <c r="G177" i="6" s="1"/>
  <c r="I177" i="6" s="1"/>
  <c r="L176" i="12"/>
  <c r="G176" i="6" s="1"/>
  <c r="I176" i="6" s="1"/>
  <c r="H176" i="6" s="1"/>
  <c r="L173" i="12"/>
  <c r="L172" i="12"/>
  <c r="G172" i="6" s="1"/>
  <c r="I172" i="6" s="1"/>
  <c r="H172" i="13" s="1"/>
  <c r="L169" i="12"/>
  <c r="G169" i="6" s="1"/>
  <c r="L168" i="12"/>
  <c r="G168" i="6" s="1"/>
  <c r="H168" i="13" s="1"/>
  <c r="L165" i="12"/>
  <c r="G165" i="6" s="1"/>
  <c r="H165" i="13" s="1"/>
  <c r="L164" i="12"/>
  <c r="L163" i="12"/>
  <c r="G163" i="6" s="1"/>
  <c r="L162" i="12"/>
  <c r="G162" i="6" s="1"/>
  <c r="H162" i="13" s="1"/>
  <c r="L161" i="12"/>
  <c r="G161" i="6" s="1"/>
  <c r="H161" i="13" s="1"/>
  <c r="L160" i="12"/>
  <c r="G160" i="6" s="1"/>
  <c r="I160" i="6" s="1"/>
  <c r="H160" i="13" s="1"/>
  <c r="L154" i="12"/>
  <c r="G154" i="6" s="1"/>
  <c r="L153" i="12"/>
  <c r="G153" i="6" s="1"/>
  <c r="I153" i="6" s="1"/>
  <c r="H153" i="13" s="1"/>
  <c r="L152" i="12"/>
  <c r="L149" i="12"/>
  <c r="G149" i="6" s="1"/>
  <c r="I149" i="6" s="1"/>
  <c r="H149" i="13" s="1"/>
  <c r="L148" i="12"/>
  <c r="L145" i="12"/>
  <c r="G145" i="6" s="1"/>
  <c r="I145" i="6" s="1"/>
  <c r="H145" i="13" s="1"/>
  <c r="L144" i="12"/>
  <c r="G144" i="6" s="1"/>
  <c r="H144" i="13" s="1"/>
  <c r="L143" i="12"/>
  <c r="G143" i="6" s="1"/>
  <c r="I143" i="6" s="1"/>
  <c r="H143" i="13" s="1"/>
  <c r="M143" i="13" s="1"/>
  <c r="L142" i="12"/>
  <c r="G142" i="6" s="1"/>
  <c r="L141" i="12"/>
  <c r="G141" i="6" s="1"/>
  <c r="H141" i="13" s="1"/>
  <c r="L140" i="12"/>
  <c r="G140" i="6" s="1"/>
  <c r="X140" i="6" s="1"/>
  <c r="L139" i="12"/>
  <c r="G139" i="6" s="1"/>
  <c r="I139" i="6" s="1"/>
  <c r="L138" i="12"/>
  <c r="G138" i="6" s="1"/>
  <c r="I138" i="6" s="1"/>
  <c r="L137" i="12"/>
  <c r="G137" i="6" s="1"/>
  <c r="H137" i="13" s="1"/>
  <c r="L134" i="12"/>
  <c r="G134" i="6" s="1"/>
  <c r="I134" i="6" s="1"/>
  <c r="H134" i="13" s="1"/>
  <c r="I134" i="13" s="1"/>
  <c r="L133" i="12"/>
  <c r="G133" i="6" s="1"/>
  <c r="I133" i="6" s="1"/>
  <c r="H133" i="13" s="1"/>
  <c r="L132" i="12"/>
  <c r="G132" i="6" s="1"/>
  <c r="L128" i="12"/>
  <c r="G128" i="6" s="1"/>
  <c r="I128" i="6" s="1"/>
  <c r="H128" i="13" s="1"/>
  <c r="J128" i="13" s="1"/>
  <c r="L127" i="12"/>
  <c r="G127" i="6" s="1"/>
  <c r="I127" i="6" s="1"/>
  <c r="H127" i="6" s="1"/>
  <c r="L126" i="12"/>
  <c r="G126" i="6" s="1"/>
  <c r="I126" i="6" s="1"/>
  <c r="H126" i="13" s="1"/>
  <c r="L125" i="12"/>
  <c r="G125" i="6" s="1"/>
  <c r="I125" i="6" s="1"/>
  <c r="L124" i="12"/>
  <c r="G124" i="6" s="1"/>
  <c r="I124" i="6" s="1"/>
  <c r="L123" i="12"/>
  <c r="G123" i="6" s="1"/>
  <c r="H123" i="13" s="1"/>
  <c r="L119" i="12"/>
  <c r="G119" i="6" s="1"/>
  <c r="I119" i="6" s="1"/>
  <c r="H119" i="6" s="1"/>
  <c r="L118" i="12"/>
  <c r="G118" i="6" s="1"/>
  <c r="I118" i="6" s="1"/>
  <c r="X118" i="6" s="1"/>
  <c r="L117" i="12"/>
  <c r="G117" i="6" s="1"/>
  <c r="H117" i="6" s="1"/>
  <c r="L116" i="12"/>
  <c r="G116" i="6" s="1"/>
  <c r="I116" i="6" s="1"/>
  <c r="L114" i="12"/>
  <c r="G114" i="6" s="1"/>
  <c r="I114" i="6" s="1"/>
  <c r="H114" i="13" s="1"/>
  <c r="L113" i="12"/>
  <c r="G113" i="6" s="1"/>
  <c r="H113" i="6" s="1"/>
  <c r="L110" i="12"/>
  <c r="G110" i="6" s="1"/>
  <c r="L109" i="12"/>
  <c r="G109" i="6" s="1"/>
  <c r="I109" i="6" s="1"/>
  <c r="L108" i="12"/>
  <c r="G108" i="6" s="1"/>
  <c r="L107" i="12"/>
  <c r="G107" i="6" s="1"/>
  <c r="I107" i="6" s="1"/>
  <c r="L106" i="12"/>
  <c r="G106" i="6" s="1"/>
  <c r="X106" i="6" s="1"/>
  <c r="L105" i="12"/>
  <c r="G105" i="6" s="1"/>
  <c r="I105" i="6" s="1"/>
  <c r="L104" i="12"/>
  <c r="G104" i="6" s="1"/>
  <c r="I104" i="6" s="1"/>
  <c r="X104" i="6" s="1"/>
  <c r="L103" i="12"/>
  <c r="G103" i="6" s="1"/>
  <c r="L102" i="12"/>
  <c r="G102" i="6" s="1"/>
  <c r="H102" i="13" s="1"/>
  <c r="J102" i="13" s="1"/>
  <c r="L101" i="12"/>
  <c r="G101" i="6" s="1"/>
  <c r="L100" i="12"/>
  <c r="G100" i="6" s="1"/>
  <c r="I100" i="6" s="1"/>
  <c r="X100" i="6" s="1"/>
  <c r="L99" i="12"/>
  <c r="G99" i="6" s="1"/>
  <c r="I99" i="6" s="1"/>
  <c r="L98" i="12"/>
  <c r="G98" i="6" s="1"/>
  <c r="I98" i="6" s="1"/>
  <c r="H98" i="6" s="1"/>
  <c r="L97" i="12"/>
  <c r="G97" i="6" s="1"/>
  <c r="I97" i="6" s="1"/>
  <c r="L96" i="12"/>
  <c r="G96" i="6" s="1"/>
  <c r="I96" i="6" s="1"/>
  <c r="H96" i="6" s="1"/>
  <c r="L95" i="12"/>
  <c r="G95" i="6" s="1"/>
  <c r="H95" i="13" s="1"/>
  <c r="L94" i="12"/>
  <c r="G94" i="6" s="1"/>
  <c r="I94" i="6" s="1"/>
  <c r="X94" i="6" s="1"/>
  <c r="L93" i="12"/>
  <c r="G93" i="6" s="1"/>
  <c r="I93" i="6" s="1"/>
  <c r="L92" i="12"/>
  <c r="G92" i="6" s="1"/>
  <c r="I92" i="6" s="1"/>
  <c r="H92" i="6" s="1"/>
  <c r="L91" i="12"/>
  <c r="G91" i="6" s="1"/>
  <c r="L90" i="12"/>
  <c r="G90" i="6" s="1"/>
  <c r="I90" i="6" s="1"/>
  <c r="H90" i="6" s="1"/>
  <c r="L89" i="12"/>
  <c r="G89" i="6" s="1"/>
  <c r="I89" i="6" s="1"/>
  <c r="H89" i="6" s="1"/>
  <c r="L88" i="12"/>
  <c r="G88" i="6" s="1"/>
  <c r="I88" i="6" s="1"/>
  <c r="X88" i="6" s="1"/>
  <c r="L86" i="12"/>
  <c r="L85" i="12"/>
  <c r="G85" i="6" s="1"/>
  <c r="I85" i="6" s="1"/>
  <c r="H85" i="6" s="1"/>
  <c r="L84" i="12"/>
  <c r="G84" i="6" s="1"/>
  <c r="L82" i="12"/>
  <c r="G82" i="6" s="1"/>
  <c r="I82" i="6" s="1"/>
  <c r="H82" i="13" s="1"/>
  <c r="L81" i="12"/>
  <c r="G81" i="6" s="1"/>
  <c r="I81" i="6" s="1"/>
  <c r="X81" i="6" s="1"/>
  <c r="L80" i="12"/>
  <c r="G80" i="6" s="1"/>
  <c r="I80" i="6" s="1"/>
  <c r="H80" i="13" s="1"/>
  <c r="L79" i="12"/>
  <c r="G79" i="6" s="1"/>
  <c r="I79" i="6" s="1"/>
  <c r="L78" i="12"/>
  <c r="G78" i="6" s="1"/>
  <c r="L77" i="12"/>
  <c r="G77" i="6" s="1"/>
  <c r="I77" i="6" s="1"/>
  <c r="X77" i="6" s="1"/>
  <c r="L76" i="12"/>
  <c r="G76" i="6" s="1"/>
  <c r="I76" i="6" s="1"/>
  <c r="L73" i="12"/>
  <c r="G73" i="6" s="1"/>
  <c r="I73" i="6" s="1"/>
  <c r="H73" i="13" s="1"/>
  <c r="Q73" i="13" s="1"/>
  <c r="L72" i="12"/>
  <c r="G72" i="6" s="1"/>
  <c r="I72" i="6" s="1"/>
  <c r="L69" i="12"/>
  <c r="G69" i="6" s="1"/>
  <c r="L68" i="12"/>
  <c r="G68" i="6" s="1"/>
  <c r="I68" i="6" s="1"/>
  <c r="H68" i="13" s="1"/>
  <c r="L67" i="12"/>
  <c r="G67" i="6" s="1"/>
  <c r="L66" i="12"/>
  <c r="G66" i="6" s="1"/>
  <c r="L65" i="12"/>
  <c r="G65" i="6" s="1"/>
  <c r="L64" i="12"/>
  <c r="G64" i="6" s="1"/>
  <c r="L63" i="12"/>
  <c r="G63" i="6" s="1"/>
  <c r="L62" i="12"/>
  <c r="G62" i="6" s="1"/>
  <c r="L61" i="12"/>
  <c r="G61" i="6" s="1"/>
  <c r="L59" i="12"/>
  <c r="G59" i="6" s="1"/>
  <c r="L56" i="12"/>
  <c r="G56" i="6" s="1"/>
  <c r="L55" i="12"/>
  <c r="G55" i="6" s="1"/>
  <c r="L54" i="12"/>
  <c r="G54" i="6" s="1"/>
  <c r="L51" i="12"/>
  <c r="G51" i="6" s="1"/>
  <c r="I51" i="6" s="1"/>
  <c r="L42" i="12"/>
  <c r="G42" i="6" s="1"/>
  <c r="L41" i="12"/>
  <c r="G41" i="6" s="1"/>
  <c r="L39" i="12"/>
  <c r="G39" i="6" s="1"/>
  <c r="L38" i="12"/>
  <c r="G38" i="6" s="1"/>
  <c r="L37" i="12"/>
  <c r="G37" i="6" s="1"/>
  <c r="L36" i="12"/>
  <c r="G36" i="6" s="1"/>
  <c r="L35" i="12"/>
  <c r="G35" i="6" s="1"/>
  <c r="L34" i="12"/>
  <c r="G34" i="6" s="1"/>
  <c r="L33" i="12"/>
  <c r="G33" i="6" s="1"/>
  <c r="L32" i="12"/>
  <c r="G32" i="6" s="1"/>
  <c r="L31" i="12"/>
  <c r="G31" i="6" s="1"/>
  <c r="L30" i="12"/>
  <c r="G30" i="6" s="1"/>
  <c r="L29" i="12"/>
  <c r="G29" i="6" s="1"/>
  <c r="L28" i="12"/>
  <c r="G28" i="6" s="1"/>
  <c r="L27" i="12"/>
  <c r="G27" i="6" s="1"/>
  <c r="L26" i="12"/>
  <c r="G26" i="6" s="1"/>
  <c r="L25" i="12"/>
  <c r="G25" i="6" s="1"/>
  <c r="L24" i="12"/>
  <c r="G24" i="6" s="1"/>
  <c r="L23" i="12"/>
  <c r="G23" i="6" s="1"/>
  <c r="L22" i="12"/>
  <c r="G22" i="6" s="1"/>
  <c r="L21" i="12"/>
  <c r="G21" i="6" s="1"/>
  <c r="L19" i="12"/>
  <c r="L17" i="12"/>
  <c r="G17" i="6" s="1"/>
  <c r="L15" i="12"/>
  <c r="G15" i="6" s="1"/>
  <c r="L14" i="12"/>
  <c r="G14" i="6" s="1"/>
  <c r="L11" i="12"/>
  <c r="G11" i="6" s="1"/>
  <c r="L10" i="12"/>
  <c r="G10" i="6" s="1"/>
  <c r="D11" i="11"/>
  <c r="E11" i="11" s="1"/>
  <c r="F11" i="11" s="1"/>
  <c r="G11" i="11" s="1"/>
  <c r="H11" i="11" s="1"/>
  <c r="I11" i="11" s="1"/>
  <c r="P9" i="11"/>
  <c r="W43" i="6"/>
  <c r="W42" i="6"/>
  <c r="S42" i="27" s="1"/>
  <c r="W41" i="6"/>
  <c r="W39" i="6"/>
  <c r="W38" i="6"/>
  <c r="W37" i="6"/>
  <c r="W36" i="6"/>
  <c r="W35" i="6"/>
  <c r="W34" i="6"/>
  <c r="W33" i="6"/>
  <c r="W32" i="6"/>
  <c r="W31" i="6"/>
  <c r="I31" i="27" s="1"/>
  <c r="W30" i="6"/>
  <c r="W29" i="6"/>
  <c r="W28" i="6"/>
  <c r="W27" i="6"/>
  <c r="I27" i="27" s="1"/>
  <c r="W26" i="6"/>
  <c r="W25" i="6"/>
  <c r="S25" i="27" s="1"/>
  <c r="W24" i="6"/>
  <c r="W23" i="6"/>
  <c r="W22" i="6"/>
  <c r="W21" i="6"/>
  <c r="W20" i="6"/>
  <c r="W19" i="6"/>
  <c r="W17" i="6"/>
  <c r="W16" i="6"/>
  <c r="S16" i="27" s="1"/>
  <c r="W15" i="6"/>
  <c r="W14" i="6"/>
  <c r="I14" i="27" s="1"/>
  <c r="W11" i="6"/>
  <c r="W10" i="6"/>
  <c r="H10" i="27" s="1"/>
  <c r="W9" i="6"/>
  <c r="V43" i="6"/>
  <c r="S43" i="26" s="1"/>
  <c r="V42" i="6"/>
  <c r="V41" i="6"/>
  <c r="O41" i="26" s="1"/>
  <c r="V39" i="6"/>
  <c r="V38" i="6"/>
  <c r="O38" i="26" s="1"/>
  <c r="V37" i="6"/>
  <c r="V36" i="6"/>
  <c r="V35" i="6"/>
  <c r="O35" i="26" s="1"/>
  <c r="V34" i="6"/>
  <c r="K34" i="26" s="1"/>
  <c r="V33" i="6"/>
  <c r="V32" i="6"/>
  <c r="R32" i="26" s="1"/>
  <c r="V31" i="6"/>
  <c r="V30" i="6"/>
  <c r="N30" i="26" s="1"/>
  <c r="V29" i="6"/>
  <c r="V28" i="6"/>
  <c r="O28" i="26" s="1"/>
  <c r="V27" i="6"/>
  <c r="V26" i="6"/>
  <c r="K26" i="26" s="1"/>
  <c r="V25" i="6"/>
  <c r="S25" i="26" s="1"/>
  <c r="V24" i="6"/>
  <c r="J24" i="26" s="1"/>
  <c r="V23" i="6"/>
  <c r="V22" i="6"/>
  <c r="S22" i="26" s="1"/>
  <c r="V21" i="6"/>
  <c r="V20" i="6"/>
  <c r="V19" i="6"/>
  <c r="V17" i="6"/>
  <c r="I17" i="26" s="1"/>
  <c r="V16" i="6"/>
  <c r="J16" i="26" s="1"/>
  <c r="V15" i="6"/>
  <c r="Q15" i="26" s="1"/>
  <c r="V14" i="6"/>
  <c r="V11" i="6"/>
  <c r="V10" i="6"/>
  <c r="V9" i="6"/>
  <c r="U43" i="6"/>
  <c r="U42" i="6"/>
  <c r="K42" i="25" s="1"/>
  <c r="U41" i="6"/>
  <c r="T41" i="25" s="1"/>
  <c r="U39" i="6"/>
  <c r="P39" i="25" s="1"/>
  <c r="U38" i="6"/>
  <c r="U37" i="6"/>
  <c r="U36" i="6"/>
  <c r="U35" i="6"/>
  <c r="U34" i="6"/>
  <c r="U33" i="6"/>
  <c r="N33" i="25" s="1"/>
  <c r="U32" i="6"/>
  <c r="L32" i="25" s="1"/>
  <c r="U31" i="6"/>
  <c r="S31" i="25" s="1"/>
  <c r="U30" i="6"/>
  <c r="U29" i="6"/>
  <c r="K29" i="25" s="1"/>
  <c r="U28" i="6"/>
  <c r="U27" i="6"/>
  <c r="U26" i="6"/>
  <c r="U25" i="6"/>
  <c r="P25" i="25" s="1"/>
  <c r="U24" i="6"/>
  <c r="O24" i="25" s="1"/>
  <c r="U23" i="6"/>
  <c r="K23" i="25" s="1"/>
  <c r="U22" i="6"/>
  <c r="U21" i="6"/>
  <c r="U20" i="6"/>
  <c r="U19" i="6"/>
  <c r="S19" i="25" s="1"/>
  <c r="U17" i="6"/>
  <c r="U16" i="6"/>
  <c r="S16" i="25" s="1"/>
  <c r="U15" i="6"/>
  <c r="R15" i="25" s="1"/>
  <c r="U14" i="6"/>
  <c r="N14" i="25" s="1"/>
  <c r="U11" i="6"/>
  <c r="U10" i="6"/>
  <c r="K10" i="25" s="1"/>
  <c r="U9" i="6"/>
  <c r="L9" i="12"/>
  <c r="G9" i="6" s="1"/>
  <c r="L20" i="12"/>
  <c r="G20" i="6" s="1"/>
  <c r="L131" i="12"/>
  <c r="G131" i="6" s="1"/>
  <c r="I131" i="6" s="1"/>
  <c r="H131" i="13" s="1"/>
  <c r="L159" i="12"/>
  <c r="G159" i="6" s="1"/>
  <c r="L183" i="12"/>
  <c r="G183" i="6" s="1"/>
  <c r="I183" i="6" s="1"/>
  <c r="L16" i="12"/>
  <c r="G16" i="6" s="1"/>
  <c r="L53" i="12"/>
  <c r="G53" i="6" s="1"/>
  <c r="L58" i="12"/>
  <c r="G58" i="6" s="1"/>
  <c r="L207" i="12"/>
  <c r="G207" i="6" s="1"/>
  <c r="L147" i="12"/>
  <c r="G147" i="6" s="1"/>
  <c r="I147" i="6" s="1"/>
  <c r="L156" i="12"/>
  <c r="G156" i="6" s="1"/>
  <c r="H156" i="13" s="1"/>
  <c r="L171" i="12"/>
  <c r="G171" i="6" s="1"/>
  <c r="I171" i="6" s="1"/>
  <c r="L87" i="12"/>
  <c r="G87" i="6" s="1"/>
  <c r="I87" i="6" s="1"/>
  <c r="H87" i="6" s="1"/>
  <c r="L112" i="12"/>
  <c r="G112" i="6" s="1"/>
  <c r="I112" i="6" s="1"/>
  <c r="L121" i="12"/>
  <c r="G121" i="6" s="1"/>
  <c r="L204" i="12"/>
  <c r="G204" i="6" s="1"/>
  <c r="I204" i="6" s="1"/>
  <c r="S11" i="27"/>
  <c r="H11" i="27"/>
  <c r="I11" i="27"/>
  <c r="S17" i="27"/>
  <c r="H17" i="27"/>
  <c r="I17" i="27"/>
  <c r="S22" i="27"/>
  <c r="H22" i="27"/>
  <c r="I22" i="27"/>
  <c r="S26" i="27"/>
  <c r="H26" i="27"/>
  <c r="S30" i="27"/>
  <c r="H30" i="27"/>
  <c r="I30" i="27"/>
  <c r="I34" i="27"/>
  <c r="S38" i="27"/>
  <c r="H38" i="27"/>
  <c r="I38" i="27"/>
  <c r="S43" i="27"/>
  <c r="H43" i="27"/>
  <c r="I43" i="27"/>
  <c r="S19" i="27"/>
  <c r="S27" i="27"/>
  <c r="H27" i="27"/>
  <c r="I35" i="27"/>
  <c r="H35" i="27"/>
  <c r="H25" i="27"/>
  <c r="I25" i="27"/>
  <c r="S33" i="27"/>
  <c r="H33" i="27"/>
  <c r="I42" i="27"/>
  <c r="S16" i="26"/>
  <c r="O16" i="26"/>
  <c r="K16" i="26"/>
  <c r="R16" i="26"/>
  <c r="N16" i="26"/>
  <c r="M16" i="26"/>
  <c r="I16" i="26"/>
  <c r="L16" i="26"/>
  <c r="H16" i="26"/>
  <c r="T16" i="26"/>
  <c r="P16" i="26"/>
  <c r="K25" i="26"/>
  <c r="R25" i="26"/>
  <c r="N25" i="26"/>
  <c r="J25" i="26"/>
  <c r="Q25" i="26"/>
  <c r="M25" i="26"/>
  <c r="P25" i="26"/>
  <c r="T25" i="26"/>
  <c r="H25" i="26"/>
  <c r="R17" i="26"/>
  <c r="N17" i="26"/>
  <c r="S26" i="26"/>
  <c r="O26" i="26"/>
  <c r="P26" i="26"/>
  <c r="T26" i="26"/>
  <c r="L26" i="26"/>
  <c r="S34" i="26"/>
  <c r="O34" i="26"/>
  <c r="N34" i="26"/>
  <c r="Q34" i="26"/>
  <c r="M34" i="26"/>
  <c r="I34" i="26"/>
  <c r="H34" i="26"/>
  <c r="K43" i="26"/>
  <c r="R43" i="26"/>
  <c r="N43" i="26"/>
  <c r="J43" i="26"/>
  <c r="Q43" i="26"/>
  <c r="M43" i="26"/>
  <c r="T43" i="26"/>
  <c r="L43" i="26"/>
  <c r="H43" i="26"/>
  <c r="J14" i="26"/>
  <c r="O31" i="26"/>
  <c r="O39" i="26"/>
  <c r="N39" i="26"/>
  <c r="T39" i="26"/>
  <c r="J10" i="26"/>
  <c r="K10" i="26"/>
  <c r="L10" i="26"/>
  <c r="M10" i="26"/>
  <c r="Q10" i="26"/>
  <c r="T10" i="26"/>
  <c r="N10" i="26"/>
  <c r="R10" i="26"/>
  <c r="I10" i="26"/>
  <c r="O10" i="26"/>
  <c r="S10" i="26"/>
  <c r="P10" i="26"/>
  <c r="H10" i="26"/>
  <c r="T9" i="26"/>
  <c r="R15" i="26"/>
  <c r="I15" i="26"/>
  <c r="H15" i="26"/>
  <c r="P15" i="26"/>
  <c r="S20" i="26"/>
  <c r="K24" i="26"/>
  <c r="R24" i="26"/>
  <c r="N24" i="26"/>
  <c r="Q24" i="26"/>
  <c r="M24" i="26"/>
  <c r="T24" i="26"/>
  <c r="P24" i="26"/>
  <c r="L24" i="26"/>
  <c r="S32" i="26"/>
  <c r="O32" i="26"/>
  <c r="K32" i="26"/>
  <c r="N32" i="26"/>
  <c r="J32" i="26"/>
  <c r="I32" i="26"/>
  <c r="H32" i="26"/>
  <c r="L32" i="26"/>
  <c r="P32" i="26"/>
  <c r="S36" i="26"/>
  <c r="S41" i="26"/>
  <c r="K41" i="26"/>
  <c r="R41" i="26"/>
  <c r="Q41" i="26"/>
  <c r="M41" i="26"/>
  <c r="I41" i="26"/>
  <c r="T41" i="26"/>
  <c r="P41" i="26"/>
  <c r="S21" i="26"/>
  <c r="O21" i="26"/>
  <c r="K21" i="26"/>
  <c r="R21" i="26"/>
  <c r="N21" i="26"/>
  <c r="J21" i="26"/>
  <c r="Q21" i="26"/>
  <c r="M21" i="26"/>
  <c r="I21" i="26"/>
  <c r="L21" i="26"/>
  <c r="H21" i="26"/>
  <c r="T21" i="26"/>
  <c r="P21" i="26"/>
  <c r="S29" i="26"/>
  <c r="O29" i="26"/>
  <c r="K29" i="26"/>
  <c r="R29" i="26"/>
  <c r="N29" i="26"/>
  <c r="J29" i="26"/>
  <c r="Q29" i="26"/>
  <c r="M29" i="26"/>
  <c r="I29" i="26"/>
  <c r="L29" i="26"/>
  <c r="P29" i="26"/>
  <c r="T29" i="26"/>
  <c r="H29" i="26"/>
  <c r="S33" i="26"/>
  <c r="O33" i="26"/>
  <c r="K33" i="26"/>
  <c r="R33" i="26"/>
  <c r="N33" i="26"/>
  <c r="J33" i="26"/>
  <c r="Q33" i="26"/>
  <c r="M33" i="26"/>
  <c r="I33" i="26"/>
  <c r="L33" i="26"/>
  <c r="T33" i="26"/>
  <c r="P33" i="26"/>
  <c r="H33" i="26"/>
  <c r="S37" i="26"/>
  <c r="O37" i="26"/>
  <c r="K37" i="26"/>
  <c r="R37" i="26"/>
  <c r="N37" i="26"/>
  <c r="J37" i="26"/>
  <c r="Q37" i="26"/>
  <c r="M37" i="26"/>
  <c r="I37" i="26"/>
  <c r="L37" i="26"/>
  <c r="P37" i="26"/>
  <c r="H37" i="26"/>
  <c r="T37" i="26"/>
  <c r="S42" i="26"/>
  <c r="O42" i="26"/>
  <c r="K42" i="26"/>
  <c r="R42" i="26"/>
  <c r="N42" i="26"/>
  <c r="J42" i="26"/>
  <c r="Q42" i="26"/>
  <c r="M42" i="26"/>
  <c r="I42" i="26"/>
  <c r="L42" i="26"/>
  <c r="H42" i="26"/>
  <c r="P42" i="26"/>
  <c r="T42" i="26"/>
  <c r="Q17" i="25"/>
  <c r="N22" i="25"/>
  <c r="I22" i="25"/>
  <c r="T30" i="25"/>
  <c r="R30" i="25"/>
  <c r="M30" i="25"/>
  <c r="M34" i="25"/>
  <c r="L38" i="25"/>
  <c r="S38" i="25"/>
  <c r="J38" i="25"/>
  <c r="I38" i="25"/>
  <c r="P11" i="25"/>
  <c r="N11" i="25"/>
  <c r="T14" i="25"/>
  <c r="P14" i="25"/>
  <c r="O14" i="25"/>
  <c r="K14" i="25"/>
  <c r="R14" i="25"/>
  <c r="Q14" i="25"/>
  <c r="I14" i="25"/>
  <c r="L23" i="25"/>
  <c r="S23" i="25"/>
  <c r="O23" i="25"/>
  <c r="R23" i="25"/>
  <c r="N23" i="25"/>
  <c r="M23" i="25"/>
  <c r="H23" i="25"/>
  <c r="I23" i="25"/>
  <c r="Q27" i="25"/>
  <c r="T31" i="25"/>
  <c r="P31" i="25"/>
  <c r="L31" i="25"/>
  <c r="O31" i="25"/>
  <c r="K31" i="25"/>
  <c r="J31" i="25"/>
  <c r="Q31" i="25"/>
  <c r="M31" i="25"/>
  <c r="I31" i="25"/>
  <c r="T39" i="25"/>
  <c r="L39" i="25"/>
  <c r="S39" i="25"/>
  <c r="R39" i="25"/>
  <c r="N39" i="25"/>
  <c r="J39" i="25"/>
  <c r="I39" i="25"/>
  <c r="M39" i="25"/>
  <c r="M9" i="25"/>
  <c r="Q9" i="25"/>
  <c r="I9" i="25"/>
  <c r="L9" i="25"/>
  <c r="J9" i="25"/>
  <c r="N9" i="25"/>
  <c r="R9" i="25"/>
  <c r="H9" i="25"/>
  <c r="T9" i="25"/>
  <c r="K9" i="25"/>
  <c r="O9" i="25"/>
  <c r="S9" i="25"/>
  <c r="P9" i="25"/>
  <c r="T20" i="25"/>
  <c r="P20" i="25"/>
  <c r="L20" i="25"/>
  <c r="S20" i="25"/>
  <c r="O20" i="25"/>
  <c r="K20" i="25"/>
  <c r="R20" i="25"/>
  <c r="N20" i="25"/>
  <c r="J20" i="25"/>
  <c r="I20" i="25"/>
  <c r="H20" i="25"/>
  <c r="Q20" i="25"/>
  <c r="M20" i="25"/>
  <c r="T28" i="25"/>
  <c r="P28" i="25"/>
  <c r="L28" i="25"/>
  <c r="S28" i="25"/>
  <c r="O28" i="25"/>
  <c r="K28" i="25"/>
  <c r="R28" i="25"/>
  <c r="N28" i="25"/>
  <c r="J28" i="25"/>
  <c r="I28" i="25"/>
  <c r="H28" i="25"/>
  <c r="M28" i="25"/>
  <c r="Q28" i="25"/>
  <c r="T36" i="25"/>
  <c r="P36" i="25"/>
  <c r="L36" i="25"/>
  <c r="S36" i="25"/>
  <c r="O36" i="25"/>
  <c r="K36" i="25"/>
  <c r="R36" i="25"/>
  <c r="N36" i="25"/>
  <c r="J36" i="25"/>
  <c r="I36" i="25"/>
  <c r="H36" i="25"/>
  <c r="Q36" i="25"/>
  <c r="M36" i="25"/>
  <c r="K41" i="25"/>
  <c r="P16" i="25"/>
  <c r="L16" i="25"/>
  <c r="O16" i="25"/>
  <c r="K16" i="25"/>
  <c r="R16" i="25"/>
  <c r="N16" i="25"/>
  <c r="M16" i="25"/>
  <c r="H16" i="25"/>
  <c r="I16" i="25"/>
  <c r="T25" i="25"/>
  <c r="L25" i="25"/>
  <c r="S25" i="25"/>
  <c r="O25" i="25"/>
  <c r="K25" i="25"/>
  <c r="N25" i="25"/>
  <c r="J25" i="25"/>
  <c r="H25" i="25"/>
  <c r="I25" i="25"/>
  <c r="Q25" i="25"/>
  <c r="T33" i="25"/>
  <c r="P33" i="25"/>
  <c r="L33" i="25"/>
  <c r="S33" i="25"/>
  <c r="K33" i="25"/>
  <c r="R33" i="25"/>
  <c r="J33" i="25"/>
  <c r="M33" i="25"/>
  <c r="H33" i="25"/>
  <c r="I33" i="25"/>
  <c r="T42" i="25"/>
  <c r="P42" i="25"/>
  <c r="S42" i="25"/>
  <c r="O42" i="25"/>
  <c r="R42" i="25"/>
  <c r="N42" i="25"/>
  <c r="J42" i="25"/>
  <c r="M42" i="25"/>
  <c r="I42" i="25"/>
  <c r="Q42" i="25"/>
  <c r="T43" i="6"/>
  <c r="P43" i="24" s="1"/>
  <c r="T42" i="6"/>
  <c r="T41" i="6"/>
  <c r="T41" i="24" s="1"/>
  <c r="T39" i="6"/>
  <c r="T38" i="6"/>
  <c r="P38" i="24" s="1"/>
  <c r="T37" i="6"/>
  <c r="T36" i="6"/>
  <c r="M36" i="24" s="1"/>
  <c r="T35" i="6"/>
  <c r="I35" i="24" s="1"/>
  <c r="T34" i="6"/>
  <c r="I34" i="24" s="1"/>
  <c r="T33" i="6"/>
  <c r="T32" i="6"/>
  <c r="L32" i="24" s="1"/>
  <c r="T31" i="6"/>
  <c r="T30" i="6"/>
  <c r="P30" i="24" s="1"/>
  <c r="T29" i="6"/>
  <c r="K29" i="24" s="1"/>
  <c r="T28" i="6"/>
  <c r="N28" i="24" s="1"/>
  <c r="T27" i="6"/>
  <c r="K27" i="24" s="1"/>
  <c r="T26" i="6"/>
  <c r="K26" i="24" s="1"/>
  <c r="T25" i="6"/>
  <c r="T24" i="6"/>
  <c r="S24" i="24" s="1"/>
  <c r="T23" i="6"/>
  <c r="T22" i="6"/>
  <c r="T21" i="6"/>
  <c r="T20" i="6"/>
  <c r="S20" i="24" s="1"/>
  <c r="T19" i="6"/>
  <c r="I19" i="24" s="1"/>
  <c r="T17" i="6"/>
  <c r="T17" i="24" s="1"/>
  <c r="T16" i="6"/>
  <c r="T15" i="6"/>
  <c r="O15" i="24" s="1"/>
  <c r="T14" i="6"/>
  <c r="T11" i="6"/>
  <c r="T10" i="6"/>
  <c r="T9" i="6"/>
  <c r="P9" i="24" s="1"/>
  <c r="S43" i="6"/>
  <c r="S44" i="6" s="1"/>
  <c r="S229" i="6" s="1"/>
  <c r="H229" i="23" s="1"/>
  <c r="J229" i="23" s="1"/>
  <c r="S42" i="6"/>
  <c r="S41" i="6"/>
  <c r="S39" i="6"/>
  <c r="S38" i="6"/>
  <c r="S37" i="6"/>
  <c r="L37" i="23" s="1"/>
  <c r="S36" i="6"/>
  <c r="S35" i="6"/>
  <c r="I35" i="23" s="1"/>
  <c r="S34" i="6"/>
  <c r="S34" i="23" s="1"/>
  <c r="S33" i="6"/>
  <c r="S32" i="6"/>
  <c r="S31" i="6"/>
  <c r="S30" i="6"/>
  <c r="S29" i="6"/>
  <c r="S28" i="6"/>
  <c r="S27" i="6"/>
  <c r="Q27" i="23" s="1"/>
  <c r="S26" i="6"/>
  <c r="S40" i="6" s="1"/>
  <c r="S25" i="6"/>
  <c r="S24" i="6"/>
  <c r="S23" i="6"/>
  <c r="S22" i="6"/>
  <c r="S21" i="6"/>
  <c r="S21" i="23" s="1"/>
  <c r="S20" i="6"/>
  <c r="S19" i="6"/>
  <c r="J19" i="23" s="1"/>
  <c r="S17" i="6"/>
  <c r="I17" i="23" s="1"/>
  <c r="S16" i="6"/>
  <c r="S15" i="6"/>
  <c r="S14" i="6"/>
  <c r="S14" i="23" s="1"/>
  <c r="S11" i="6"/>
  <c r="S10" i="6"/>
  <c r="P10" i="23" s="1"/>
  <c r="S9" i="6"/>
  <c r="R43" i="6"/>
  <c r="R42" i="6"/>
  <c r="H42" i="22" s="1"/>
  <c r="R41" i="6"/>
  <c r="R39" i="6"/>
  <c r="H39" i="22" s="1"/>
  <c r="R38" i="6"/>
  <c r="R37" i="6"/>
  <c r="R36" i="6"/>
  <c r="H36" i="22" s="1"/>
  <c r="R34" i="6"/>
  <c r="H34" i="22" s="1"/>
  <c r="R33" i="6"/>
  <c r="R32" i="6"/>
  <c r="H32" i="22" s="1"/>
  <c r="R31" i="6"/>
  <c r="R30" i="6"/>
  <c r="H30" i="22" s="1"/>
  <c r="R29" i="6"/>
  <c r="R28" i="6"/>
  <c r="R27" i="6"/>
  <c r="R26" i="6"/>
  <c r="R25" i="6"/>
  <c r="R24" i="6"/>
  <c r="R23" i="6"/>
  <c r="R22" i="6"/>
  <c r="R21" i="6"/>
  <c r="R20" i="6"/>
  <c r="R19" i="6"/>
  <c r="H19" i="22" s="1"/>
  <c r="R17" i="6"/>
  <c r="H17" i="22" s="1"/>
  <c r="R16" i="6"/>
  <c r="R15" i="6"/>
  <c r="R14" i="6"/>
  <c r="R11" i="6"/>
  <c r="H11" i="22" s="1"/>
  <c r="R10" i="6"/>
  <c r="R9" i="6"/>
  <c r="Q43" i="6"/>
  <c r="R43" i="21" s="1"/>
  <c r="Q42" i="6"/>
  <c r="Q41" i="6"/>
  <c r="Q39" i="6"/>
  <c r="K39" i="21" s="1"/>
  <c r="Q38" i="6"/>
  <c r="Q37" i="6"/>
  <c r="Q36" i="6"/>
  <c r="I36" i="21" s="1"/>
  <c r="Q35" i="6"/>
  <c r="Q34" i="6"/>
  <c r="R34" i="21" s="1"/>
  <c r="Q33" i="6"/>
  <c r="Q32" i="6"/>
  <c r="Q31" i="6"/>
  <c r="Q30" i="6"/>
  <c r="Q29" i="6"/>
  <c r="Q28" i="6"/>
  <c r="P28" i="21" s="1"/>
  <c r="Q27" i="6"/>
  <c r="Q26" i="6"/>
  <c r="M26" i="21" s="1"/>
  <c r="Q25" i="6"/>
  <c r="Q24" i="6"/>
  <c r="Q23" i="6"/>
  <c r="Q22" i="6"/>
  <c r="Q21" i="6"/>
  <c r="Q20" i="6"/>
  <c r="N20" i="21" s="1"/>
  <c r="Q19" i="6"/>
  <c r="Q17" i="6"/>
  <c r="O17" i="21" s="1"/>
  <c r="Q16" i="6"/>
  <c r="Q15" i="6"/>
  <c r="Q14" i="6"/>
  <c r="Q11" i="6"/>
  <c r="Q10" i="6"/>
  <c r="Q9" i="6"/>
  <c r="R9" i="21" s="1"/>
  <c r="P43" i="6"/>
  <c r="P42" i="6"/>
  <c r="I42" i="20" s="1"/>
  <c r="P41" i="6"/>
  <c r="P41" i="20" s="1"/>
  <c r="P39" i="6"/>
  <c r="P38" i="6"/>
  <c r="T38" i="20" s="1"/>
  <c r="P37" i="6"/>
  <c r="P36" i="6"/>
  <c r="P35" i="6"/>
  <c r="J35" i="20" s="1"/>
  <c r="P34" i="6"/>
  <c r="P33" i="6"/>
  <c r="S33" i="20" s="1"/>
  <c r="P32" i="6"/>
  <c r="J32" i="20" s="1"/>
  <c r="P31" i="6"/>
  <c r="P30" i="6"/>
  <c r="Q30" i="20" s="1"/>
  <c r="P29" i="6"/>
  <c r="P28" i="6"/>
  <c r="P27" i="6"/>
  <c r="J27" i="20" s="1"/>
  <c r="P26" i="6"/>
  <c r="P25" i="6"/>
  <c r="S25" i="20" s="1"/>
  <c r="P24" i="6"/>
  <c r="P24" i="20" s="1"/>
  <c r="P23" i="6"/>
  <c r="P22" i="6"/>
  <c r="P21" i="6"/>
  <c r="P20" i="6"/>
  <c r="P19" i="6"/>
  <c r="J19" i="20" s="1"/>
  <c r="P17" i="6"/>
  <c r="P16" i="6"/>
  <c r="H16" i="20" s="1"/>
  <c r="P15" i="6"/>
  <c r="J15" i="20" s="1"/>
  <c r="P14" i="6"/>
  <c r="P11" i="6"/>
  <c r="P12" i="6" s="1"/>
  <c r="P10" i="6"/>
  <c r="P9" i="6"/>
  <c r="O43" i="6"/>
  <c r="O42" i="6"/>
  <c r="O41" i="6"/>
  <c r="T41" i="19" s="1"/>
  <c r="O39" i="6"/>
  <c r="O39" i="19" s="1"/>
  <c r="O38" i="6"/>
  <c r="O37" i="6"/>
  <c r="O36" i="6"/>
  <c r="O35" i="6"/>
  <c r="O34" i="6"/>
  <c r="O33" i="6"/>
  <c r="O32" i="6"/>
  <c r="L32" i="19" s="1"/>
  <c r="O31" i="6"/>
  <c r="R31" i="19" s="1"/>
  <c r="O30" i="6"/>
  <c r="O29" i="6"/>
  <c r="T29" i="19" s="1"/>
  <c r="O28" i="6"/>
  <c r="O27" i="6"/>
  <c r="O26" i="6"/>
  <c r="O25" i="6"/>
  <c r="O24" i="6"/>
  <c r="L24" i="19" s="1"/>
  <c r="O23" i="6"/>
  <c r="M23" i="19" s="1"/>
  <c r="O22" i="6"/>
  <c r="O21" i="6"/>
  <c r="O20" i="6"/>
  <c r="O19" i="6"/>
  <c r="O17" i="6"/>
  <c r="O16" i="6"/>
  <c r="O15" i="6"/>
  <c r="M15" i="19" s="1"/>
  <c r="O14" i="6"/>
  <c r="L14" i="19" s="1"/>
  <c r="O11" i="6"/>
  <c r="O10" i="6"/>
  <c r="O12" i="6" s="1"/>
  <c r="O9" i="6"/>
  <c r="N43" i="6"/>
  <c r="N42" i="6"/>
  <c r="N42" i="18" s="1"/>
  <c r="N41" i="6"/>
  <c r="R41" i="18" s="1"/>
  <c r="N39" i="6"/>
  <c r="N38" i="6"/>
  <c r="I38" i="18" s="1"/>
  <c r="N37" i="6"/>
  <c r="M37" i="18" s="1"/>
  <c r="N36" i="6"/>
  <c r="N35" i="6"/>
  <c r="T35" i="18" s="1"/>
  <c r="N34" i="6"/>
  <c r="N33" i="6"/>
  <c r="I33" i="18" s="1"/>
  <c r="N32" i="6"/>
  <c r="Q32" i="18" s="1"/>
  <c r="N31" i="6"/>
  <c r="T31" i="18" s="1"/>
  <c r="N30" i="6"/>
  <c r="M30" i="18" s="1"/>
  <c r="N29" i="6"/>
  <c r="N29" i="18" s="1"/>
  <c r="N28" i="6"/>
  <c r="N27" i="6"/>
  <c r="I27" i="18" s="1"/>
  <c r="N26" i="6"/>
  <c r="N25" i="6"/>
  <c r="M25" i="18" s="1"/>
  <c r="N24" i="6"/>
  <c r="S24" i="18" s="1"/>
  <c r="N23" i="6"/>
  <c r="N22" i="6"/>
  <c r="M22" i="18" s="1"/>
  <c r="N21" i="6"/>
  <c r="S21" i="18" s="1"/>
  <c r="N20" i="6"/>
  <c r="N19" i="6"/>
  <c r="M19" i="18" s="1"/>
  <c r="N17" i="6"/>
  <c r="N16" i="6"/>
  <c r="K16" i="18" s="1"/>
  <c r="N15" i="6"/>
  <c r="I15" i="18" s="1"/>
  <c r="N14" i="6"/>
  <c r="N14" i="18" s="1"/>
  <c r="N10" i="6"/>
  <c r="K10" i="18" s="1"/>
  <c r="N9" i="6"/>
  <c r="M43" i="6"/>
  <c r="M42" i="6"/>
  <c r="M41" i="6"/>
  <c r="M39" i="6"/>
  <c r="M38" i="6"/>
  <c r="K38" i="17" s="1"/>
  <c r="M37" i="6"/>
  <c r="O37" i="17" s="1"/>
  <c r="M36" i="6"/>
  <c r="M35" i="6"/>
  <c r="J35" i="17" s="1"/>
  <c r="M34" i="6"/>
  <c r="M33" i="6"/>
  <c r="M32" i="6"/>
  <c r="M31" i="6"/>
  <c r="M30" i="6"/>
  <c r="I30" i="17" s="1"/>
  <c r="M29" i="6"/>
  <c r="O29" i="17" s="1"/>
  <c r="M28" i="6"/>
  <c r="M27" i="6"/>
  <c r="L27" i="17" s="1"/>
  <c r="M26" i="6"/>
  <c r="M25" i="6"/>
  <c r="M24" i="6"/>
  <c r="M23" i="6"/>
  <c r="M22" i="6"/>
  <c r="I22" i="17" s="1"/>
  <c r="M21" i="6"/>
  <c r="T21" i="17" s="1"/>
  <c r="M20" i="6"/>
  <c r="M19" i="6"/>
  <c r="N19" i="17" s="1"/>
  <c r="M17" i="6"/>
  <c r="M16" i="6"/>
  <c r="M15" i="6"/>
  <c r="M14" i="6"/>
  <c r="M11" i="6"/>
  <c r="S11" i="17" s="1"/>
  <c r="M10" i="6"/>
  <c r="J10" i="17" s="1"/>
  <c r="M9" i="6"/>
  <c r="L43" i="6"/>
  <c r="L44" i="6" s="1"/>
  <c r="L229" i="6" s="1"/>
  <c r="H229" i="16" s="1"/>
  <c r="L42" i="6"/>
  <c r="L41" i="6"/>
  <c r="L39" i="6"/>
  <c r="L38" i="6"/>
  <c r="O38" i="16" s="1"/>
  <c r="L37" i="6"/>
  <c r="J37" i="16" s="1"/>
  <c r="L36" i="6"/>
  <c r="M36" i="16" s="1"/>
  <c r="L35" i="6"/>
  <c r="L34" i="6"/>
  <c r="H34" i="16" s="1"/>
  <c r="L33" i="6"/>
  <c r="L32" i="6"/>
  <c r="L31" i="6"/>
  <c r="L30" i="6"/>
  <c r="Q30" i="16" s="1"/>
  <c r="L29" i="6"/>
  <c r="M29" i="16" s="1"/>
  <c r="L28" i="6"/>
  <c r="O28" i="16" s="1"/>
  <c r="L27" i="6"/>
  <c r="L26" i="6"/>
  <c r="O26" i="16" s="1"/>
  <c r="L25" i="6"/>
  <c r="L24" i="6"/>
  <c r="L23" i="6"/>
  <c r="L22" i="6"/>
  <c r="R22" i="16" s="1"/>
  <c r="L21" i="6"/>
  <c r="O21" i="16" s="1"/>
  <c r="L20" i="6"/>
  <c r="R20" i="16" s="1"/>
  <c r="L19" i="6"/>
  <c r="L17" i="6"/>
  <c r="L17" i="16" s="1"/>
  <c r="L16" i="6"/>
  <c r="L15" i="6"/>
  <c r="L14" i="6"/>
  <c r="L11" i="6"/>
  <c r="S11" i="16" s="1"/>
  <c r="L10" i="6"/>
  <c r="H10" i="16" s="1"/>
  <c r="L9" i="6"/>
  <c r="T9" i="16" s="1"/>
  <c r="K43" i="6"/>
  <c r="H43" i="15" s="1"/>
  <c r="K42" i="6"/>
  <c r="H42" i="15" s="1"/>
  <c r="K41" i="6"/>
  <c r="H41" i="15" s="1"/>
  <c r="K39" i="6"/>
  <c r="K38" i="6"/>
  <c r="K37" i="6"/>
  <c r="K36" i="6"/>
  <c r="H36" i="15" s="1"/>
  <c r="K35" i="6"/>
  <c r="H35" i="15" s="1"/>
  <c r="K34" i="6"/>
  <c r="H34" i="15" s="1"/>
  <c r="K33" i="6"/>
  <c r="H33" i="15" s="1"/>
  <c r="K32" i="6"/>
  <c r="H32" i="15" s="1"/>
  <c r="K31" i="6"/>
  <c r="K30" i="6"/>
  <c r="K29" i="6"/>
  <c r="K28" i="6"/>
  <c r="K27" i="6"/>
  <c r="H27" i="15" s="1"/>
  <c r="K26" i="6"/>
  <c r="H26" i="15" s="1"/>
  <c r="K25" i="6"/>
  <c r="H25" i="15" s="1"/>
  <c r="K24" i="6"/>
  <c r="H24" i="15" s="1"/>
  <c r="K23" i="6"/>
  <c r="K22" i="6"/>
  <c r="K21" i="6"/>
  <c r="K20" i="6"/>
  <c r="H20" i="15" s="1"/>
  <c r="K19" i="6"/>
  <c r="H19" i="15" s="1"/>
  <c r="K17" i="6"/>
  <c r="H17" i="15" s="1"/>
  <c r="K16" i="6"/>
  <c r="H16" i="15" s="1"/>
  <c r="K15" i="6"/>
  <c r="H15" i="15" s="1"/>
  <c r="K14" i="6"/>
  <c r="K11" i="6"/>
  <c r="K10" i="6"/>
  <c r="J43" i="6"/>
  <c r="O43" i="14" s="1"/>
  <c r="J42" i="6"/>
  <c r="J41" i="6"/>
  <c r="L41" i="14" s="1"/>
  <c r="J39" i="6"/>
  <c r="L39" i="14" s="1"/>
  <c r="J38" i="6"/>
  <c r="P38" i="14" s="1"/>
  <c r="J37" i="6"/>
  <c r="S37" i="14" s="1"/>
  <c r="J36" i="6"/>
  <c r="R36" i="14" s="1"/>
  <c r="J35" i="6"/>
  <c r="N35" i="14" s="1"/>
  <c r="J34" i="6"/>
  <c r="O34" i="14" s="1"/>
  <c r="J33" i="6"/>
  <c r="J32" i="6"/>
  <c r="N32" i="14" s="1"/>
  <c r="J30" i="6"/>
  <c r="L30" i="14" s="1"/>
  <c r="J29" i="6"/>
  <c r="T29" i="14" s="1"/>
  <c r="J28" i="6"/>
  <c r="T28" i="14" s="1"/>
  <c r="J27" i="6"/>
  <c r="S27" i="14" s="1"/>
  <c r="J26" i="6"/>
  <c r="T26" i="14" s="1"/>
  <c r="J25" i="6"/>
  <c r="K25" i="14" s="1"/>
  <c r="J24" i="6"/>
  <c r="J23" i="6"/>
  <c r="T23" i="14" s="1"/>
  <c r="J22" i="6"/>
  <c r="T22" i="14" s="1"/>
  <c r="J21" i="6"/>
  <c r="L21" i="14" s="1"/>
  <c r="J20" i="6"/>
  <c r="L20" i="14" s="1"/>
  <c r="J19" i="6"/>
  <c r="K19" i="14" s="1"/>
  <c r="J17" i="6"/>
  <c r="L17" i="14" s="1"/>
  <c r="J16" i="6"/>
  <c r="N16" i="14" s="1"/>
  <c r="J15" i="6"/>
  <c r="J14" i="6"/>
  <c r="K14" i="14" s="1"/>
  <c r="J11" i="6"/>
  <c r="R11" i="14" s="1"/>
  <c r="I43" i="6"/>
  <c r="M43" i="13" s="1"/>
  <c r="I42" i="6"/>
  <c r="Q42" i="13" s="1"/>
  <c r="I41" i="6"/>
  <c r="O41" i="13" s="1"/>
  <c r="I39" i="6"/>
  <c r="P39" i="13" s="1"/>
  <c r="I38" i="6"/>
  <c r="R38" i="13" s="1"/>
  <c r="I37" i="6"/>
  <c r="S37" i="13" s="1"/>
  <c r="I36" i="6"/>
  <c r="O36" i="13" s="1"/>
  <c r="I35" i="6"/>
  <c r="R35" i="13" s="1"/>
  <c r="I34" i="6"/>
  <c r="P34" i="13" s="1"/>
  <c r="I33" i="6"/>
  <c r="O33" i="13" s="1"/>
  <c r="I32" i="6"/>
  <c r="S32" i="13" s="1"/>
  <c r="I31" i="6"/>
  <c r="N31" i="13" s="1"/>
  <c r="I30" i="6"/>
  <c r="P30" i="13" s="1"/>
  <c r="I29" i="6"/>
  <c r="Q29" i="13" s="1"/>
  <c r="I28" i="6"/>
  <c r="I28" i="13" s="1"/>
  <c r="I27" i="6"/>
  <c r="M27" i="13" s="1"/>
  <c r="I26" i="6"/>
  <c r="S26" i="13" s="1"/>
  <c r="I25" i="6"/>
  <c r="M25" i="13" s="1"/>
  <c r="I24" i="6"/>
  <c r="I24" i="13" s="1"/>
  <c r="I23" i="6"/>
  <c r="T23" i="13" s="1"/>
  <c r="I22" i="6"/>
  <c r="N22" i="13" s="1"/>
  <c r="I21" i="6"/>
  <c r="I20" i="6"/>
  <c r="J20" i="13" s="1"/>
  <c r="I19" i="6"/>
  <c r="P19" i="13" s="1"/>
  <c r="I17" i="6"/>
  <c r="N17" i="13" s="1"/>
  <c r="I16" i="6"/>
  <c r="S16" i="13" s="1"/>
  <c r="I14" i="6"/>
  <c r="R14" i="13" s="1"/>
  <c r="I11" i="6"/>
  <c r="I11" i="13" s="1"/>
  <c r="I9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C2" i="6"/>
  <c r="H35" i="22"/>
  <c r="I10" i="24"/>
  <c r="O10" i="24"/>
  <c r="H10" i="24"/>
  <c r="I16" i="24"/>
  <c r="O16" i="24"/>
  <c r="I21" i="24"/>
  <c r="T21" i="24"/>
  <c r="L21" i="24"/>
  <c r="J21" i="24"/>
  <c r="P25" i="24"/>
  <c r="M29" i="24"/>
  <c r="O29" i="24"/>
  <c r="J29" i="24"/>
  <c r="M37" i="24"/>
  <c r="O37" i="24"/>
  <c r="M42" i="24"/>
  <c r="N42" i="24"/>
  <c r="I11" i="24"/>
  <c r="M17" i="24"/>
  <c r="I17" i="24"/>
  <c r="P17" i="24"/>
  <c r="L17" i="24"/>
  <c r="K17" i="24"/>
  <c r="H17" i="24"/>
  <c r="N17" i="24"/>
  <c r="M26" i="24"/>
  <c r="I26" i="24"/>
  <c r="L26" i="24"/>
  <c r="S26" i="24"/>
  <c r="O26" i="24"/>
  <c r="H26" i="24"/>
  <c r="J26" i="24"/>
  <c r="M34" i="24"/>
  <c r="T34" i="24"/>
  <c r="P34" i="24"/>
  <c r="O34" i="24"/>
  <c r="K34" i="24"/>
  <c r="H34" i="24"/>
  <c r="N34" i="24"/>
  <c r="K38" i="24"/>
  <c r="M43" i="24"/>
  <c r="I43" i="24"/>
  <c r="T43" i="24"/>
  <c r="L43" i="24"/>
  <c r="S43" i="24"/>
  <c r="H43" i="24"/>
  <c r="J43" i="24"/>
  <c r="N43" i="24"/>
  <c r="Q14" i="24"/>
  <c r="M14" i="24"/>
  <c r="I14" i="24"/>
  <c r="T14" i="24"/>
  <c r="P14" i="24"/>
  <c r="L14" i="24"/>
  <c r="S14" i="24"/>
  <c r="O14" i="24"/>
  <c r="K14" i="24"/>
  <c r="J14" i="24"/>
  <c r="H14" i="24"/>
  <c r="N14" i="24"/>
  <c r="M23" i="24"/>
  <c r="I23" i="24"/>
  <c r="T23" i="24"/>
  <c r="P23" i="24"/>
  <c r="L23" i="24"/>
  <c r="S23" i="24"/>
  <c r="O23" i="24"/>
  <c r="K23" i="24"/>
  <c r="J23" i="24"/>
  <c r="H23" i="24"/>
  <c r="N23" i="24"/>
  <c r="Q31" i="24"/>
  <c r="M31" i="24"/>
  <c r="I31" i="24"/>
  <c r="T31" i="24"/>
  <c r="P31" i="24"/>
  <c r="L31" i="24"/>
  <c r="S31" i="24"/>
  <c r="O31" i="24"/>
  <c r="K31" i="24"/>
  <c r="J31" i="24"/>
  <c r="H31" i="24"/>
  <c r="N31" i="24"/>
  <c r="M39" i="24"/>
  <c r="I39" i="24"/>
  <c r="T39" i="24"/>
  <c r="P39" i="24"/>
  <c r="L39" i="24"/>
  <c r="S39" i="24"/>
  <c r="O39" i="24"/>
  <c r="K39" i="24"/>
  <c r="J39" i="24"/>
  <c r="H39" i="24"/>
  <c r="N39" i="24"/>
  <c r="K9" i="24"/>
  <c r="O9" i="24"/>
  <c r="S9" i="24"/>
  <c r="T9" i="24"/>
  <c r="M9" i="24"/>
  <c r="I9" i="24"/>
  <c r="J9" i="24"/>
  <c r="H9" i="24"/>
  <c r="Q15" i="24"/>
  <c r="M15" i="24"/>
  <c r="P15" i="24"/>
  <c r="L15" i="24"/>
  <c r="S15" i="24"/>
  <c r="K15" i="24"/>
  <c r="N15" i="24"/>
  <c r="Q20" i="24"/>
  <c r="I20" i="24"/>
  <c r="T20" i="24"/>
  <c r="L20" i="24"/>
  <c r="O20" i="24"/>
  <c r="K20" i="24"/>
  <c r="T24" i="24"/>
  <c r="P24" i="24"/>
  <c r="L24" i="24"/>
  <c r="O24" i="24"/>
  <c r="K24" i="24"/>
  <c r="H24" i="24"/>
  <c r="M28" i="24"/>
  <c r="P28" i="24"/>
  <c r="L28" i="24"/>
  <c r="S28" i="24"/>
  <c r="K28" i="24"/>
  <c r="H28" i="24"/>
  <c r="I32" i="24"/>
  <c r="T32" i="24"/>
  <c r="P32" i="24"/>
  <c r="S32" i="24"/>
  <c r="O32" i="24"/>
  <c r="J32" i="24"/>
  <c r="H32" i="24"/>
  <c r="I36" i="24"/>
  <c r="T36" i="24"/>
  <c r="S36" i="24"/>
  <c r="O36" i="24"/>
  <c r="N36" i="24"/>
  <c r="J36" i="24"/>
  <c r="H36" i="24"/>
  <c r="M41" i="24"/>
  <c r="I41" i="24"/>
  <c r="P41" i="24"/>
  <c r="L41" i="24"/>
  <c r="K41" i="24"/>
  <c r="N41" i="24"/>
  <c r="J41" i="24"/>
  <c r="J9" i="23"/>
  <c r="N9" i="23"/>
  <c r="P9" i="23"/>
  <c r="T9" i="23"/>
  <c r="M9" i="23"/>
  <c r="I15" i="23"/>
  <c r="T15" i="23"/>
  <c r="L15" i="23"/>
  <c r="R20" i="23"/>
  <c r="J20" i="23"/>
  <c r="T20" i="23"/>
  <c r="P20" i="23"/>
  <c r="K24" i="23"/>
  <c r="R24" i="23"/>
  <c r="H24" i="23"/>
  <c r="P24" i="23"/>
  <c r="O28" i="23"/>
  <c r="R28" i="23"/>
  <c r="I28" i="23"/>
  <c r="H28" i="23"/>
  <c r="P28" i="23"/>
  <c r="S32" i="23"/>
  <c r="M32" i="23"/>
  <c r="I32" i="23"/>
  <c r="O36" i="23"/>
  <c r="K36" i="23"/>
  <c r="Q36" i="23"/>
  <c r="M36" i="23"/>
  <c r="H36" i="23"/>
  <c r="L36" i="23"/>
  <c r="O41" i="23"/>
  <c r="M41" i="23"/>
  <c r="T41" i="23"/>
  <c r="L41" i="23"/>
  <c r="S16" i="23"/>
  <c r="O16" i="23"/>
  <c r="K16" i="23"/>
  <c r="R16" i="23"/>
  <c r="N16" i="23"/>
  <c r="J16" i="23"/>
  <c r="Q16" i="23"/>
  <c r="M16" i="23"/>
  <c r="I16" i="23"/>
  <c r="L16" i="23"/>
  <c r="T16" i="23"/>
  <c r="P16" i="23"/>
  <c r="H16" i="23"/>
  <c r="J21" i="23"/>
  <c r="S25" i="23"/>
  <c r="O25" i="23"/>
  <c r="K25" i="23"/>
  <c r="R25" i="23"/>
  <c r="N25" i="23"/>
  <c r="J25" i="23"/>
  <c r="Q25" i="23"/>
  <c r="M25" i="23"/>
  <c r="I25" i="23"/>
  <c r="L25" i="23"/>
  <c r="T25" i="23"/>
  <c r="P25" i="23"/>
  <c r="H25" i="23"/>
  <c r="R29" i="23"/>
  <c r="S33" i="23"/>
  <c r="O33" i="23"/>
  <c r="K33" i="23"/>
  <c r="R33" i="23"/>
  <c r="N33" i="23"/>
  <c r="J33" i="23"/>
  <c r="Q33" i="23"/>
  <c r="M33" i="23"/>
  <c r="I33" i="23"/>
  <c r="L33" i="23"/>
  <c r="T33" i="23"/>
  <c r="P33" i="23"/>
  <c r="H33" i="23"/>
  <c r="S42" i="23"/>
  <c r="O42" i="23"/>
  <c r="K42" i="23"/>
  <c r="R42" i="23"/>
  <c r="N42" i="23"/>
  <c r="J42" i="23"/>
  <c r="Q42" i="23"/>
  <c r="M42" i="23"/>
  <c r="I42" i="23"/>
  <c r="L42" i="23"/>
  <c r="T42" i="23"/>
  <c r="P42" i="23"/>
  <c r="H42" i="23"/>
  <c r="I11" i="23"/>
  <c r="M11" i="23"/>
  <c r="Q11" i="23"/>
  <c r="J11" i="23"/>
  <c r="N11" i="23"/>
  <c r="R11" i="23"/>
  <c r="K11" i="23"/>
  <c r="O11" i="23"/>
  <c r="S11" i="23"/>
  <c r="H11" i="23"/>
  <c r="L11" i="23"/>
  <c r="P11" i="23"/>
  <c r="T11" i="23"/>
  <c r="S22" i="23"/>
  <c r="O22" i="23"/>
  <c r="K22" i="23"/>
  <c r="R22" i="23"/>
  <c r="N22" i="23"/>
  <c r="J22" i="23"/>
  <c r="Q22" i="23"/>
  <c r="M22" i="23"/>
  <c r="I22" i="23"/>
  <c r="P22" i="23"/>
  <c r="L22" i="23"/>
  <c r="H22" i="23"/>
  <c r="T22" i="23"/>
  <c r="S30" i="23"/>
  <c r="O30" i="23"/>
  <c r="K30" i="23"/>
  <c r="R30" i="23"/>
  <c r="N30" i="23"/>
  <c r="J30" i="23"/>
  <c r="Q30" i="23"/>
  <c r="M30" i="23"/>
  <c r="I30" i="23"/>
  <c r="P30" i="23"/>
  <c r="L30" i="23"/>
  <c r="H30" i="23"/>
  <c r="T30" i="23"/>
  <c r="S38" i="23"/>
  <c r="O38" i="23"/>
  <c r="K38" i="23"/>
  <c r="R38" i="23"/>
  <c r="N38" i="23"/>
  <c r="J38" i="23"/>
  <c r="Q38" i="23"/>
  <c r="M38" i="23"/>
  <c r="I38" i="23"/>
  <c r="P38" i="23"/>
  <c r="L38" i="23"/>
  <c r="H38" i="23"/>
  <c r="T38" i="23"/>
  <c r="K43" i="23"/>
  <c r="O14" i="23"/>
  <c r="K14" i="23"/>
  <c r="R14" i="23"/>
  <c r="N14" i="23"/>
  <c r="J14" i="23"/>
  <c r="Q14" i="23"/>
  <c r="M14" i="23"/>
  <c r="I14" i="23"/>
  <c r="T14" i="23"/>
  <c r="P14" i="23"/>
  <c r="H14" i="23"/>
  <c r="L14" i="23"/>
  <c r="S19" i="23"/>
  <c r="K19" i="23"/>
  <c r="R19" i="23"/>
  <c r="N19" i="23"/>
  <c r="M19" i="23"/>
  <c r="I19" i="23"/>
  <c r="H19" i="23"/>
  <c r="L19" i="23"/>
  <c r="S23" i="23"/>
  <c r="O23" i="23"/>
  <c r="K23" i="23"/>
  <c r="R23" i="23"/>
  <c r="N23" i="23"/>
  <c r="J23" i="23"/>
  <c r="Q23" i="23"/>
  <c r="M23" i="23"/>
  <c r="I23" i="23"/>
  <c r="T23" i="23"/>
  <c r="P23" i="23"/>
  <c r="H23" i="23"/>
  <c r="L23" i="23"/>
  <c r="O27" i="23"/>
  <c r="K27" i="23"/>
  <c r="R27" i="23"/>
  <c r="J27" i="23"/>
  <c r="I27" i="23"/>
  <c r="T27" i="23"/>
  <c r="H27" i="23"/>
  <c r="S31" i="23"/>
  <c r="O31" i="23"/>
  <c r="K31" i="23"/>
  <c r="R31" i="23"/>
  <c r="N31" i="23"/>
  <c r="J31" i="23"/>
  <c r="Q31" i="23"/>
  <c r="M31" i="23"/>
  <c r="I31" i="23"/>
  <c r="T31" i="23"/>
  <c r="P31" i="23"/>
  <c r="H31" i="23"/>
  <c r="L31" i="23"/>
  <c r="S35" i="23"/>
  <c r="R35" i="23"/>
  <c r="N35" i="23"/>
  <c r="Q35" i="23"/>
  <c r="M35" i="23"/>
  <c r="T35" i="23"/>
  <c r="H35" i="23"/>
  <c r="S39" i="23"/>
  <c r="O39" i="23"/>
  <c r="K39" i="23"/>
  <c r="R39" i="23"/>
  <c r="N39" i="23"/>
  <c r="J39" i="23"/>
  <c r="Q39" i="23"/>
  <c r="M39" i="23"/>
  <c r="I39" i="23"/>
  <c r="T39" i="23"/>
  <c r="P39" i="23"/>
  <c r="H39" i="23"/>
  <c r="L39" i="23"/>
  <c r="H14" i="22"/>
  <c r="H23" i="22"/>
  <c r="H27" i="22"/>
  <c r="H31" i="22"/>
  <c r="H9" i="22"/>
  <c r="H20" i="22"/>
  <c r="H28" i="22"/>
  <c r="H41" i="22"/>
  <c r="H10" i="22"/>
  <c r="H21" i="22"/>
  <c r="H25" i="22"/>
  <c r="H29" i="22"/>
  <c r="H33" i="22"/>
  <c r="H37" i="22"/>
  <c r="H22" i="22"/>
  <c r="H26" i="22"/>
  <c r="H38" i="22"/>
  <c r="H43" i="22"/>
  <c r="J11" i="21"/>
  <c r="N11" i="21"/>
  <c r="R11" i="21"/>
  <c r="Q11" i="21"/>
  <c r="K11" i="21"/>
  <c r="O11" i="21"/>
  <c r="S11" i="21"/>
  <c r="H11" i="21"/>
  <c r="L11" i="21"/>
  <c r="P11" i="21"/>
  <c r="T11" i="21"/>
  <c r="I11" i="21"/>
  <c r="M11" i="21"/>
  <c r="R22" i="21"/>
  <c r="N22" i="21"/>
  <c r="J22" i="21"/>
  <c r="Q22" i="21"/>
  <c r="M22" i="21"/>
  <c r="I22" i="21"/>
  <c r="T22" i="21"/>
  <c r="P22" i="21"/>
  <c r="L22" i="21"/>
  <c r="K22" i="21"/>
  <c r="H22" i="21"/>
  <c r="S22" i="21"/>
  <c r="O22" i="21"/>
  <c r="R30" i="21"/>
  <c r="N30" i="21"/>
  <c r="J30" i="21"/>
  <c r="Q30" i="21"/>
  <c r="M30" i="21"/>
  <c r="I30" i="21"/>
  <c r="T30" i="21"/>
  <c r="P30" i="21"/>
  <c r="L30" i="21"/>
  <c r="K30" i="21"/>
  <c r="H30" i="21"/>
  <c r="O30" i="21"/>
  <c r="S30" i="21"/>
  <c r="R38" i="21"/>
  <c r="N38" i="21"/>
  <c r="J38" i="21"/>
  <c r="Q38" i="21"/>
  <c r="M38" i="21"/>
  <c r="I38" i="21"/>
  <c r="T38" i="21"/>
  <c r="P38" i="21"/>
  <c r="L38" i="21"/>
  <c r="K38" i="21"/>
  <c r="H38" i="21"/>
  <c r="S38" i="21"/>
  <c r="O38" i="21"/>
  <c r="R19" i="21"/>
  <c r="N19" i="21"/>
  <c r="J19" i="21"/>
  <c r="Q19" i="21"/>
  <c r="M19" i="21"/>
  <c r="I19" i="21"/>
  <c r="T19" i="21"/>
  <c r="P19" i="21"/>
  <c r="L19" i="21"/>
  <c r="O19" i="21"/>
  <c r="H19" i="21"/>
  <c r="S19" i="21"/>
  <c r="K19" i="21"/>
  <c r="R27" i="21"/>
  <c r="N27" i="21"/>
  <c r="J27" i="21"/>
  <c r="Q27" i="21"/>
  <c r="M27" i="21"/>
  <c r="I27" i="21"/>
  <c r="T27" i="21"/>
  <c r="P27" i="21"/>
  <c r="L27" i="21"/>
  <c r="O27" i="21"/>
  <c r="H27" i="21"/>
  <c r="K27" i="21"/>
  <c r="S27" i="21"/>
  <c r="R35" i="21"/>
  <c r="N35" i="21"/>
  <c r="J35" i="21"/>
  <c r="Q35" i="21"/>
  <c r="M35" i="21"/>
  <c r="I35" i="21"/>
  <c r="T35" i="21"/>
  <c r="P35" i="21"/>
  <c r="L35" i="21"/>
  <c r="O35" i="21"/>
  <c r="H35" i="21"/>
  <c r="K35" i="21"/>
  <c r="S35" i="21"/>
  <c r="O9" i="21"/>
  <c r="J9" i="21"/>
  <c r="Q9" i="21"/>
  <c r="R15" i="21"/>
  <c r="N15" i="21"/>
  <c r="J15" i="21"/>
  <c r="Q15" i="21"/>
  <c r="M15" i="21"/>
  <c r="I15" i="21"/>
  <c r="T15" i="21"/>
  <c r="P15" i="21"/>
  <c r="L15" i="21"/>
  <c r="S15" i="21"/>
  <c r="O15" i="21"/>
  <c r="K15" i="21"/>
  <c r="H15" i="21"/>
  <c r="I20" i="21"/>
  <c r="P20" i="21"/>
  <c r="R24" i="21"/>
  <c r="N24" i="21"/>
  <c r="J24" i="21"/>
  <c r="Q24" i="21"/>
  <c r="M24" i="21"/>
  <c r="I24" i="21"/>
  <c r="T24" i="21"/>
  <c r="P24" i="21"/>
  <c r="L24" i="21"/>
  <c r="S24" i="21"/>
  <c r="H24" i="21"/>
  <c r="O24" i="21"/>
  <c r="K24" i="21"/>
  <c r="Q28" i="21"/>
  <c r="I28" i="21"/>
  <c r="K28" i="21"/>
  <c r="R32" i="21"/>
  <c r="N32" i="21"/>
  <c r="J32" i="21"/>
  <c r="Q32" i="21"/>
  <c r="M32" i="21"/>
  <c r="I32" i="21"/>
  <c r="T32" i="21"/>
  <c r="P32" i="21"/>
  <c r="L32" i="21"/>
  <c r="S32" i="21"/>
  <c r="O32" i="21"/>
  <c r="K32" i="21"/>
  <c r="H32" i="21"/>
  <c r="N36" i="21"/>
  <c r="Q36" i="21"/>
  <c r="S36" i="21"/>
  <c r="H36" i="21"/>
  <c r="R41" i="21"/>
  <c r="N41" i="21"/>
  <c r="J41" i="21"/>
  <c r="Q41" i="21"/>
  <c r="M41" i="21"/>
  <c r="I41" i="21"/>
  <c r="T41" i="21"/>
  <c r="P41" i="21"/>
  <c r="L41" i="21"/>
  <c r="S41" i="21"/>
  <c r="H41" i="21"/>
  <c r="O41" i="21"/>
  <c r="K41" i="21"/>
  <c r="K10" i="21"/>
  <c r="L10" i="21"/>
  <c r="N10" i="21"/>
  <c r="R10" i="21"/>
  <c r="S10" i="21"/>
  <c r="Q10" i="21"/>
  <c r="J10" i="21"/>
  <c r="T10" i="21"/>
  <c r="H10" i="21"/>
  <c r="R16" i="21"/>
  <c r="N16" i="21"/>
  <c r="J16" i="21"/>
  <c r="Q16" i="21"/>
  <c r="M16" i="21"/>
  <c r="I16" i="21"/>
  <c r="T16" i="21"/>
  <c r="P16" i="21"/>
  <c r="L16" i="21"/>
  <c r="S16" i="21"/>
  <c r="O16" i="21"/>
  <c r="H16" i="21"/>
  <c r="K16" i="21"/>
  <c r="N21" i="21"/>
  <c r="J21" i="21"/>
  <c r="I21" i="21"/>
  <c r="T21" i="21"/>
  <c r="P21" i="21"/>
  <c r="S21" i="21"/>
  <c r="K21" i="21"/>
  <c r="R25" i="21"/>
  <c r="N25" i="21"/>
  <c r="J25" i="21"/>
  <c r="Q25" i="21"/>
  <c r="M25" i="21"/>
  <c r="I25" i="21"/>
  <c r="T25" i="21"/>
  <c r="P25" i="21"/>
  <c r="L25" i="21"/>
  <c r="K25" i="21"/>
  <c r="S25" i="21"/>
  <c r="O25" i="21"/>
  <c r="H25" i="21"/>
  <c r="R29" i="21"/>
  <c r="Q29" i="21"/>
  <c r="M29" i="21"/>
  <c r="I29" i="21"/>
  <c r="P29" i="21"/>
  <c r="L29" i="21"/>
  <c r="H29" i="21"/>
  <c r="K29" i="21"/>
  <c r="R33" i="21"/>
  <c r="N33" i="21"/>
  <c r="J33" i="21"/>
  <c r="Q33" i="21"/>
  <c r="M33" i="21"/>
  <c r="I33" i="21"/>
  <c r="T33" i="21"/>
  <c r="P33" i="21"/>
  <c r="L33" i="21"/>
  <c r="S33" i="21"/>
  <c r="O33" i="21"/>
  <c r="H33" i="21"/>
  <c r="K33" i="21"/>
  <c r="N37" i="21"/>
  <c r="J37" i="21"/>
  <c r="Q37" i="21"/>
  <c r="I37" i="21"/>
  <c r="T37" i="21"/>
  <c r="S37" i="21"/>
  <c r="K37" i="21"/>
  <c r="O37" i="21"/>
  <c r="R42" i="21"/>
  <c r="N42" i="21"/>
  <c r="J42" i="21"/>
  <c r="Q42" i="21"/>
  <c r="M42" i="21"/>
  <c r="I42" i="21"/>
  <c r="T42" i="21"/>
  <c r="P42" i="21"/>
  <c r="L42" i="21"/>
  <c r="S42" i="21"/>
  <c r="K42" i="21"/>
  <c r="O42" i="21"/>
  <c r="H42" i="21"/>
  <c r="K10" i="20"/>
  <c r="L10" i="20"/>
  <c r="Q10" i="20"/>
  <c r="N10" i="20"/>
  <c r="R10" i="20"/>
  <c r="I10" i="20"/>
  <c r="O10" i="20"/>
  <c r="S10" i="20"/>
  <c r="J10" i="20"/>
  <c r="P10" i="20"/>
  <c r="T10" i="20"/>
  <c r="H10" i="20"/>
  <c r="R21" i="20"/>
  <c r="N21" i="20"/>
  <c r="J21" i="20"/>
  <c r="Q21" i="20"/>
  <c r="I21" i="20"/>
  <c r="T21" i="20"/>
  <c r="P21" i="20"/>
  <c r="L21" i="20"/>
  <c r="S21" i="20"/>
  <c r="O21" i="20"/>
  <c r="K21" i="20"/>
  <c r="H21" i="20"/>
  <c r="R25" i="20"/>
  <c r="R29" i="20"/>
  <c r="N29" i="20"/>
  <c r="J29" i="20"/>
  <c r="Q29" i="20"/>
  <c r="I29" i="20"/>
  <c r="T29" i="20"/>
  <c r="P29" i="20"/>
  <c r="L29" i="20"/>
  <c r="S29" i="20"/>
  <c r="O29" i="20"/>
  <c r="K29" i="20"/>
  <c r="H29" i="20"/>
  <c r="R37" i="20"/>
  <c r="N37" i="20"/>
  <c r="J37" i="20"/>
  <c r="Q37" i="20"/>
  <c r="I37" i="20"/>
  <c r="T37" i="20"/>
  <c r="P37" i="20"/>
  <c r="L37" i="20"/>
  <c r="S37" i="20"/>
  <c r="O37" i="20"/>
  <c r="K37" i="20"/>
  <c r="H37" i="20"/>
  <c r="R17" i="20"/>
  <c r="N17" i="20"/>
  <c r="J17" i="20"/>
  <c r="Q17" i="20"/>
  <c r="I17" i="20"/>
  <c r="T17" i="20"/>
  <c r="P17" i="20"/>
  <c r="L17" i="20"/>
  <c r="K17" i="20"/>
  <c r="S17" i="20"/>
  <c r="H17" i="20"/>
  <c r="O17" i="20"/>
  <c r="J22" i="20"/>
  <c r="R26" i="20"/>
  <c r="N26" i="20"/>
  <c r="J26" i="20"/>
  <c r="Q26" i="20"/>
  <c r="I26" i="20"/>
  <c r="T26" i="20"/>
  <c r="P26" i="20"/>
  <c r="L26" i="20"/>
  <c r="K26" i="20"/>
  <c r="S26" i="20"/>
  <c r="H26" i="20"/>
  <c r="O26" i="20"/>
  <c r="R34" i="20"/>
  <c r="N34" i="20"/>
  <c r="J34" i="20"/>
  <c r="Q34" i="20"/>
  <c r="I34" i="20"/>
  <c r="T34" i="20"/>
  <c r="P34" i="20"/>
  <c r="L34" i="20"/>
  <c r="K34" i="20"/>
  <c r="S34" i="20"/>
  <c r="H34" i="20"/>
  <c r="O34" i="20"/>
  <c r="R43" i="20"/>
  <c r="N43" i="20"/>
  <c r="J43" i="20"/>
  <c r="Q43" i="20"/>
  <c r="I43" i="20"/>
  <c r="T43" i="20"/>
  <c r="P43" i="20"/>
  <c r="L43" i="20"/>
  <c r="K43" i="20"/>
  <c r="S43" i="20"/>
  <c r="H43" i="20"/>
  <c r="O43" i="20"/>
  <c r="R14" i="20"/>
  <c r="N14" i="20"/>
  <c r="J14" i="20"/>
  <c r="Q14" i="20"/>
  <c r="I14" i="20"/>
  <c r="T14" i="20"/>
  <c r="L14" i="20"/>
  <c r="S14" i="20"/>
  <c r="K14" i="20"/>
  <c r="H14" i="20"/>
  <c r="P14" i="20"/>
  <c r="O14" i="20"/>
  <c r="R19" i="20"/>
  <c r="N19" i="20"/>
  <c r="P19" i="20"/>
  <c r="O19" i="20"/>
  <c r="K19" i="20"/>
  <c r="R23" i="20"/>
  <c r="N23" i="20"/>
  <c r="J23" i="20"/>
  <c r="Q23" i="20"/>
  <c r="I23" i="20"/>
  <c r="T23" i="20"/>
  <c r="P23" i="20"/>
  <c r="L23" i="20"/>
  <c r="O23" i="20"/>
  <c r="K23" i="20"/>
  <c r="H23" i="20"/>
  <c r="S23" i="20"/>
  <c r="R27" i="20"/>
  <c r="N27" i="20"/>
  <c r="P27" i="20"/>
  <c r="O27" i="20"/>
  <c r="K27" i="20"/>
  <c r="R31" i="20"/>
  <c r="N31" i="20"/>
  <c r="J31" i="20"/>
  <c r="Q31" i="20"/>
  <c r="I31" i="20"/>
  <c r="T31" i="20"/>
  <c r="P31" i="20"/>
  <c r="L31" i="20"/>
  <c r="O31" i="20"/>
  <c r="K31" i="20"/>
  <c r="H31" i="20"/>
  <c r="S31" i="20"/>
  <c r="R35" i="20"/>
  <c r="N35" i="20"/>
  <c r="P35" i="20"/>
  <c r="O35" i="20"/>
  <c r="K35" i="20"/>
  <c r="R39" i="20"/>
  <c r="N39" i="20"/>
  <c r="J39" i="20"/>
  <c r="Q39" i="20"/>
  <c r="I39" i="20"/>
  <c r="T39" i="20"/>
  <c r="P39" i="20"/>
  <c r="L39" i="20"/>
  <c r="O39" i="20"/>
  <c r="K39" i="20"/>
  <c r="H39" i="20"/>
  <c r="S39" i="20"/>
  <c r="J9" i="20"/>
  <c r="N9" i="20"/>
  <c r="R9" i="20"/>
  <c r="K9" i="20"/>
  <c r="O9" i="20"/>
  <c r="P9" i="20"/>
  <c r="T9" i="20"/>
  <c r="Q9" i="20"/>
  <c r="N15" i="20"/>
  <c r="L15" i="20"/>
  <c r="R20" i="20"/>
  <c r="N20" i="20"/>
  <c r="J20" i="20"/>
  <c r="I20" i="20"/>
  <c r="T20" i="20"/>
  <c r="S20" i="20"/>
  <c r="H20" i="20"/>
  <c r="O20" i="20"/>
  <c r="T24" i="20"/>
  <c r="R28" i="20"/>
  <c r="N28" i="20"/>
  <c r="J28" i="20"/>
  <c r="I28" i="20"/>
  <c r="T28" i="20"/>
  <c r="S28" i="20"/>
  <c r="H28" i="20"/>
  <c r="O28" i="20"/>
  <c r="N32" i="20"/>
  <c r="H32" i="20"/>
  <c r="R36" i="20"/>
  <c r="N36" i="20"/>
  <c r="J36" i="20"/>
  <c r="I36" i="20"/>
  <c r="T36" i="20"/>
  <c r="S36" i="20"/>
  <c r="H36" i="20"/>
  <c r="O36" i="20"/>
  <c r="T41" i="20"/>
  <c r="K9" i="19"/>
  <c r="O9" i="19"/>
  <c r="L9" i="19"/>
  <c r="P9" i="19"/>
  <c r="T9" i="19"/>
  <c r="Q9" i="19"/>
  <c r="R9" i="19"/>
  <c r="M9" i="19"/>
  <c r="I9" i="19"/>
  <c r="N9" i="19"/>
  <c r="H9" i="19"/>
  <c r="O20" i="19"/>
  <c r="K20" i="19"/>
  <c r="Q20" i="19"/>
  <c r="L20" i="19"/>
  <c r="P20" i="19"/>
  <c r="N20" i="19"/>
  <c r="M20" i="19"/>
  <c r="T20" i="19"/>
  <c r="I20" i="19"/>
  <c r="R20" i="19"/>
  <c r="H20" i="19"/>
  <c r="O28" i="19"/>
  <c r="K28" i="19"/>
  <c r="Q28" i="19"/>
  <c r="L28" i="19"/>
  <c r="P28" i="19"/>
  <c r="N28" i="19"/>
  <c r="M28" i="19"/>
  <c r="T28" i="19"/>
  <c r="I28" i="19"/>
  <c r="R28" i="19"/>
  <c r="H28" i="19"/>
  <c r="O36" i="19"/>
  <c r="K36" i="19"/>
  <c r="Q36" i="19"/>
  <c r="L36" i="19"/>
  <c r="P36" i="19"/>
  <c r="N36" i="19"/>
  <c r="M36" i="19"/>
  <c r="T36" i="19"/>
  <c r="I36" i="19"/>
  <c r="R36" i="19"/>
  <c r="H36" i="19"/>
  <c r="O16" i="19"/>
  <c r="K16" i="19"/>
  <c r="P16" i="19"/>
  <c r="T16" i="19"/>
  <c r="N16" i="19"/>
  <c r="I16" i="19"/>
  <c r="R16" i="19"/>
  <c r="H16" i="19"/>
  <c r="Q16" i="19"/>
  <c r="M16" i="19"/>
  <c r="L16" i="19"/>
  <c r="O25" i="19"/>
  <c r="K25" i="19"/>
  <c r="P25" i="19"/>
  <c r="T25" i="19"/>
  <c r="N25" i="19"/>
  <c r="I25" i="19"/>
  <c r="R25" i="19"/>
  <c r="H25" i="19"/>
  <c r="Q25" i="19"/>
  <c r="M25" i="19"/>
  <c r="L25" i="19"/>
  <c r="M29" i="19"/>
  <c r="O33" i="19"/>
  <c r="K33" i="19"/>
  <c r="P33" i="19"/>
  <c r="T33" i="19"/>
  <c r="N33" i="19"/>
  <c r="I33" i="19"/>
  <c r="R33" i="19"/>
  <c r="H33" i="19"/>
  <c r="Q33" i="19"/>
  <c r="M33" i="19"/>
  <c r="L33" i="19"/>
  <c r="O42" i="19"/>
  <c r="K42" i="19"/>
  <c r="P42" i="19"/>
  <c r="T42" i="19"/>
  <c r="N42" i="19"/>
  <c r="I42" i="19"/>
  <c r="R42" i="19"/>
  <c r="H42" i="19"/>
  <c r="Q42" i="19"/>
  <c r="M42" i="19"/>
  <c r="L42" i="19"/>
  <c r="N11" i="19"/>
  <c r="R11" i="19"/>
  <c r="K11" i="19"/>
  <c r="O11" i="19"/>
  <c r="H11" i="19"/>
  <c r="L11" i="19"/>
  <c r="T11" i="19"/>
  <c r="M11" i="19"/>
  <c r="P11" i="19"/>
  <c r="I11" i="19"/>
  <c r="Q11" i="19"/>
  <c r="O17" i="19"/>
  <c r="K17" i="19"/>
  <c r="T17" i="19"/>
  <c r="N17" i="19"/>
  <c r="I17" i="19"/>
  <c r="R17" i="19"/>
  <c r="M17" i="19"/>
  <c r="H17" i="19"/>
  <c r="Q17" i="19"/>
  <c r="P17" i="19"/>
  <c r="L17" i="19"/>
  <c r="O22" i="19"/>
  <c r="K22" i="19"/>
  <c r="T22" i="19"/>
  <c r="N22" i="19"/>
  <c r="I22" i="19"/>
  <c r="R22" i="19"/>
  <c r="M22" i="19"/>
  <c r="H22" i="19"/>
  <c r="L22" i="19"/>
  <c r="Q22" i="19"/>
  <c r="P22" i="19"/>
  <c r="O26" i="19"/>
  <c r="K26" i="19"/>
  <c r="T26" i="19"/>
  <c r="N26" i="19"/>
  <c r="I26" i="19"/>
  <c r="R26" i="19"/>
  <c r="M26" i="19"/>
  <c r="H26" i="19"/>
  <c r="Q26" i="19"/>
  <c r="P26" i="19"/>
  <c r="L26" i="19"/>
  <c r="O30" i="19"/>
  <c r="K30" i="19"/>
  <c r="T30" i="19"/>
  <c r="N30" i="19"/>
  <c r="I30" i="19"/>
  <c r="R30" i="19"/>
  <c r="M30" i="19"/>
  <c r="H30" i="19"/>
  <c r="L30" i="19"/>
  <c r="Q30" i="19"/>
  <c r="P30" i="19"/>
  <c r="O34" i="19"/>
  <c r="K34" i="19"/>
  <c r="T34" i="19"/>
  <c r="N34" i="19"/>
  <c r="I34" i="19"/>
  <c r="R34" i="19"/>
  <c r="M34" i="19"/>
  <c r="H34" i="19"/>
  <c r="Q34" i="19"/>
  <c r="P34" i="19"/>
  <c r="L34" i="19"/>
  <c r="O38" i="19"/>
  <c r="K38" i="19"/>
  <c r="T38" i="19"/>
  <c r="N38" i="19"/>
  <c r="I38" i="19"/>
  <c r="R38" i="19"/>
  <c r="M38" i="19"/>
  <c r="H38" i="19"/>
  <c r="L38" i="19"/>
  <c r="Q38" i="19"/>
  <c r="P38" i="19"/>
  <c r="O43" i="19"/>
  <c r="K43" i="19"/>
  <c r="T43" i="19"/>
  <c r="N43" i="19"/>
  <c r="I43" i="19"/>
  <c r="R43" i="19"/>
  <c r="M43" i="19"/>
  <c r="H43" i="19"/>
  <c r="Q43" i="19"/>
  <c r="P43" i="19"/>
  <c r="L43" i="19"/>
  <c r="Q14" i="19"/>
  <c r="O19" i="19"/>
  <c r="K19" i="19"/>
  <c r="R19" i="19"/>
  <c r="H19" i="19"/>
  <c r="Q19" i="19"/>
  <c r="N19" i="19"/>
  <c r="T19" i="19"/>
  <c r="I19" i="19"/>
  <c r="R23" i="19"/>
  <c r="N23" i="19"/>
  <c r="R27" i="19"/>
  <c r="M27" i="19"/>
  <c r="H27" i="19"/>
  <c r="L27" i="19"/>
  <c r="P27" i="19"/>
  <c r="I27" i="19"/>
  <c r="K31" i="19"/>
  <c r="P31" i="19"/>
  <c r="O35" i="19"/>
  <c r="K35" i="19"/>
  <c r="H35" i="19"/>
  <c r="Q35" i="19"/>
  <c r="L35" i="19"/>
  <c r="N35" i="19"/>
  <c r="T35" i="19"/>
  <c r="T39" i="19"/>
  <c r="P14" i="18"/>
  <c r="S19" i="18"/>
  <c r="O19" i="18"/>
  <c r="Q19" i="18"/>
  <c r="T19" i="18"/>
  <c r="L19" i="18"/>
  <c r="J19" i="18"/>
  <c r="S23" i="18"/>
  <c r="P23" i="18"/>
  <c r="O27" i="18"/>
  <c r="K27" i="18"/>
  <c r="M27" i="18"/>
  <c r="R27" i="18"/>
  <c r="J27" i="18"/>
  <c r="P27" i="18"/>
  <c r="M31" i="18"/>
  <c r="Q35" i="18"/>
  <c r="M35" i="18"/>
  <c r="N35" i="18"/>
  <c r="H35" i="18"/>
  <c r="P35" i="18"/>
  <c r="M39" i="18"/>
  <c r="K15" i="18"/>
  <c r="H15" i="18"/>
  <c r="I24" i="18"/>
  <c r="S32" i="18"/>
  <c r="P32" i="18"/>
  <c r="Q41" i="18"/>
  <c r="N41" i="18"/>
  <c r="Q10" i="18"/>
  <c r="O16" i="18"/>
  <c r="L16" i="18"/>
  <c r="I21" i="18"/>
  <c r="Q25" i="18"/>
  <c r="J25" i="18"/>
  <c r="Q29" i="18"/>
  <c r="R29" i="18"/>
  <c r="M33" i="18"/>
  <c r="P33" i="18"/>
  <c r="O37" i="18"/>
  <c r="L37" i="18"/>
  <c r="I42" i="18"/>
  <c r="K17" i="18"/>
  <c r="Q17" i="18"/>
  <c r="M17" i="18"/>
  <c r="I17" i="18"/>
  <c r="R17" i="18"/>
  <c r="J17" i="18"/>
  <c r="N17" i="18"/>
  <c r="L17" i="18"/>
  <c r="H17" i="18"/>
  <c r="S22" i="18"/>
  <c r="O22" i="18"/>
  <c r="Q22" i="18"/>
  <c r="L22" i="18"/>
  <c r="P22" i="18"/>
  <c r="N22" i="18"/>
  <c r="S26" i="18"/>
  <c r="O26" i="18"/>
  <c r="K26" i="18"/>
  <c r="Q26" i="18"/>
  <c r="M26" i="18"/>
  <c r="I26" i="18"/>
  <c r="L26" i="18"/>
  <c r="P26" i="18"/>
  <c r="T26" i="18"/>
  <c r="N26" i="18"/>
  <c r="H26" i="18"/>
  <c r="S30" i="18"/>
  <c r="O30" i="18"/>
  <c r="Q30" i="18"/>
  <c r="P30" i="18"/>
  <c r="L30" i="18"/>
  <c r="T30" i="18"/>
  <c r="S34" i="18"/>
  <c r="O34" i="18"/>
  <c r="K34" i="18"/>
  <c r="Q34" i="18"/>
  <c r="R34" i="18"/>
  <c r="J34" i="18"/>
  <c r="L34" i="18"/>
  <c r="P34" i="18"/>
  <c r="T34" i="18"/>
  <c r="N34" i="18"/>
  <c r="O38" i="18"/>
  <c r="K38" i="18"/>
  <c r="M38" i="18"/>
  <c r="T38" i="18"/>
  <c r="N38" i="18"/>
  <c r="H38" i="18"/>
  <c r="S43" i="18"/>
  <c r="O43" i="18"/>
  <c r="M43" i="18"/>
  <c r="I43" i="18"/>
  <c r="R43" i="18"/>
  <c r="J43" i="18"/>
  <c r="P43" i="18"/>
  <c r="L43" i="18"/>
  <c r="H43" i="18"/>
  <c r="R17" i="17"/>
  <c r="N17" i="17"/>
  <c r="J17" i="17"/>
  <c r="S17" i="17"/>
  <c r="M17" i="17"/>
  <c r="H17" i="17"/>
  <c r="T17" i="17"/>
  <c r="L17" i="17"/>
  <c r="Q17" i="17"/>
  <c r="K17" i="17"/>
  <c r="P17" i="17"/>
  <c r="I17" i="17"/>
  <c r="O17" i="17"/>
  <c r="R26" i="17"/>
  <c r="N26" i="17"/>
  <c r="J26" i="17"/>
  <c r="S26" i="17"/>
  <c r="M26" i="17"/>
  <c r="H26" i="17"/>
  <c r="Q26" i="17"/>
  <c r="L26" i="17"/>
  <c r="T26" i="17"/>
  <c r="I26" i="17"/>
  <c r="P26" i="17"/>
  <c r="K26" i="17"/>
  <c r="O26" i="17"/>
  <c r="Q30" i="17"/>
  <c r="R34" i="17"/>
  <c r="N34" i="17"/>
  <c r="J34" i="17"/>
  <c r="S34" i="17"/>
  <c r="M34" i="17"/>
  <c r="H34" i="17"/>
  <c r="Q34" i="17"/>
  <c r="L34" i="17"/>
  <c r="P34" i="17"/>
  <c r="K34" i="17"/>
  <c r="T34" i="17"/>
  <c r="I34" i="17"/>
  <c r="O34" i="17"/>
  <c r="R43" i="17"/>
  <c r="N43" i="17"/>
  <c r="J43" i="17"/>
  <c r="S43" i="17"/>
  <c r="M43" i="17"/>
  <c r="H43" i="17"/>
  <c r="Q43" i="17"/>
  <c r="L43" i="17"/>
  <c r="P43" i="17"/>
  <c r="K43" i="17"/>
  <c r="O43" i="17"/>
  <c r="I43" i="17"/>
  <c r="T43" i="17"/>
  <c r="R14" i="17"/>
  <c r="N14" i="17"/>
  <c r="J14" i="17"/>
  <c r="Q14" i="17"/>
  <c r="L14" i="17"/>
  <c r="T14" i="17"/>
  <c r="M14" i="17"/>
  <c r="S14" i="17"/>
  <c r="K14" i="17"/>
  <c r="O14" i="17"/>
  <c r="P14" i="17"/>
  <c r="I14" i="17"/>
  <c r="H14" i="17"/>
  <c r="R23" i="17"/>
  <c r="N23" i="17"/>
  <c r="J23" i="17"/>
  <c r="Q23" i="17"/>
  <c r="L23" i="17"/>
  <c r="P23" i="17"/>
  <c r="I23" i="17"/>
  <c r="O23" i="17"/>
  <c r="H23" i="17"/>
  <c r="K23" i="17"/>
  <c r="T23" i="17"/>
  <c r="M23" i="17"/>
  <c r="S23" i="17"/>
  <c r="R31" i="17"/>
  <c r="N31" i="17"/>
  <c r="J31" i="17"/>
  <c r="Q31" i="17"/>
  <c r="L31" i="17"/>
  <c r="P31" i="17"/>
  <c r="K31" i="17"/>
  <c r="M31" i="17"/>
  <c r="T31" i="17"/>
  <c r="I31" i="17"/>
  <c r="O31" i="17"/>
  <c r="H31" i="17"/>
  <c r="S31" i="17"/>
  <c r="R39" i="17"/>
  <c r="N39" i="17"/>
  <c r="J39" i="17"/>
  <c r="Q39" i="17"/>
  <c r="L39" i="17"/>
  <c r="P39" i="17"/>
  <c r="K39" i="17"/>
  <c r="T39" i="17"/>
  <c r="O39" i="17"/>
  <c r="I39" i="17"/>
  <c r="H39" i="17"/>
  <c r="S39" i="17"/>
  <c r="M39" i="17"/>
  <c r="L9" i="17"/>
  <c r="P9" i="17"/>
  <c r="T9" i="17"/>
  <c r="J9" i="17"/>
  <c r="O9" i="17"/>
  <c r="I9" i="17"/>
  <c r="K9" i="17"/>
  <c r="Q9" i="17"/>
  <c r="H9" i="17"/>
  <c r="S9" i="17"/>
  <c r="M9" i="17"/>
  <c r="R9" i="17"/>
  <c r="N9" i="17"/>
  <c r="R15" i="17"/>
  <c r="N15" i="17"/>
  <c r="J15" i="17"/>
  <c r="P15" i="17"/>
  <c r="K15" i="17"/>
  <c r="O15" i="17"/>
  <c r="T15" i="17"/>
  <c r="M15" i="17"/>
  <c r="Q15" i="17"/>
  <c r="S15" i="17"/>
  <c r="L15" i="17"/>
  <c r="H15" i="17"/>
  <c r="I15" i="17"/>
  <c r="R20" i="17"/>
  <c r="N20" i="17"/>
  <c r="J20" i="17"/>
  <c r="P20" i="17"/>
  <c r="K20" i="17"/>
  <c r="Q20" i="17"/>
  <c r="I20" i="17"/>
  <c r="S20" i="17"/>
  <c r="O20" i="17"/>
  <c r="L20" i="17"/>
  <c r="H20" i="17"/>
  <c r="T20" i="17"/>
  <c r="M20" i="17"/>
  <c r="R24" i="17"/>
  <c r="N24" i="17"/>
  <c r="J24" i="17"/>
  <c r="P24" i="17"/>
  <c r="K24" i="17"/>
  <c r="T24" i="17"/>
  <c r="O24" i="17"/>
  <c r="L24" i="17"/>
  <c r="H24" i="17"/>
  <c r="S24" i="17"/>
  <c r="I24" i="17"/>
  <c r="M24" i="17"/>
  <c r="Q24" i="17"/>
  <c r="R28" i="17"/>
  <c r="N28" i="17"/>
  <c r="J28" i="17"/>
  <c r="P28" i="17"/>
  <c r="K28" i="17"/>
  <c r="T28" i="17"/>
  <c r="O28" i="17"/>
  <c r="I28" i="17"/>
  <c r="Q28" i="17"/>
  <c r="M28" i="17"/>
  <c r="H28" i="17"/>
  <c r="L28" i="17"/>
  <c r="S28" i="17"/>
  <c r="R32" i="17"/>
  <c r="N32" i="17"/>
  <c r="J32" i="17"/>
  <c r="P32" i="17"/>
  <c r="K32" i="17"/>
  <c r="T32" i="17"/>
  <c r="O32" i="17"/>
  <c r="I32" i="17"/>
  <c r="S32" i="17"/>
  <c r="L32" i="17"/>
  <c r="Q32" i="17"/>
  <c r="H32" i="17"/>
  <c r="M32" i="17"/>
  <c r="R36" i="17"/>
  <c r="N36" i="17"/>
  <c r="J36" i="17"/>
  <c r="P36" i="17"/>
  <c r="K36" i="17"/>
  <c r="T36" i="17"/>
  <c r="O36" i="17"/>
  <c r="I36" i="17"/>
  <c r="S36" i="17"/>
  <c r="M36" i="17"/>
  <c r="Q36" i="17"/>
  <c r="H36" i="17"/>
  <c r="L36" i="17"/>
  <c r="R41" i="17"/>
  <c r="N41" i="17"/>
  <c r="J41" i="17"/>
  <c r="P41" i="17"/>
  <c r="K41" i="17"/>
  <c r="T41" i="17"/>
  <c r="O41" i="17"/>
  <c r="I41" i="17"/>
  <c r="S41" i="17"/>
  <c r="M41" i="17"/>
  <c r="Q41" i="17"/>
  <c r="H41" i="17"/>
  <c r="L41" i="17"/>
  <c r="K10" i="17"/>
  <c r="R10" i="17"/>
  <c r="R16" i="17"/>
  <c r="T16" i="17"/>
  <c r="O16" i="17"/>
  <c r="I16" i="17"/>
  <c r="Q16" i="17"/>
  <c r="K16" i="17"/>
  <c r="P16" i="17"/>
  <c r="M16" i="17"/>
  <c r="L16" i="17"/>
  <c r="J21" i="17"/>
  <c r="P21" i="17"/>
  <c r="N25" i="17"/>
  <c r="J25" i="17"/>
  <c r="T25" i="17"/>
  <c r="O25" i="17"/>
  <c r="I25" i="17"/>
  <c r="S25" i="17"/>
  <c r="Q25" i="17"/>
  <c r="P25" i="17"/>
  <c r="L25" i="17"/>
  <c r="H25" i="17"/>
  <c r="T29" i="17"/>
  <c r="Q29" i="17"/>
  <c r="R33" i="17"/>
  <c r="N33" i="17"/>
  <c r="J33" i="17"/>
  <c r="T33" i="17"/>
  <c r="O33" i="17"/>
  <c r="M33" i="17"/>
  <c r="Q33" i="17"/>
  <c r="L33" i="17"/>
  <c r="P33" i="17"/>
  <c r="K33" i="17"/>
  <c r="H33" i="17"/>
  <c r="T37" i="17"/>
  <c r="P37" i="17"/>
  <c r="R42" i="17"/>
  <c r="N42" i="17"/>
  <c r="J42" i="17"/>
  <c r="I42" i="17"/>
  <c r="S42" i="17"/>
  <c r="M42" i="17"/>
  <c r="Q42" i="17"/>
  <c r="L42" i="17"/>
  <c r="P42" i="17"/>
  <c r="S15" i="16"/>
  <c r="O15" i="16"/>
  <c r="K15" i="16"/>
  <c r="R15" i="16"/>
  <c r="N15" i="16"/>
  <c r="J15" i="16"/>
  <c r="I15" i="16"/>
  <c r="T15" i="16"/>
  <c r="H15" i="16"/>
  <c r="P15" i="16"/>
  <c r="L15" i="16"/>
  <c r="L10" i="16"/>
  <c r="Q10" i="16"/>
  <c r="S16" i="16"/>
  <c r="O16" i="16"/>
  <c r="K16" i="16"/>
  <c r="R16" i="16"/>
  <c r="N16" i="16"/>
  <c r="J16" i="16"/>
  <c r="Q16" i="16"/>
  <c r="M16" i="16"/>
  <c r="I16" i="16"/>
  <c r="L16" i="16"/>
  <c r="H16" i="16"/>
  <c r="T16" i="16"/>
  <c r="P16" i="16"/>
  <c r="S21" i="16"/>
  <c r="I21" i="16"/>
  <c r="S25" i="16"/>
  <c r="O25" i="16"/>
  <c r="K25" i="16"/>
  <c r="R25" i="16"/>
  <c r="N25" i="16"/>
  <c r="J25" i="16"/>
  <c r="Q25" i="16"/>
  <c r="M25" i="16"/>
  <c r="I25" i="16"/>
  <c r="L25" i="16"/>
  <c r="H25" i="16"/>
  <c r="T25" i="16"/>
  <c r="P25" i="16"/>
  <c r="Q29" i="16"/>
  <c r="S33" i="16"/>
  <c r="O33" i="16"/>
  <c r="K33" i="16"/>
  <c r="R33" i="16"/>
  <c r="N33" i="16"/>
  <c r="J33" i="16"/>
  <c r="Q33" i="16"/>
  <c r="M33" i="16"/>
  <c r="I33" i="16"/>
  <c r="L33" i="16"/>
  <c r="H33" i="16"/>
  <c r="T33" i="16"/>
  <c r="P33" i="16"/>
  <c r="N37" i="16"/>
  <c r="P37" i="16"/>
  <c r="S42" i="16"/>
  <c r="O42" i="16"/>
  <c r="K42" i="16"/>
  <c r="R42" i="16"/>
  <c r="N42" i="16"/>
  <c r="J42" i="16"/>
  <c r="Q42" i="16"/>
  <c r="M42" i="16"/>
  <c r="I42" i="16"/>
  <c r="L42" i="16"/>
  <c r="H42" i="16"/>
  <c r="T42" i="16"/>
  <c r="P42" i="16"/>
  <c r="H11" i="16"/>
  <c r="K11" i="16"/>
  <c r="S22" i="16"/>
  <c r="K22" i="16"/>
  <c r="I22" i="16"/>
  <c r="H22" i="16"/>
  <c r="R30" i="16"/>
  <c r="J30" i="16"/>
  <c r="L30" i="16"/>
  <c r="S38" i="16"/>
  <c r="Q38" i="16"/>
  <c r="I38" i="16"/>
  <c r="I17" i="16"/>
  <c r="S14" i="16"/>
  <c r="O14" i="16"/>
  <c r="K14" i="16"/>
  <c r="R14" i="16"/>
  <c r="N14" i="16"/>
  <c r="J14" i="16"/>
  <c r="Q14" i="16"/>
  <c r="M14" i="16"/>
  <c r="I14" i="16"/>
  <c r="T14" i="16"/>
  <c r="L14" i="16"/>
  <c r="P14" i="16"/>
  <c r="H14" i="16"/>
  <c r="S19" i="16"/>
  <c r="O19" i="16"/>
  <c r="K19" i="16"/>
  <c r="R19" i="16"/>
  <c r="N19" i="16"/>
  <c r="J19" i="16"/>
  <c r="Q19" i="16"/>
  <c r="M19" i="16"/>
  <c r="I19" i="16"/>
  <c r="T19" i="16"/>
  <c r="H19" i="16"/>
  <c r="P19" i="16"/>
  <c r="L19" i="16"/>
  <c r="S23" i="16"/>
  <c r="O23" i="16"/>
  <c r="K23" i="16"/>
  <c r="R23" i="16"/>
  <c r="N23" i="16"/>
  <c r="J23" i="16"/>
  <c r="Q23" i="16"/>
  <c r="M23" i="16"/>
  <c r="I23" i="16"/>
  <c r="T23" i="16"/>
  <c r="P23" i="16"/>
  <c r="H23" i="16"/>
  <c r="L23" i="16"/>
  <c r="S27" i="16"/>
  <c r="O27" i="16"/>
  <c r="K27" i="16"/>
  <c r="R27" i="16"/>
  <c r="N27" i="16"/>
  <c r="J27" i="16"/>
  <c r="Q27" i="16"/>
  <c r="M27" i="16"/>
  <c r="I27" i="16"/>
  <c r="T27" i="16"/>
  <c r="P27" i="16"/>
  <c r="L27" i="16"/>
  <c r="H27" i="16"/>
  <c r="S31" i="16"/>
  <c r="O31" i="16"/>
  <c r="K31" i="16"/>
  <c r="R31" i="16"/>
  <c r="N31" i="16"/>
  <c r="J31" i="16"/>
  <c r="Q31" i="16"/>
  <c r="M31" i="16"/>
  <c r="I31" i="16"/>
  <c r="T31" i="16"/>
  <c r="H31" i="16"/>
  <c r="P31" i="16"/>
  <c r="L31" i="16"/>
  <c r="S35" i="16"/>
  <c r="O35" i="16"/>
  <c r="K35" i="16"/>
  <c r="R35" i="16"/>
  <c r="N35" i="16"/>
  <c r="J35" i="16"/>
  <c r="Q35" i="16"/>
  <c r="M35" i="16"/>
  <c r="I35" i="16"/>
  <c r="T35" i="16"/>
  <c r="P35" i="16"/>
  <c r="L35" i="16"/>
  <c r="H35" i="16"/>
  <c r="S39" i="16"/>
  <c r="O39" i="16"/>
  <c r="K39" i="16"/>
  <c r="R39" i="16"/>
  <c r="N39" i="16"/>
  <c r="J39" i="16"/>
  <c r="Q39" i="16"/>
  <c r="M39" i="16"/>
  <c r="I39" i="16"/>
  <c r="T39" i="16"/>
  <c r="L39" i="16"/>
  <c r="P39" i="16"/>
  <c r="H39" i="16"/>
  <c r="S9" i="16"/>
  <c r="K9" i="16"/>
  <c r="S20" i="16"/>
  <c r="K20" i="16"/>
  <c r="I20" i="16"/>
  <c r="T20" i="16"/>
  <c r="S24" i="16"/>
  <c r="O24" i="16"/>
  <c r="K24" i="16"/>
  <c r="R24" i="16"/>
  <c r="N24" i="16"/>
  <c r="J24" i="16"/>
  <c r="Q24" i="16"/>
  <c r="M24" i="16"/>
  <c r="I24" i="16"/>
  <c r="P24" i="16"/>
  <c r="L24" i="16"/>
  <c r="T24" i="16"/>
  <c r="H24" i="16"/>
  <c r="S28" i="16"/>
  <c r="Q28" i="16"/>
  <c r="I28" i="16"/>
  <c r="S32" i="16"/>
  <c r="O32" i="16"/>
  <c r="K32" i="16"/>
  <c r="R32" i="16"/>
  <c r="N32" i="16"/>
  <c r="J32" i="16"/>
  <c r="Q32" i="16"/>
  <c r="M32" i="16"/>
  <c r="I32" i="16"/>
  <c r="P32" i="16"/>
  <c r="T32" i="16"/>
  <c r="H32" i="16"/>
  <c r="L32" i="16"/>
  <c r="N36" i="16"/>
  <c r="Q36" i="16"/>
  <c r="L36" i="16"/>
  <c r="S41" i="16"/>
  <c r="O41" i="16"/>
  <c r="K41" i="16"/>
  <c r="R41" i="16"/>
  <c r="N41" i="16"/>
  <c r="J41" i="16"/>
  <c r="Q41" i="16"/>
  <c r="M41" i="16"/>
  <c r="I41" i="16"/>
  <c r="T41" i="16"/>
  <c r="H41" i="16"/>
  <c r="P41" i="16"/>
  <c r="L41" i="16"/>
  <c r="H10" i="15"/>
  <c r="H21" i="15"/>
  <c r="H29" i="15"/>
  <c r="H37" i="15"/>
  <c r="H11" i="15"/>
  <c r="H22" i="15"/>
  <c r="H30" i="15"/>
  <c r="H38" i="15"/>
  <c r="H28" i="15"/>
  <c r="H14" i="15"/>
  <c r="H23" i="15"/>
  <c r="H31" i="15"/>
  <c r="H39" i="15"/>
  <c r="O14" i="14"/>
  <c r="P39" i="14"/>
  <c r="Q39" i="14"/>
  <c r="T15" i="14"/>
  <c r="P15" i="14"/>
  <c r="L15" i="14"/>
  <c r="S15" i="14"/>
  <c r="O15" i="14"/>
  <c r="K15" i="14"/>
  <c r="R15" i="14"/>
  <c r="N15" i="14"/>
  <c r="J15" i="14"/>
  <c r="Q15" i="14"/>
  <c r="M15" i="14"/>
  <c r="I15" i="14"/>
  <c r="H15" i="14"/>
  <c r="T24" i="14"/>
  <c r="P24" i="14"/>
  <c r="L24" i="14"/>
  <c r="S24" i="14"/>
  <c r="O24" i="14"/>
  <c r="K24" i="14"/>
  <c r="R24" i="14"/>
  <c r="N24" i="14"/>
  <c r="J24" i="14"/>
  <c r="Q24" i="14"/>
  <c r="M24" i="14"/>
  <c r="I24" i="14"/>
  <c r="H24" i="14"/>
  <c r="P41" i="14"/>
  <c r="R16" i="14"/>
  <c r="J25" i="14"/>
  <c r="S29" i="14"/>
  <c r="I29" i="14"/>
  <c r="T33" i="14"/>
  <c r="P33" i="14"/>
  <c r="L33" i="14"/>
  <c r="S33" i="14"/>
  <c r="O33" i="14"/>
  <c r="K33" i="14"/>
  <c r="R33" i="14"/>
  <c r="N33" i="14"/>
  <c r="J33" i="14"/>
  <c r="Q33" i="14"/>
  <c r="M33" i="14"/>
  <c r="I33" i="14"/>
  <c r="H33" i="14"/>
  <c r="T42" i="14"/>
  <c r="P42" i="14"/>
  <c r="L42" i="14"/>
  <c r="S42" i="14"/>
  <c r="O42" i="14"/>
  <c r="K42" i="14"/>
  <c r="R42" i="14"/>
  <c r="N42" i="14"/>
  <c r="J42" i="14"/>
  <c r="Q42" i="14"/>
  <c r="M42" i="14"/>
  <c r="I42" i="14"/>
  <c r="H42" i="14"/>
  <c r="N11" i="14"/>
  <c r="P30" i="14"/>
  <c r="S34" i="14"/>
  <c r="I34" i="14"/>
  <c r="R38" i="14"/>
  <c r="S43" i="14"/>
  <c r="I43" i="14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10" i="8"/>
  <c r="B11" i="8"/>
  <c r="U11" i="8" s="1"/>
  <c r="D614" i="10" s="1"/>
  <c r="B12" i="8"/>
  <c r="U12" i="8" s="1"/>
  <c r="B13" i="8"/>
  <c r="B14" i="8"/>
  <c r="B15" i="8"/>
  <c r="B16" i="8"/>
  <c r="B17" i="8"/>
  <c r="U17" i="8" s="1"/>
  <c r="B18" i="8"/>
  <c r="B19" i="8"/>
  <c r="B20" i="8"/>
  <c r="B21" i="8"/>
  <c r="B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10" i="8"/>
  <c r="V8" i="8"/>
  <c r="P8" i="8"/>
  <c r="L8" i="8"/>
  <c r="K8" i="8"/>
  <c r="A2" i="8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883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F881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14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F812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747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F745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680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13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F611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46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F544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479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F477" i="10"/>
  <c r="D47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12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F410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45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F343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278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F276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10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F208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43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F141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76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F74" i="10"/>
  <c r="D75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8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F6" i="10"/>
  <c r="D7" i="10"/>
  <c r="B2" i="10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F6" i="7"/>
  <c r="D60" i="7"/>
  <c r="G60" i="7" s="1"/>
  <c r="Z71" i="8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4" i="7"/>
  <c r="B2" i="7"/>
  <c r="E68" i="7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W6" i="6"/>
  <c r="T545" i="10" s="1"/>
  <c r="V6" i="6"/>
  <c r="S612" i="10" s="1"/>
  <c r="U6" i="6"/>
  <c r="R813" i="10" s="1"/>
  <c r="T6" i="6"/>
  <c r="S6" i="6"/>
  <c r="P545" i="10" s="1"/>
  <c r="R6" i="6"/>
  <c r="O612" i="10" s="1"/>
  <c r="P6" i="6"/>
  <c r="O6" i="6"/>
  <c r="N6" i="6"/>
  <c r="K612" i="10" s="1"/>
  <c r="M6" i="6"/>
  <c r="J813" i="10" s="1"/>
  <c r="L6" i="6"/>
  <c r="K6" i="6"/>
  <c r="H75" i="10" s="1"/>
  <c r="J6" i="6"/>
  <c r="G612" i="10" s="1"/>
  <c r="I6" i="6"/>
  <c r="F882" i="10" s="1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H246" i="6"/>
  <c r="H245" i="6"/>
  <c r="E232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X193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X144" i="6"/>
  <c r="H144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X134" i="6"/>
  <c r="H134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X123" i="6"/>
  <c r="H123" i="6"/>
  <c r="H121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V44" i="6"/>
  <c r="V229" i="6" s="1"/>
  <c r="H229" i="26" s="1"/>
  <c r="M44" i="6"/>
  <c r="M229" i="6" s="1"/>
  <c r="H229" i="17" s="1"/>
  <c r="O229" i="17" s="1"/>
  <c r="V18" i="6"/>
  <c r="U18" i="6"/>
  <c r="T18" i="6"/>
  <c r="R18" i="6"/>
  <c r="M18" i="6"/>
  <c r="L18" i="6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9" i="5"/>
  <c r="B8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9" i="5"/>
  <c r="A8" i="5"/>
  <c r="A2" i="5"/>
  <c r="D2" i="4"/>
  <c r="D4" i="4"/>
  <c r="C4" i="25" s="1"/>
  <c r="U71" i="4"/>
  <c r="D71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4" i="4"/>
  <c r="J24" i="4"/>
  <c r="L24" i="4" s="1"/>
  <c r="K23" i="4"/>
  <c r="J23" i="4"/>
  <c r="K22" i="4"/>
  <c r="J22" i="4"/>
  <c r="L22" i="4" s="1"/>
  <c r="K21" i="4"/>
  <c r="J21" i="4"/>
  <c r="L21" i="4" s="1"/>
  <c r="Y20" i="4"/>
  <c r="R20" i="4"/>
  <c r="Q20" i="4"/>
  <c r="T20" i="4" s="1"/>
  <c r="W20" i="4" s="1"/>
  <c r="X20" i="4" s="1"/>
  <c r="E21" i="8" s="1"/>
  <c r="K20" i="4"/>
  <c r="J20" i="4"/>
  <c r="L20" i="4" s="1"/>
  <c r="Y19" i="4"/>
  <c r="R19" i="4"/>
  <c r="Q19" i="4"/>
  <c r="K19" i="4"/>
  <c r="J19" i="4"/>
  <c r="Y17" i="4"/>
  <c r="K17" i="4"/>
  <c r="J17" i="4"/>
  <c r="Y16" i="4"/>
  <c r="T16" i="4"/>
  <c r="W16" i="4" s="1"/>
  <c r="K16" i="4"/>
  <c r="J16" i="4"/>
  <c r="Y15" i="4"/>
  <c r="T15" i="4"/>
  <c r="W15" i="4" s="1"/>
  <c r="K15" i="4"/>
  <c r="J15" i="4"/>
  <c r="L15" i="4" s="1"/>
  <c r="Y14" i="4"/>
  <c r="K14" i="4"/>
  <c r="J14" i="4"/>
  <c r="Y13" i="4"/>
  <c r="K13" i="4"/>
  <c r="J13" i="4"/>
  <c r="L13" i="4"/>
  <c r="Y12" i="4"/>
  <c r="T12" i="4"/>
  <c r="W12" i="4" s="1"/>
  <c r="X12" i="4" s="1"/>
  <c r="E13" i="8" s="1"/>
  <c r="K12" i="4"/>
  <c r="J12" i="4"/>
  <c r="L12" i="4"/>
  <c r="Y10" i="4"/>
  <c r="K10" i="4"/>
  <c r="J10" i="4"/>
  <c r="Y9" i="4"/>
  <c r="K9" i="4"/>
  <c r="J9" i="4"/>
  <c r="L9" i="4" s="1"/>
  <c r="A2" i="3"/>
  <c r="C30" i="3"/>
  <c r="C29" i="3"/>
  <c r="C28" i="3"/>
  <c r="C27" i="3"/>
  <c r="C26" i="3"/>
  <c r="C24" i="3"/>
  <c r="C23" i="3"/>
  <c r="C22" i="3"/>
  <c r="C21" i="3"/>
  <c r="C20" i="3"/>
  <c r="C19" i="3"/>
  <c r="C18" i="3"/>
  <c r="C17" i="3"/>
  <c r="L14" i="4"/>
  <c r="T14" i="4"/>
  <c r="W14" i="4" s="1"/>
  <c r="P33" i="7"/>
  <c r="D7" i="5"/>
  <c r="H7" i="5"/>
  <c r="L7" i="5"/>
  <c r="P7" i="5"/>
  <c r="T7" i="7"/>
  <c r="T75" i="10"/>
  <c r="R142" i="10"/>
  <c r="T209" i="10"/>
  <c r="L209" i="10"/>
  <c r="J277" i="10"/>
  <c r="T344" i="10"/>
  <c r="P344" i="10"/>
  <c r="T411" i="10"/>
  <c r="L411" i="10"/>
  <c r="O545" i="10"/>
  <c r="G545" i="10"/>
  <c r="R612" i="10"/>
  <c r="M813" i="10"/>
  <c r="T882" i="10"/>
  <c r="Q7" i="5"/>
  <c r="S7" i="7"/>
  <c r="O7" i="7"/>
  <c r="G7" i="7"/>
  <c r="T7" i="10"/>
  <c r="O75" i="10"/>
  <c r="K75" i="10"/>
  <c r="G75" i="10"/>
  <c r="S209" i="10"/>
  <c r="O209" i="10"/>
  <c r="G209" i="10"/>
  <c r="S344" i="10"/>
  <c r="O344" i="10"/>
  <c r="G344" i="10"/>
  <c r="O411" i="10"/>
  <c r="G411" i="10"/>
  <c r="T478" i="10"/>
  <c r="T746" i="10"/>
  <c r="L746" i="10"/>
  <c r="H746" i="10"/>
  <c r="T813" i="10"/>
  <c r="P813" i="10"/>
  <c r="O882" i="10"/>
  <c r="K882" i="10"/>
  <c r="G882" i="10"/>
  <c r="N7" i="5"/>
  <c r="R7" i="7"/>
  <c r="O7" i="10"/>
  <c r="K7" i="10"/>
  <c r="G7" i="10"/>
  <c r="J75" i="10"/>
  <c r="T142" i="10"/>
  <c r="P142" i="10"/>
  <c r="L142" i="10"/>
  <c r="T277" i="10"/>
  <c r="P277" i="10"/>
  <c r="O478" i="10"/>
  <c r="K478" i="10"/>
  <c r="G478" i="10"/>
  <c r="T612" i="10"/>
  <c r="O746" i="10"/>
  <c r="G746" i="10"/>
  <c r="S813" i="10"/>
  <c r="O813" i="10"/>
  <c r="K813" i="10"/>
  <c r="G813" i="10"/>
  <c r="O7" i="5"/>
  <c r="O142" i="10"/>
  <c r="K142" i="10"/>
  <c r="G142" i="10"/>
  <c r="S277" i="10"/>
  <c r="O277" i="10"/>
  <c r="G277" i="10"/>
  <c r="M411" i="10"/>
  <c r="J746" i="10"/>
  <c r="F7" i="10"/>
  <c r="F344" i="10"/>
  <c r="C7" i="5"/>
  <c r="F277" i="10"/>
  <c r="F7" i="7"/>
  <c r="F209" i="10"/>
  <c r="F545" i="10"/>
  <c r="F746" i="10"/>
  <c r="F142" i="10"/>
  <c r="F478" i="10"/>
  <c r="R60" i="7"/>
  <c r="J60" i="7"/>
  <c r="Q60" i="7"/>
  <c r="M60" i="7"/>
  <c r="I60" i="7"/>
  <c r="S33" i="7"/>
  <c r="J48" i="7"/>
  <c r="T60" i="7"/>
  <c r="P60" i="7"/>
  <c r="L60" i="7"/>
  <c r="H60" i="7"/>
  <c r="P48" i="7"/>
  <c r="L48" i="7"/>
  <c r="H48" i="7"/>
  <c r="J33" i="7"/>
  <c r="F60" i="7"/>
  <c r="F48" i="7"/>
  <c r="N60" i="7"/>
  <c r="F33" i="7"/>
  <c r="S60" i="7"/>
  <c r="O60" i="7"/>
  <c r="K60" i="7"/>
  <c r="S48" i="7"/>
  <c r="O48" i="7"/>
  <c r="O18" i="6"/>
  <c r="W18" i="6"/>
  <c r="R12" i="6"/>
  <c r="Q12" i="6"/>
  <c r="W44" i="6"/>
  <c r="W229" i="6" s="1"/>
  <c r="H229" i="27" s="1"/>
  <c r="T229" i="27" s="1"/>
  <c r="T44" i="6"/>
  <c r="T229" i="6" s="1"/>
  <c r="H229" i="24" s="1"/>
  <c r="L229" i="24" s="1"/>
  <c r="T17" i="4"/>
  <c r="W17" i="4" s="1"/>
  <c r="X17" i="4" s="1"/>
  <c r="E18" i="8" s="1"/>
  <c r="I18" i="8" s="1"/>
  <c r="H66" i="24"/>
  <c r="H66" i="17"/>
  <c r="H66" i="23"/>
  <c r="H66" i="18"/>
  <c r="H66" i="16"/>
  <c r="H66" i="14"/>
  <c r="T66" i="14" s="1"/>
  <c r="H66" i="22"/>
  <c r="H66" i="20"/>
  <c r="H66" i="26"/>
  <c r="H66" i="27"/>
  <c r="H66" i="15"/>
  <c r="H84" i="22"/>
  <c r="H84" i="25"/>
  <c r="M84" i="25" s="1"/>
  <c r="H84" i="16"/>
  <c r="H84" i="17"/>
  <c r="H84" i="21"/>
  <c r="O84" i="21" s="1"/>
  <c r="H84" i="18"/>
  <c r="H84" i="15"/>
  <c r="H84" i="14"/>
  <c r="T84" i="14" s="1"/>
  <c r="H84" i="23"/>
  <c r="H84" i="19"/>
  <c r="P84" i="19" s="1"/>
  <c r="H84" i="20"/>
  <c r="N84" i="20" s="1"/>
  <c r="H84" i="26"/>
  <c r="H84" i="24"/>
  <c r="S84" i="24" s="1"/>
  <c r="H84" i="27"/>
  <c r="H66" i="19"/>
  <c r="H66" i="21"/>
  <c r="Q66" i="21" s="1"/>
  <c r="H66" i="25"/>
  <c r="H66" i="13"/>
  <c r="X66" i="6"/>
  <c r="Y66" i="6" s="1"/>
  <c r="H96" i="17"/>
  <c r="O96" i="17" s="1"/>
  <c r="H108" i="19"/>
  <c r="I108" i="19" s="1"/>
  <c r="H89" i="21"/>
  <c r="S89" i="21" s="1"/>
  <c r="H105" i="21"/>
  <c r="I105" i="21" s="1"/>
  <c r="H104" i="27"/>
  <c r="I104" i="27" s="1"/>
  <c r="H104" i="16"/>
  <c r="H99" i="17"/>
  <c r="H95" i="25"/>
  <c r="M95" i="25" s="1"/>
  <c r="H95" i="16"/>
  <c r="S95" i="16" s="1"/>
  <c r="H106" i="19"/>
  <c r="Q106" i="19" s="1"/>
  <c r="H99" i="27"/>
  <c r="K99" i="27" s="1"/>
  <c r="H86" i="25"/>
  <c r="H101" i="16"/>
  <c r="H99" i="20"/>
  <c r="H99" i="23"/>
  <c r="I99" i="23" s="1"/>
  <c r="H109" i="15"/>
  <c r="I109" i="15" s="1"/>
  <c r="H100" i="25"/>
  <c r="P100" i="25" s="1"/>
  <c r="H107" i="18"/>
  <c r="P107" i="18" s="1"/>
  <c r="H108" i="23"/>
  <c r="L108" i="23" s="1"/>
  <c r="H87" i="21"/>
  <c r="H87" i="16"/>
  <c r="I87" i="16" s="1"/>
  <c r="H104" i="23"/>
  <c r="H102" i="16"/>
  <c r="H97" i="17"/>
  <c r="N97" i="17" s="1"/>
  <c r="H90" i="15"/>
  <c r="R90" i="15" s="1"/>
  <c r="H106" i="26"/>
  <c r="I106" i="26" s="1"/>
  <c r="H107" i="24"/>
  <c r="S107" i="24" s="1"/>
  <c r="H98" i="27"/>
  <c r="I98" i="27" s="1"/>
  <c r="H95" i="21"/>
  <c r="I95" i="21" s="1"/>
  <c r="H95" i="15"/>
  <c r="H98" i="22"/>
  <c r="H107" i="15"/>
  <c r="J107" i="15" s="1"/>
  <c r="H97" i="22"/>
  <c r="L97" i="22" s="1"/>
  <c r="H97" i="21"/>
  <c r="I97" i="21" s="1"/>
  <c r="H99" i="22"/>
  <c r="I99" i="22" s="1"/>
  <c r="H109" i="22"/>
  <c r="H107" i="14"/>
  <c r="T107" i="14" s="1"/>
  <c r="H87" i="24"/>
  <c r="H89" i="27"/>
  <c r="H91" i="17"/>
  <c r="N91" i="17" s="1"/>
  <c r="H93" i="24"/>
  <c r="H102" i="18"/>
  <c r="Q102" i="18" s="1"/>
  <c r="H109" i="25"/>
  <c r="I109" i="25" s="1"/>
  <c r="H105" i="16"/>
  <c r="I105" i="16" s="1"/>
  <c r="H98" i="25"/>
  <c r="H89" i="18"/>
  <c r="H93" i="21"/>
  <c r="H110" i="15"/>
  <c r="T110" i="15" s="1"/>
  <c r="H109" i="20"/>
  <c r="H109" i="17"/>
  <c r="T109" i="17" s="1"/>
  <c r="H87" i="20"/>
  <c r="H98" i="21"/>
  <c r="I98" i="21" s="1"/>
  <c r="H106" i="15"/>
  <c r="H107" i="19"/>
  <c r="H102" i="24"/>
  <c r="I102" i="24" s="1"/>
  <c r="H103" i="16"/>
  <c r="I103" i="16" s="1"/>
  <c r="X101" i="6"/>
  <c r="H87" i="23"/>
  <c r="N87" i="23" s="1"/>
  <c r="H91" i="25"/>
  <c r="X93" i="6"/>
  <c r="H97" i="23"/>
  <c r="I97" i="23" s="1"/>
  <c r="H93" i="14"/>
  <c r="H88" i="18"/>
  <c r="K88" i="18" s="1"/>
  <c r="H101" i="25"/>
  <c r="I101" i="25" s="1"/>
  <c r="H101" i="27"/>
  <c r="H106" i="16"/>
  <c r="I106" i="16" s="1"/>
  <c r="H102" i="19"/>
  <c r="M102" i="19" s="1"/>
  <c r="H86" i="26"/>
  <c r="I86" i="26" s="1"/>
  <c r="H87" i="25"/>
  <c r="H110" i="24"/>
  <c r="I110" i="24" s="1"/>
  <c r="H88" i="24"/>
  <c r="S88" i="24" s="1"/>
  <c r="H109" i="26"/>
  <c r="H87" i="14"/>
  <c r="X109" i="6"/>
  <c r="H86" i="22"/>
  <c r="P86" i="22" s="1"/>
  <c r="H91" i="26"/>
  <c r="H105" i="22"/>
  <c r="I105" i="22" s="1"/>
  <c r="H103" i="19"/>
  <c r="H104" i="20"/>
  <c r="H110" i="26"/>
  <c r="H93" i="26"/>
  <c r="S93" i="26" s="1"/>
  <c r="H94" i="24"/>
  <c r="H106" i="25"/>
  <c r="H108" i="17"/>
  <c r="H104" i="22"/>
  <c r="H108" i="24"/>
  <c r="H92" i="26"/>
  <c r="L92" i="26" s="1"/>
  <c r="H107" i="26"/>
  <c r="M107" i="26" s="1"/>
  <c r="H95" i="23"/>
  <c r="H91" i="20"/>
  <c r="H109" i="23"/>
  <c r="K109" i="23" s="1"/>
  <c r="H93" i="17"/>
  <c r="P93" i="17" s="1"/>
  <c r="H104" i="21"/>
  <c r="N104" i="21" s="1"/>
  <c r="H89" i="19"/>
  <c r="H90" i="17"/>
  <c r="T90" i="17" s="1"/>
  <c r="H106" i="23"/>
  <c r="H100" i="20"/>
  <c r="P100" i="20" s="1"/>
  <c r="H91" i="23"/>
  <c r="O91" i="23" s="1"/>
  <c r="H97" i="26"/>
  <c r="H98" i="19"/>
  <c r="N98" i="19" s="1"/>
  <c r="H96" i="21"/>
  <c r="I96" i="21" s="1"/>
  <c r="H90" i="24"/>
  <c r="H102" i="23"/>
  <c r="T102" i="23" s="1"/>
  <c r="H99" i="19"/>
  <c r="R99" i="19" s="1"/>
  <c r="H96" i="18"/>
  <c r="L96" i="18" s="1"/>
  <c r="H97" i="24"/>
  <c r="T97" i="24" s="1"/>
  <c r="H94" i="18"/>
  <c r="N94" i="18" s="1"/>
  <c r="H95" i="19"/>
  <c r="M95" i="19" s="1"/>
  <c r="H91" i="24"/>
  <c r="T91" i="24" s="1"/>
  <c r="H96" i="26"/>
  <c r="H90" i="22"/>
  <c r="T90" i="22" s="1"/>
  <c r="H101" i="22"/>
  <c r="J101" i="22" s="1"/>
  <c r="H93" i="25"/>
  <c r="R93" i="25" s="1"/>
  <c r="H92" i="20"/>
  <c r="L92" i="20" s="1"/>
  <c r="H100" i="16"/>
  <c r="N100" i="16" s="1"/>
  <c r="H105" i="17"/>
  <c r="H88" i="14"/>
  <c r="N88" i="14" s="1"/>
  <c r="H89" i="14"/>
  <c r="H103" i="17"/>
  <c r="H103" i="20"/>
  <c r="P103" i="20" s="1"/>
  <c r="H90" i="23"/>
  <c r="H89" i="17"/>
  <c r="L89" i="17" s="1"/>
  <c r="H100" i="26"/>
  <c r="H96" i="15"/>
  <c r="H90" i="14"/>
  <c r="H95" i="24"/>
  <c r="O95" i="24" s="1"/>
  <c r="H105" i="24"/>
  <c r="H107" i="27"/>
  <c r="H92" i="23"/>
  <c r="H94" i="19"/>
  <c r="I94" i="19" s="1"/>
  <c r="H89" i="23"/>
  <c r="H94" i="27"/>
  <c r="H105" i="26"/>
  <c r="P105" i="26" s="1"/>
  <c r="H104" i="24"/>
  <c r="O104" i="24" s="1"/>
  <c r="H90" i="16"/>
  <c r="H102" i="20"/>
  <c r="H96" i="16"/>
  <c r="H96" i="19"/>
  <c r="T96" i="19" s="1"/>
  <c r="H102" i="17"/>
  <c r="Q102" i="17" s="1"/>
  <c r="H86" i="20"/>
  <c r="R86" i="20" s="1"/>
  <c r="H105" i="20"/>
  <c r="I105" i="20" s="1"/>
  <c r="H108" i="18"/>
  <c r="H96" i="22"/>
  <c r="H105" i="25"/>
  <c r="I105" i="25" s="1"/>
  <c r="H108" i="25"/>
  <c r="J108" i="25" s="1"/>
  <c r="H104" i="26"/>
  <c r="L104" i="26" s="1"/>
  <c r="H110" i="22"/>
  <c r="R110" i="22" s="1"/>
  <c r="H104" i="25"/>
  <c r="H94" i="23"/>
  <c r="N94" i="23" s="1"/>
  <c r="H88" i="15"/>
  <c r="H88" i="26"/>
  <c r="H93" i="19"/>
  <c r="O93" i="19" s="1"/>
  <c r="H87" i="27"/>
  <c r="H92" i="15"/>
  <c r="H94" i="16"/>
  <c r="M94" i="16" s="1"/>
  <c r="H106" i="20"/>
  <c r="H91" i="16"/>
  <c r="H101" i="15"/>
  <c r="I101" i="15" s="1"/>
  <c r="H89" i="15"/>
  <c r="H104" i="18"/>
  <c r="H107" i="17"/>
  <c r="M107" i="17" s="1"/>
  <c r="H92" i="18"/>
  <c r="H108" i="26"/>
  <c r="Q108" i="26" s="1"/>
  <c r="H99" i="21"/>
  <c r="H100" i="21"/>
  <c r="M100" i="21" s="1"/>
  <c r="H103" i="23"/>
  <c r="H91" i="27"/>
  <c r="H100" i="18"/>
  <c r="M100" i="18" s="1"/>
  <c r="H92" i="21"/>
  <c r="K92" i="21" s="1"/>
  <c r="H103" i="18"/>
  <c r="L103" i="18" s="1"/>
  <c r="H106" i="17"/>
  <c r="N106" i="17" s="1"/>
  <c r="H96" i="23"/>
  <c r="H90" i="20"/>
  <c r="R90" i="20" s="1"/>
  <c r="H109" i="21"/>
  <c r="H92" i="19"/>
  <c r="I92" i="19" s="1"/>
  <c r="H93" i="20"/>
  <c r="H103" i="24"/>
  <c r="H108" i="15"/>
  <c r="Q108" i="15" s="1"/>
  <c r="H100" i="19"/>
  <c r="P100" i="19" s="1"/>
  <c r="H98" i="23"/>
  <c r="I98" i="23" s="1"/>
  <c r="H97" i="25"/>
  <c r="H107" i="21"/>
  <c r="H106" i="27"/>
  <c r="H103" i="25"/>
  <c r="P103" i="25" s="1"/>
  <c r="H104" i="15"/>
  <c r="M104" i="15" s="1"/>
  <c r="H88" i="16"/>
  <c r="N88" i="16" s="1"/>
  <c r="H97" i="19"/>
  <c r="H97" i="16"/>
  <c r="H93" i="23"/>
  <c r="H86" i="16"/>
  <c r="H100" i="22"/>
  <c r="H89" i="22"/>
  <c r="H94" i="17"/>
  <c r="H106" i="22"/>
  <c r="O106" i="22" s="1"/>
  <c r="H93" i="27"/>
  <c r="H98" i="16"/>
  <c r="H105" i="27"/>
  <c r="H91" i="14"/>
  <c r="H95" i="20"/>
  <c r="H102" i="22"/>
  <c r="O102" i="22" s="1"/>
  <c r="H104" i="14"/>
  <c r="H101" i="18"/>
  <c r="P101" i="18" s="1"/>
  <c r="H107" i="23"/>
  <c r="H89" i="16"/>
  <c r="H106" i="21"/>
  <c r="U111" i="6"/>
  <c r="H99" i="16"/>
  <c r="H94" i="21"/>
  <c r="N94" i="21" s="1"/>
  <c r="H99" i="26"/>
  <c r="I99" i="26" s="1"/>
  <c r="H102" i="27"/>
  <c r="Q102" i="27" s="1"/>
  <c r="H101" i="21"/>
  <c r="K101" i="21" s="1"/>
  <c r="H90" i="18"/>
  <c r="H94" i="26"/>
  <c r="H103" i="15"/>
  <c r="I103" i="15" s="1"/>
  <c r="H95" i="18"/>
  <c r="H110" i="14"/>
  <c r="I110" i="14" s="1"/>
  <c r="H92" i="25"/>
  <c r="L92" i="25" s="1"/>
  <c r="H89" i="26"/>
  <c r="R89" i="26" s="1"/>
  <c r="H88" i="25"/>
  <c r="M88" i="25" s="1"/>
  <c r="H106" i="18"/>
  <c r="H99" i="14"/>
  <c r="H102" i="15"/>
  <c r="J102" i="15" s="1"/>
  <c r="H101" i="17"/>
  <c r="I101" i="17" s="1"/>
  <c r="H88" i="23"/>
  <c r="O88" i="23" s="1"/>
  <c r="H86" i="17"/>
  <c r="H88" i="17"/>
  <c r="S88" i="17" s="1"/>
  <c r="H101" i="24"/>
  <c r="S101" i="24" s="1"/>
  <c r="H96" i="20"/>
  <c r="H89" i="24"/>
  <c r="P89" i="24" s="1"/>
  <c r="H92" i="27"/>
  <c r="M92" i="27" s="1"/>
  <c r="H97" i="20"/>
  <c r="H87" i="18"/>
  <c r="L87" i="18" s="1"/>
  <c r="H96" i="25"/>
  <c r="N96" i="25" s="1"/>
  <c r="H86" i="18"/>
  <c r="Q86" i="18" s="1"/>
  <c r="H87" i="26"/>
  <c r="H107" i="20"/>
  <c r="H91" i="18"/>
  <c r="N91" i="18" s="1"/>
  <c r="H87" i="17"/>
  <c r="P87" i="17" s="1"/>
  <c r="H91" i="19"/>
  <c r="T91" i="19" s="1"/>
  <c r="H98" i="18"/>
  <c r="H96" i="27"/>
  <c r="M96" i="27" s="1"/>
  <c r="H109" i="24"/>
  <c r="H110" i="21"/>
  <c r="M110" i="21" s="1"/>
  <c r="H99" i="18"/>
  <c r="H97" i="27"/>
  <c r="I97" i="27" s="1"/>
  <c r="H93" i="15"/>
  <c r="H102" i="14"/>
  <c r="H105" i="15"/>
  <c r="K105" i="15" s="1"/>
  <c r="H107" i="25"/>
  <c r="H105" i="19"/>
  <c r="I105" i="19" s="1"/>
  <c r="H86" i="27"/>
  <c r="H98" i="24"/>
  <c r="H109" i="16"/>
  <c r="O109" i="16" s="1"/>
  <c r="H92" i="14"/>
  <c r="H94" i="22"/>
  <c r="H99" i="25"/>
  <c r="H98" i="26"/>
  <c r="O98" i="26" s="1"/>
  <c r="H97" i="14"/>
  <c r="S97" i="14" s="1"/>
  <c r="H92" i="16"/>
  <c r="H94" i="25"/>
  <c r="L94" i="25" s="1"/>
  <c r="H103" i="14"/>
  <c r="T111" i="6"/>
  <c r="H103" i="27"/>
  <c r="H90" i="19"/>
  <c r="Q90" i="19" s="1"/>
  <c r="H97" i="15"/>
  <c r="H100" i="27"/>
  <c r="S100" i="27" s="1"/>
  <c r="H101" i="19"/>
  <c r="I101" i="19" s="1"/>
  <c r="H95" i="26"/>
  <c r="P95" i="26" s="1"/>
  <c r="H91" i="22"/>
  <c r="H103" i="21"/>
  <c r="H109" i="13"/>
  <c r="H109" i="14"/>
  <c r="H101" i="20"/>
  <c r="T101" i="20" s="1"/>
  <c r="H109" i="19"/>
  <c r="T109" i="19" s="1"/>
  <c r="H92" i="17"/>
  <c r="J92" i="17" s="1"/>
  <c r="H97" i="18"/>
  <c r="N97" i="18" s="1"/>
  <c r="H105" i="23"/>
  <c r="O105" i="23" s="1"/>
  <c r="H102" i="26"/>
  <c r="M102" i="26" s="1"/>
  <c r="H108" i="27"/>
  <c r="H92" i="22"/>
  <c r="H93" i="22"/>
  <c r="H108" i="22"/>
  <c r="J108" i="22" s="1"/>
  <c r="H90" i="27"/>
  <c r="L90" i="27" s="1"/>
  <c r="H100" i="15"/>
  <c r="J100" i="15" s="1"/>
  <c r="H86" i="19"/>
  <c r="K86" i="19" s="1"/>
  <c r="H92" i="24"/>
  <c r="S92" i="24" s="1"/>
  <c r="H88" i="22"/>
  <c r="H88" i="27"/>
  <c r="I88" i="27" s="1"/>
  <c r="H95" i="27"/>
  <c r="J95" i="27" s="1"/>
  <c r="H86" i="14"/>
  <c r="K86" i="14" s="1"/>
  <c r="H103" i="26"/>
  <c r="I103" i="26" s="1"/>
  <c r="H100" i="24"/>
  <c r="H108" i="14"/>
  <c r="S108" i="14" s="1"/>
  <c r="H110" i="25"/>
  <c r="T110" i="25" s="1"/>
  <c r="H104" i="17"/>
  <c r="N104" i="17" s="1"/>
  <c r="H93" i="18"/>
  <c r="N93" i="18" s="1"/>
  <c r="H96" i="14"/>
  <c r="R96" i="14" s="1"/>
  <c r="H88" i="21"/>
  <c r="R88" i="21" s="1"/>
  <c r="H105" i="18"/>
  <c r="H94" i="15"/>
  <c r="O94" i="15" s="1"/>
  <c r="H90" i="25"/>
  <c r="J90" i="25" s="1"/>
  <c r="H89" i="25"/>
  <c r="H99" i="24"/>
  <c r="S111" i="6"/>
  <c r="H110" i="27"/>
  <c r="S110" i="27" s="1"/>
  <c r="R111" i="6"/>
  <c r="H108" i="16"/>
  <c r="P111" i="6"/>
  <c r="J111" i="6"/>
  <c r="H91" i="15"/>
  <c r="R91" i="15" s="1"/>
  <c r="H103" i="22"/>
  <c r="Q103" i="22" s="1"/>
  <c r="H90" i="26"/>
  <c r="Q90" i="26" s="1"/>
  <c r="H110" i="20"/>
  <c r="H109" i="18"/>
  <c r="M109" i="18" s="1"/>
  <c r="H86" i="21"/>
  <c r="S86" i="21" s="1"/>
  <c r="H86" i="23"/>
  <c r="K86" i="23" s="1"/>
  <c r="H98" i="14"/>
  <c r="Q98" i="14" s="1"/>
  <c r="H110" i="19"/>
  <c r="N110" i="19" s="1"/>
  <c r="H104" i="19"/>
  <c r="K104" i="19" s="1"/>
  <c r="H110" i="17"/>
  <c r="J110" i="17" s="1"/>
  <c r="H87" i="22"/>
  <c r="H109" i="6"/>
  <c r="H109" i="27"/>
  <c r="M109" i="27" s="1"/>
  <c r="H106" i="24"/>
  <c r="V111" i="6"/>
  <c r="H110" i="18"/>
  <c r="H100" i="14"/>
  <c r="O111" i="6"/>
  <c r="W111" i="6"/>
  <c r="H96" i="24"/>
  <c r="S96" i="24" s="1"/>
  <c r="H101" i="23"/>
  <c r="Q101" i="23" s="1"/>
  <c r="H88" i="19"/>
  <c r="H110" i="16"/>
  <c r="K110" i="16" s="1"/>
  <c r="H102" i="21"/>
  <c r="M102" i="21" s="1"/>
  <c r="H94" i="14"/>
  <c r="P94" i="14" s="1"/>
  <c r="H98" i="17"/>
  <c r="R98" i="17" s="1"/>
  <c r="H94" i="20"/>
  <c r="H95" i="22"/>
  <c r="H107" i="16"/>
  <c r="H93" i="16"/>
  <c r="S93" i="16" s="1"/>
  <c r="H110" i="23"/>
  <c r="L110" i="23" s="1"/>
  <c r="H91" i="21"/>
  <c r="H95" i="17"/>
  <c r="H89" i="20"/>
  <c r="L89" i="20" s="1"/>
  <c r="H98" i="20"/>
  <c r="O98" i="20" s="1"/>
  <c r="H102" i="25"/>
  <c r="R102" i="25" s="1"/>
  <c r="N111" i="6"/>
  <c r="K111" i="6"/>
  <c r="H107" i="22"/>
  <c r="H95" i="14"/>
  <c r="R95" i="14" s="1"/>
  <c r="H87" i="19"/>
  <c r="H90" i="21"/>
  <c r="I90" i="21" s="1"/>
  <c r="H101" i="26"/>
  <c r="H101" i="13"/>
  <c r="H100" i="23"/>
  <c r="H93" i="6"/>
  <c r="H93" i="13"/>
  <c r="M93" i="13" s="1"/>
  <c r="H106" i="14"/>
  <c r="N106" i="14" s="1"/>
  <c r="Q111" i="6"/>
  <c r="H108" i="20"/>
  <c r="T108" i="20" s="1"/>
  <c r="H100" i="17"/>
  <c r="H86" i="15"/>
  <c r="M86" i="15" s="1"/>
  <c r="H105" i="14"/>
  <c r="L111" i="6"/>
  <c r="H85" i="17"/>
  <c r="L85" i="17" s="1"/>
  <c r="H88" i="20"/>
  <c r="H85" i="22"/>
  <c r="L85" i="22" s="1"/>
  <c r="H85" i="14"/>
  <c r="H98" i="15"/>
  <c r="H99" i="15"/>
  <c r="S99" i="15" s="1"/>
  <c r="H101" i="6"/>
  <c r="H101" i="14"/>
  <c r="R101" i="14" s="1"/>
  <c r="H108" i="21"/>
  <c r="H86" i="24"/>
  <c r="H87" i="15"/>
  <c r="H85" i="27"/>
  <c r="L85" i="27" s="1"/>
  <c r="H85" i="25"/>
  <c r="H85" i="23"/>
  <c r="L85" i="23" s="1"/>
  <c r="H85" i="20"/>
  <c r="H85" i="26"/>
  <c r="M111" i="6"/>
  <c r="H85" i="24"/>
  <c r="H85" i="21"/>
  <c r="N85" i="21" s="1"/>
  <c r="H85" i="15"/>
  <c r="M85" i="15" s="1"/>
  <c r="H85" i="19"/>
  <c r="K85" i="19" s="1"/>
  <c r="H85" i="18"/>
  <c r="I85" i="18" s="1"/>
  <c r="H85" i="16"/>
  <c r="R85" i="24"/>
  <c r="T90" i="21"/>
  <c r="K89" i="20"/>
  <c r="P89" i="20"/>
  <c r="I89" i="20"/>
  <c r="Q110" i="23"/>
  <c r="O110" i="23"/>
  <c r="T100" i="14"/>
  <c r="K108" i="20"/>
  <c r="N110" i="16"/>
  <c r="N85" i="15"/>
  <c r="S104" i="19"/>
  <c r="J103" i="22"/>
  <c r="K94" i="15"/>
  <c r="I94" i="15"/>
  <c r="Q95" i="26"/>
  <c r="I95" i="26"/>
  <c r="S94" i="22"/>
  <c r="Q91" i="19"/>
  <c r="M91" i="19"/>
  <c r="R99" i="16"/>
  <c r="P99" i="16"/>
  <c r="J99" i="16"/>
  <c r="T99" i="16"/>
  <c r="K99" i="16"/>
  <c r="Q91" i="27"/>
  <c r="N91" i="27"/>
  <c r="S99" i="21"/>
  <c r="K99" i="21"/>
  <c r="N99" i="21"/>
  <c r="R99" i="21"/>
  <c r="P99" i="21"/>
  <c r="L99" i="21"/>
  <c r="I99" i="21"/>
  <c r="L104" i="25"/>
  <c r="T104" i="25"/>
  <c r="J104" i="25"/>
  <c r="R104" i="25"/>
  <c r="M104" i="25"/>
  <c r="I104" i="25"/>
  <c r="O107" i="27"/>
  <c r="K90" i="14"/>
  <c r="Q91" i="24"/>
  <c r="J99" i="19"/>
  <c r="P99" i="19"/>
  <c r="T99" i="19"/>
  <c r="K99" i="19"/>
  <c r="Q90" i="24"/>
  <c r="M91" i="23"/>
  <c r="J104" i="21"/>
  <c r="R104" i="21"/>
  <c r="S104" i="21"/>
  <c r="S108" i="17"/>
  <c r="O108" i="17"/>
  <c r="O110" i="26"/>
  <c r="J90" i="26"/>
  <c r="O90" i="26"/>
  <c r="M108" i="14"/>
  <c r="M100" i="15"/>
  <c r="K100" i="15"/>
  <c r="J103" i="14"/>
  <c r="S103" i="14"/>
  <c r="R92" i="16"/>
  <c r="M107" i="20"/>
  <c r="O107" i="20"/>
  <c r="S107" i="20"/>
  <c r="K107" i="20"/>
  <c r="R107" i="20"/>
  <c r="Q107" i="20"/>
  <c r="J107" i="20"/>
  <c r="P97" i="20"/>
  <c r="N97" i="20"/>
  <c r="K97" i="20"/>
  <c r="M97" i="20"/>
  <c r="S97" i="20"/>
  <c r="O97" i="20"/>
  <c r="L97" i="20"/>
  <c r="J89" i="16"/>
  <c r="S89" i="16"/>
  <c r="R89" i="16"/>
  <c r="Q89" i="16"/>
  <c r="M89" i="16"/>
  <c r="O89" i="16"/>
  <c r="I89" i="16"/>
  <c r="Q105" i="27"/>
  <c r="O100" i="22"/>
  <c r="S100" i="22"/>
  <c r="M100" i="22"/>
  <c r="T100" i="22"/>
  <c r="L100" i="22"/>
  <c r="R100" i="22"/>
  <c r="J100" i="22"/>
  <c r="O108" i="15"/>
  <c r="L103" i="24"/>
  <c r="T89" i="15"/>
  <c r="P89" i="15"/>
  <c r="S89" i="15"/>
  <c r="R89" i="15"/>
  <c r="J89" i="15"/>
  <c r="O89" i="15"/>
  <c r="I89" i="15"/>
  <c r="M88" i="26"/>
  <c r="S88" i="26"/>
  <c r="L88" i="26"/>
  <c r="Q88" i="26"/>
  <c r="T88" i="26"/>
  <c r="I88" i="26"/>
  <c r="N96" i="22"/>
  <c r="K105" i="26"/>
  <c r="O105" i="26"/>
  <c r="I105" i="26"/>
  <c r="Q96" i="15"/>
  <c r="T96" i="15"/>
  <c r="P96" i="15"/>
  <c r="J96" i="15"/>
  <c r="K96" i="15"/>
  <c r="S96" i="15"/>
  <c r="N96" i="15"/>
  <c r="I96" i="15"/>
  <c r="T103" i="20"/>
  <c r="K101" i="22"/>
  <c r="O101" i="22"/>
  <c r="R101" i="22"/>
  <c r="I101" i="22"/>
  <c r="N89" i="19"/>
  <c r="I91" i="27"/>
  <c r="R109" i="23"/>
  <c r="O98" i="17"/>
  <c r="M88" i="22"/>
  <c r="R92" i="22"/>
  <c r="M92" i="22"/>
  <c r="M97" i="18"/>
  <c r="Q97" i="18"/>
  <c r="R90" i="19"/>
  <c r="T90" i="19"/>
  <c r="R99" i="18"/>
  <c r="Q99" i="18"/>
  <c r="J109" i="24"/>
  <c r="O109" i="24"/>
  <c r="R86" i="17"/>
  <c r="N101" i="17"/>
  <c r="M106" i="18"/>
  <c r="P106" i="18"/>
  <c r="R106" i="18"/>
  <c r="L106" i="18"/>
  <c r="J106" i="18"/>
  <c r="T90" i="18"/>
  <c r="P90" i="18"/>
  <c r="R102" i="27"/>
  <c r="S95" i="20"/>
  <c r="P95" i="20"/>
  <c r="T95" i="20"/>
  <c r="L95" i="20"/>
  <c r="J95" i="20"/>
  <c r="R95" i="20"/>
  <c r="Q95" i="20"/>
  <c r="O95" i="20"/>
  <c r="R86" i="16"/>
  <c r="M97" i="16"/>
  <c r="L88" i="16"/>
  <c r="K88" i="16"/>
  <c r="R106" i="27"/>
  <c r="P106" i="27"/>
  <c r="T96" i="23"/>
  <c r="S96" i="23"/>
  <c r="J96" i="23"/>
  <c r="K96" i="23"/>
  <c r="M96" i="23"/>
  <c r="R96" i="23"/>
  <c r="T106" i="20"/>
  <c r="K106" i="20"/>
  <c r="P106" i="20"/>
  <c r="R106" i="20"/>
  <c r="S106" i="20"/>
  <c r="J106" i="20"/>
  <c r="M106" i="20"/>
  <c r="J88" i="15"/>
  <c r="P104" i="26"/>
  <c r="J105" i="25"/>
  <c r="T102" i="20"/>
  <c r="L102" i="20"/>
  <c r="N102" i="20"/>
  <c r="P94" i="19"/>
  <c r="N94" i="19"/>
  <c r="K88" i="14"/>
  <c r="S88" i="14"/>
  <c r="I100" i="22"/>
  <c r="K94" i="18"/>
  <c r="K90" i="25"/>
  <c r="O100" i="24"/>
  <c r="S100" i="24"/>
  <c r="Q88" i="27"/>
  <c r="P88" i="27"/>
  <c r="R88" i="27"/>
  <c r="L88" i="27"/>
  <c r="S88" i="27"/>
  <c r="N88" i="27"/>
  <c r="J88" i="27"/>
  <c r="M88" i="27"/>
  <c r="O88" i="27"/>
  <c r="T88" i="27"/>
  <c r="K88" i="27"/>
  <c r="L105" i="23"/>
  <c r="M105" i="23"/>
  <c r="O97" i="15"/>
  <c r="J97" i="15"/>
  <c r="L97" i="15"/>
  <c r="S97" i="15"/>
  <c r="R97" i="15"/>
  <c r="K97" i="15"/>
  <c r="N97" i="15"/>
  <c r="P97" i="15"/>
  <c r="T97" i="15"/>
  <c r="M97" i="15"/>
  <c r="Q97" i="15"/>
  <c r="I97" i="15"/>
  <c r="R97" i="14"/>
  <c r="K97" i="14"/>
  <c r="R98" i="24"/>
  <c r="T98" i="24"/>
  <c r="I93" i="18"/>
  <c r="O87" i="17"/>
  <c r="R89" i="24"/>
  <c r="I104" i="19"/>
  <c r="N96" i="20"/>
  <c r="P96" i="20"/>
  <c r="J96" i="20"/>
  <c r="R96" i="20"/>
  <c r="T96" i="20"/>
  <c r="L96" i="20"/>
  <c r="M96" i="20"/>
  <c r="Q96" i="20"/>
  <c r="S96" i="20"/>
  <c r="O96" i="20"/>
  <c r="K96" i="20"/>
  <c r="I96" i="20"/>
  <c r="K102" i="15"/>
  <c r="T89" i="26"/>
  <c r="M89" i="26"/>
  <c r="Q93" i="23"/>
  <c r="J93" i="23"/>
  <c r="I94" i="17"/>
  <c r="P98" i="23"/>
  <c r="N98" i="23"/>
  <c r="M98" i="23"/>
  <c r="S98" i="23"/>
  <c r="Q98" i="23"/>
  <c r="J98" i="23"/>
  <c r="K98" i="23"/>
  <c r="O98" i="23"/>
  <c r="T98" i="23"/>
  <c r="L98" i="23"/>
  <c r="R98" i="23"/>
  <c r="N92" i="19"/>
  <c r="O92" i="19"/>
  <c r="K92" i="19"/>
  <c r="I95" i="18"/>
  <c r="J107" i="17"/>
  <c r="J105" i="20"/>
  <c r="T105" i="20"/>
  <c r="N105" i="20"/>
  <c r="M105" i="20"/>
  <c r="Q105" i="20"/>
  <c r="P105" i="20"/>
  <c r="R105" i="20"/>
  <c r="O105" i="20"/>
  <c r="S105" i="20"/>
  <c r="L105" i="20"/>
  <c r="K105" i="20"/>
  <c r="Q90" i="16"/>
  <c r="N90" i="16"/>
  <c r="P105" i="24"/>
  <c r="M105" i="24"/>
  <c r="O105" i="24"/>
  <c r="L105" i="24"/>
  <c r="K105" i="24"/>
  <c r="P92" i="20"/>
  <c r="S96" i="26"/>
  <c r="I96" i="26"/>
  <c r="M97" i="24"/>
  <c r="R97" i="24"/>
  <c r="L97" i="24"/>
  <c r="O97" i="24"/>
  <c r="O102" i="23"/>
  <c r="M96" i="21"/>
  <c r="P96" i="21"/>
  <c r="I106" i="20"/>
  <c r="R104" i="22"/>
  <c r="P104" i="22"/>
  <c r="S104" i="22"/>
  <c r="M103" i="19"/>
  <c r="K91" i="26"/>
  <c r="P91" i="26"/>
  <c r="L91" i="26"/>
  <c r="S91" i="26"/>
  <c r="O91" i="26"/>
  <c r="M91" i="26"/>
  <c r="T91" i="26"/>
  <c r="Q91" i="26"/>
  <c r="Q87" i="25"/>
  <c r="R87" i="25"/>
  <c r="S87" i="25"/>
  <c r="S102" i="24"/>
  <c r="R102" i="24"/>
  <c r="K102" i="24"/>
  <c r="O102" i="24"/>
  <c r="P102" i="24"/>
  <c r="N102" i="24"/>
  <c r="T102" i="24"/>
  <c r="L102" i="24"/>
  <c r="Q102" i="24"/>
  <c r="M102" i="24"/>
  <c r="J102" i="24"/>
  <c r="S106" i="15"/>
  <c r="M110" i="15"/>
  <c r="P89" i="27"/>
  <c r="S89" i="27"/>
  <c r="R89" i="27"/>
  <c r="O89" i="27"/>
  <c r="N89" i="27"/>
  <c r="K89" i="27"/>
  <c r="L89" i="27"/>
  <c r="Q89" i="27"/>
  <c r="M89" i="27"/>
  <c r="T89" i="27"/>
  <c r="J89" i="27"/>
  <c r="O87" i="21"/>
  <c r="M87" i="21"/>
  <c r="P87" i="21"/>
  <c r="N87" i="21"/>
  <c r="K87" i="21"/>
  <c r="R87" i="21"/>
  <c r="T87" i="21"/>
  <c r="L87" i="21"/>
  <c r="J87" i="21"/>
  <c r="Q87" i="21"/>
  <c r="S87" i="21"/>
  <c r="I91" i="26"/>
  <c r="I107" i="14"/>
  <c r="S107" i="14"/>
  <c r="Q107" i="14"/>
  <c r="K109" i="26"/>
  <c r="M109" i="26"/>
  <c r="S109" i="26"/>
  <c r="P110" i="24"/>
  <c r="T86" i="26"/>
  <c r="O86" i="26"/>
  <c r="L86" i="26"/>
  <c r="K86" i="26"/>
  <c r="M86" i="26"/>
  <c r="Q86" i="26"/>
  <c r="S86" i="26"/>
  <c r="P86" i="26"/>
  <c r="R97" i="23"/>
  <c r="S97" i="23"/>
  <c r="K97" i="23"/>
  <c r="L97" i="23"/>
  <c r="P97" i="23"/>
  <c r="M97" i="23"/>
  <c r="N97" i="23"/>
  <c r="O97" i="23"/>
  <c r="T97" i="23"/>
  <c r="J97" i="23"/>
  <c r="Q97" i="23"/>
  <c r="R93" i="21"/>
  <c r="M93" i="21"/>
  <c r="S93" i="21"/>
  <c r="O93" i="21"/>
  <c r="K93" i="21"/>
  <c r="N93" i="21"/>
  <c r="P93" i="21"/>
  <c r="T93" i="21"/>
  <c r="Q93" i="21"/>
  <c r="L93" i="21"/>
  <c r="J93" i="21"/>
  <c r="P109" i="22"/>
  <c r="J109" i="22"/>
  <c r="K109" i="22"/>
  <c r="O109" i="22"/>
  <c r="T109" i="22"/>
  <c r="M109" i="22"/>
  <c r="N109" i="22"/>
  <c r="S109" i="22"/>
  <c r="Q109" i="22"/>
  <c r="R109" i="22"/>
  <c r="L109" i="22"/>
  <c r="R98" i="22"/>
  <c r="M98" i="22"/>
  <c r="J98" i="22"/>
  <c r="N98" i="22"/>
  <c r="S98" i="22"/>
  <c r="L98" i="22"/>
  <c r="O98" i="22"/>
  <c r="K98" i="22"/>
  <c r="T98" i="22"/>
  <c r="Q98" i="22"/>
  <c r="P98" i="22"/>
  <c r="I98" i="22"/>
  <c r="M102" i="16"/>
  <c r="J102" i="16"/>
  <c r="R102" i="16"/>
  <c r="S102" i="16"/>
  <c r="N102" i="16"/>
  <c r="Q102" i="16"/>
  <c r="L102" i="16"/>
  <c r="T102" i="16"/>
  <c r="O102" i="16"/>
  <c r="K102" i="16"/>
  <c r="P102" i="16"/>
  <c r="I93" i="21"/>
  <c r="M106" i="19"/>
  <c r="S105" i="21"/>
  <c r="J105" i="21"/>
  <c r="M105" i="21"/>
  <c r="Q105" i="21"/>
  <c r="N105" i="21"/>
  <c r="R105" i="21"/>
  <c r="L105" i="21"/>
  <c r="T105" i="21"/>
  <c r="K105" i="21"/>
  <c r="O105" i="21"/>
  <c r="P105" i="21"/>
  <c r="I89" i="27"/>
  <c r="I87" i="25"/>
  <c r="L107" i="14"/>
  <c r="P107" i="14"/>
  <c r="M107" i="14"/>
  <c r="Q93" i="14"/>
  <c r="P98" i="25"/>
  <c r="O98" i="25"/>
  <c r="T98" i="25"/>
  <c r="M98" i="25"/>
  <c r="J98" i="25"/>
  <c r="N98" i="25"/>
  <c r="R98" i="25"/>
  <c r="K98" i="25"/>
  <c r="Q98" i="25"/>
  <c r="L98" i="25"/>
  <c r="P95" i="15"/>
  <c r="P98" i="27"/>
  <c r="J104" i="23"/>
  <c r="N104" i="23"/>
  <c r="R99" i="17"/>
  <c r="N99" i="17"/>
  <c r="S99" i="17"/>
  <c r="K99" i="17"/>
  <c r="L99" i="17"/>
  <c r="O99" i="17"/>
  <c r="Q99" i="17"/>
  <c r="T99" i="17"/>
  <c r="J99" i="17"/>
  <c r="P99" i="17"/>
  <c r="M99" i="17"/>
  <c r="J104" i="27"/>
  <c r="J96" i="17"/>
  <c r="K107" i="14"/>
  <c r="R107" i="14"/>
  <c r="J107" i="14"/>
  <c r="L97" i="17"/>
  <c r="L105" i="22"/>
  <c r="M105" i="22"/>
  <c r="L106" i="16"/>
  <c r="N106" i="16"/>
  <c r="S88" i="18"/>
  <c r="Q107" i="19"/>
  <c r="P107" i="19"/>
  <c r="L98" i="21"/>
  <c r="Q98" i="21"/>
  <c r="J98" i="21"/>
  <c r="R98" i="21"/>
  <c r="S98" i="21"/>
  <c r="T98" i="21"/>
  <c r="K98" i="21"/>
  <c r="P98" i="21"/>
  <c r="M98" i="21"/>
  <c r="O98" i="21"/>
  <c r="N98" i="21"/>
  <c r="P105" i="16"/>
  <c r="K105" i="16"/>
  <c r="L105" i="16"/>
  <c r="J105" i="16"/>
  <c r="R105" i="16"/>
  <c r="M105" i="16"/>
  <c r="Q105" i="16"/>
  <c r="N105" i="16"/>
  <c r="S105" i="16"/>
  <c r="T105" i="16"/>
  <c r="O105" i="16"/>
  <c r="K95" i="21"/>
  <c r="M95" i="21"/>
  <c r="Q95" i="21"/>
  <c r="P95" i="21"/>
  <c r="R95" i="21"/>
  <c r="S95" i="21"/>
  <c r="N95" i="21"/>
  <c r="J95" i="21"/>
  <c r="L95" i="21"/>
  <c r="T95" i="21"/>
  <c r="O95" i="21"/>
  <c r="I98" i="25"/>
  <c r="L99" i="20"/>
  <c r="S99" i="20"/>
  <c r="J86" i="25"/>
  <c r="T86" i="25"/>
  <c r="K86" i="25"/>
  <c r="L86" i="25"/>
  <c r="N86" i="25"/>
  <c r="M86" i="25"/>
  <c r="S86" i="25"/>
  <c r="P86" i="25"/>
  <c r="Q86" i="25"/>
  <c r="R86" i="25"/>
  <c r="M104" i="16"/>
  <c r="I99" i="17"/>
  <c r="I102" i="16"/>
  <c r="I109" i="22"/>
  <c r="I87" i="21"/>
  <c r="I86" i="25"/>
  <c r="N107" i="14"/>
  <c r="O107" i="14"/>
  <c r="L93" i="14"/>
  <c r="N41" i="25" l="1"/>
  <c r="I32" i="25"/>
  <c r="P32" i="25"/>
  <c r="H24" i="25"/>
  <c r="S24" i="25"/>
  <c r="K15" i="25"/>
  <c r="R41" i="25"/>
  <c r="J32" i="25"/>
  <c r="T32" i="25"/>
  <c r="M24" i="25"/>
  <c r="L24" i="25"/>
  <c r="Q15" i="25"/>
  <c r="O15" i="25"/>
  <c r="N32" i="25"/>
  <c r="I24" i="25"/>
  <c r="P24" i="25"/>
  <c r="M15" i="25"/>
  <c r="S15" i="25"/>
  <c r="M41" i="25"/>
  <c r="O41" i="25"/>
  <c r="R32" i="25"/>
  <c r="J24" i="25"/>
  <c r="T24" i="25"/>
  <c r="H15" i="25"/>
  <c r="L15" i="25"/>
  <c r="Q41" i="25"/>
  <c r="S41" i="25"/>
  <c r="K32" i="25"/>
  <c r="N24" i="25"/>
  <c r="I15" i="25"/>
  <c r="P15" i="25"/>
  <c r="H41" i="25"/>
  <c r="L41" i="25"/>
  <c r="Q32" i="25"/>
  <c r="O32" i="25"/>
  <c r="R24" i="25"/>
  <c r="J15" i="25"/>
  <c r="T15" i="25"/>
  <c r="I41" i="25"/>
  <c r="P41" i="25"/>
  <c r="M32" i="25"/>
  <c r="S32" i="25"/>
  <c r="K24" i="25"/>
  <c r="N15" i="25"/>
  <c r="U44" i="6"/>
  <c r="U229" i="6" s="1"/>
  <c r="H229" i="25" s="1"/>
  <c r="K229" i="25" s="1"/>
  <c r="J41" i="25"/>
  <c r="H32" i="25"/>
  <c r="Q24" i="25"/>
  <c r="J42" i="18"/>
  <c r="M42" i="18"/>
  <c r="J33" i="18"/>
  <c r="Q33" i="18"/>
  <c r="R25" i="18"/>
  <c r="K25" i="18"/>
  <c r="T16" i="18"/>
  <c r="S16" i="18"/>
  <c r="R42" i="18"/>
  <c r="Q42" i="18"/>
  <c r="R33" i="18"/>
  <c r="K33" i="18"/>
  <c r="L25" i="18"/>
  <c r="O25" i="18"/>
  <c r="H16" i="18"/>
  <c r="N18" i="6"/>
  <c r="L42" i="18"/>
  <c r="K42" i="18"/>
  <c r="L33" i="18"/>
  <c r="O33" i="18"/>
  <c r="T25" i="18"/>
  <c r="S25" i="18"/>
  <c r="N16" i="18"/>
  <c r="T42" i="18"/>
  <c r="O42" i="18"/>
  <c r="T33" i="18"/>
  <c r="S33" i="18"/>
  <c r="H25" i="18"/>
  <c r="I16" i="18"/>
  <c r="I18" i="18"/>
  <c r="P42" i="18"/>
  <c r="S42" i="18"/>
  <c r="H33" i="18"/>
  <c r="N25" i="18"/>
  <c r="J16" i="18"/>
  <c r="M16" i="18"/>
  <c r="H42" i="18"/>
  <c r="N33" i="18"/>
  <c r="I25" i="18"/>
  <c r="R16" i="18"/>
  <c r="R18" i="18" s="1"/>
  <c r="Q16" i="18"/>
  <c r="P25" i="18"/>
  <c r="P16" i="18"/>
  <c r="R37" i="18"/>
  <c r="Q37" i="18"/>
  <c r="I29" i="18"/>
  <c r="H21" i="18"/>
  <c r="N10" i="18"/>
  <c r="L10" i="18"/>
  <c r="L38" i="18"/>
  <c r="Q38" i="18"/>
  <c r="N30" i="18"/>
  <c r="K30" i="18"/>
  <c r="T22" i="18"/>
  <c r="K22" i="18"/>
  <c r="P37" i="18"/>
  <c r="K37" i="18"/>
  <c r="J29" i="18"/>
  <c r="M29" i="18"/>
  <c r="N21" i="18"/>
  <c r="S10" i="18"/>
  <c r="J10" i="18"/>
  <c r="I35" i="18"/>
  <c r="H27" i="18"/>
  <c r="Q27" i="18"/>
  <c r="R19" i="18"/>
  <c r="K19" i="18"/>
  <c r="P21" i="18"/>
  <c r="T37" i="18"/>
  <c r="L29" i="18"/>
  <c r="P38" i="18"/>
  <c r="S38" i="18"/>
  <c r="J30" i="18"/>
  <c r="J22" i="18"/>
  <c r="H37" i="18"/>
  <c r="T29" i="18"/>
  <c r="O29" i="18"/>
  <c r="J21" i="18"/>
  <c r="Q21" i="18"/>
  <c r="O10" i="18"/>
  <c r="J35" i="18"/>
  <c r="K35" i="18"/>
  <c r="L27" i="18"/>
  <c r="S27" i="18"/>
  <c r="P19" i="18"/>
  <c r="J38" i="18"/>
  <c r="R30" i="18"/>
  <c r="R22" i="18"/>
  <c r="N37" i="18"/>
  <c r="P29" i="18"/>
  <c r="S29" i="18"/>
  <c r="R21" i="18"/>
  <c r="K21" i="18"/>
  <c r="H10" i="18"/>
  <c r="T10" i="18"/>
  <c r="R35" i="18"/>
  <c r="O35" i="18"/>
  <c r="T27" i="18"/>
  <c r="N19" i="18"/>
  <c r="S37" i="18"/>
  <c r="K29" i="18"/>
  <c r="M21" i="18"/>
  <c r="R38" i="18"/>
  <c r="I30" i="18"/>
  <c r="I22" i="18"/>
  <c r="I37" i="18"/>
  <c r="H29" i="18"/>
  <c r="L21" i="18"/>
  <c r="O21" i="18"/>
  <c r="I10" i="18"/>
  <c r="P10" i="18"/>
  <c r="L35" i="18"/>
  <c r="S35" i="18"/>
  <c r="N27" i="18"/>
  <c r="I19" i="18"/>
  <c r="M10" i="18"/>
  <c r="H30" i="18"/>
  <c r="H22" i="18"/>
  <c r="J37" i="18"/>
  <c r="T21" i="18"/>
  <c r="R10" i="18"/>
  <c r="H19" i="18"/>
  <c r="O38" i="14"/>
  <c r="K29" i="14"/>
  <c r="R32" i="14"/>
  <c r="N21" i="14"/>
  <c r="K21" i="14"/>
  <c r="N23" i="14"/>
  <c r="H38" i="14"/>
  <c r="Q41" i="14"/>
  <c r="H14" i="14"/>
  <c r="P92" i="18"/>
  <c r="N92" i="18"/>
  <c r="O102" i="19"/>
  <c r="O97" i="26"/>
  <c r="M97" i="26"/>
  <c r="I97" i="26"/>
  <c r="I101" i="21"/>
  <c r="J86" i="22"/>
  <c r="P99" i="27"/>
  <c r="S97" i="24"/>
  <c r="O94" i="16"/>
  <c r="R101" i="21"/>
  <c r="O89" i="26"/>
  <c r="M86" i="14"/>
  <c r="J94" i="19"/>
  <c r="M104" i="26"/>
  <c r="T103" i="18"/>
  <c r="M88" i="16"/>
  <c r="J88" i="25"/>
  <c r="S108" i="15"/>
  <c r="Q106" i="22"/>
  <c r="J110" i="22"/>
  <c r="O108" i="16"/>
  <c r="N108" i="16"/>
  <c r="T92" i="16"/>
  <c r="O92" i="16"/>
  <c r="I87" i="26"/>
  <c r="K87" i="26"/>
  <c r="L100" i="16"/>
  <c r="K100" i="16"/>
  <c r="K97" i="26"/>
  <c r="M97" i="14"/>
  <c r="P97" i="14"/>
  <c r="N97" i="14"/>
  <c r="Q97" i="14"/>
  <c r="I97" i="14"/>
  <c r="I96" i="19"/>
  <c r="M96" i="19"/>
  <c r="S86" i="22"/>
  <c r="M103" i="18"/>
  <c r="Q87" i="23"/>
  <c r="Q102" i="19"/>
  <c r="O89" i="21"/>
  <c r="O87" i="23"/>
  <c r="O86" i="22"/>
  <c r="J99" i="27"/>
  <c r="J97" i="24"/>
  <c r="N94" i="16"/>
  <c r="L101" i="21"/>
  <c r="J89" i="26"/>
  <c r="L97" i="14"/>
  <c r="T100" i="16"/>
  <c r="O104" i="26"/>
  <c r="N88" i="25"/>
  <c r="N101" i="24"/>
  <c r="T102" i="17"/>
  <c r="P109" i="19"/>
  <c r="O94" i="22"/>
  <c r="I94" i="22"/>
  <c r="K102" i="14"/>
  <c r="J102" i="14"/>
  <c r="I97" i="20"/>
  <c r="R97" i="20"/>
  <c r="Q97" i="20"/>
  <c r="T97" i="20"/>
  <c r="J97" i="20"/>
  <c r="R95" i="18"/>
  <c r="P95" i="18"/>
  <c r="L95" i="18"/>
  <c r="I99" i="16"/>
  <c r="S99" i="16"/>
  <c r="N99" i="16"/>
  <c r="I95" i="20"/>
  <c r="N95" i="20"/>
  <c r="K95" i="20"/>
  <c r="M95" i="20"/>
  <c r="P100" i="22"/>
  <c r="Q100" i="22"/>
  <c r="N100" i="22"/>
  <c r="K100" i="22"/>
  <c r="N106" i="27"/>
  <c r="L106" i="27"/>
  <c r="J91" i="27"/>
  <c r="S91" i="27"/>
  <c r="K89" i="15"/>
  <c r="L89" i="15"/>
  <c r="M89" i="15"/>
  <c r="N89" i="15"/>
  <c r="Q89" i="15"/>
  <c r="K88" i="26"/>
  <c r="O88" i="26"/>
  <c r="P88" i="26"/>
  <c r="Q96" i="22"/>
  <c r="L96" i="22"/>
  <c r="I107" i="23"/>
  <c r="J107" i="23"/>
  <c r="T105" i="19"/>
  <c r="J105" i="19"/>
  <c r="M88" i="17"/>
  <c r="T88" i="17"/>
  <c r="T106" i="22"/>
  <c r="S106" i="22"/>
  <c r="J92" i="15"/>
  <c r="M92" i="15"/>
  <c r="T94" i="19"/>
  <c r="O94" i="19"/>
  <c r="R94" i="19"/>
  <c r="K94" i="19"/>
  <c r="N106" i="19"/>
  <c r="N97" i="24"/>
  <c r="P100" i="16"/>
  <c r="P89" i="21"/>
  <c r="T107" i="18"/>
  <c r="K89" i="21"/>
  <c r="K102" i="19"/>
  <c r="N86" i="22"/>
  <c r="M99" i="27"/>
  <c r="Q97" i="24"/>
  <c r="I108" i="22"/>
  <c r="I89" i="26"/>
  <c r="K89" i="26"/>
  <c r="O97" i="14"/>
  <c r="L94" i="19"/>
  <c r="K104" i="26"/>
  <c r="O88" i="16"/>
  <c r="O87" i="26"/>
  <c r="K108" i="16"/>
  <c r="P88" i="17"/>
  <c r="I110" i="21"/>
  <c r="J84" i="23"/>
  <c r="M84" i="23"/>
  <c r="J89" i="23"/>
  <c r="I89" i="23"/>
  <c r="O97" i="21"/>
  <c r="M89" i="21"/>
  <c r="K106" i="26"/>
  <c r="N102" i="19"/>
  <c r="J102" i="18"/>
  <c r="I97" i="24"/>
  <c r="K97" i="24"/>
  <c r="I92" i="20"/>
  <c r="Q89" i="26"/>
  <c r="L89" i="26"/>
  <c r="T97" i="14"/>
  <c r="M94" i="19"/>
  <c r="T87" i="26"/>
  <c r="L100" i="27"/>
  <c r="S108" i="26"/>
  <c r="N88" i="17"/>
  <c r="T110" i="21"/>
  <c r="S102" i="19"/>
  <c r="M109" i="23"/>
  <c r="P92" i="16"/>
  <c r="T95" i="22"/>
  <c r="S95" i="22"/>
  <c r="Q109" i="18"/>
  <c r="R109" i="18"/>
  <c r="P109" i="24"/>
  <c r="Q109" i="24"/>
  <c r="P102" i="27"/>
  <c r="O102" i="27"/>
  <c r="I88" i="16"/>
  <c r="T88" i="16"/>
  <c r="Q88" i="16"/>
  <c r="R88" i="16"/>
  <c r="P88" i="16"/>
  <c r="I104" i="26"/>
  <c r="Q104" i="26"/>
  <c r="S104" i="26"/>
  <c r="T104" i="26"/>
  <c r="L108" i="19"/>
  <c r="S89" i="26"/>
  <c r="Q94" i="19"/>
  <c r="Q92" i="15"/>
  <c r="J88" i="16"/>
  <c r="M108" i="15"/>
  <c r="I106" i="22"/>
  <c r="O109" i="17"/>
  <c r="N102" i="18"/>
  <c r="P97" i="24"/>
  <c r="R92" i="20"/>
  <c r="P89" i="26"/>
  <c r="J97" i="14"/>
  <c r="P94" i="18"/>
  <c r="S94" i="19"/>
  <c r="J104" i="26"/>
  <c r="S88" i="16"/>
  <c r="J102" i="27"/>
  <c r="I109" i="24"/>
  <c r="Q100" i="27"/>
  <c r="Q109" i="23"/>
  <c r="P110" i="22"/>
  <c r="N110" i="21"/>
  <c r="J109" i="18"/>
  <c r="I107" i="20"/>
  <c r="P107" i="20"/>
  <c r="N107" i="20"/>
  <c r="L107" i="20"/>
  <c r="T107" i="20"/>
  <c r="K106" i="18"/>
  <c r="N106" i="18"/>
  <c r="T106" i="18"/>
  <c r="I90" i="18"/>
  <c r="K90" i="18"/>
  <c r="L89" i="16"/>
  <c r="K89" i="16"/>
  <c r="N89" i="16"/>
  <c r="P89" i="16"/>
  <c r="T89" i="16"/>
  <c r="K98" i="16"/>
  <c r="P98" i="16"/>
  <c r="N97" i="16"/>
  <c r="L97" i="16"/>
  <c r="I96" i="23"/>
  <c r="Q96" i="23"/>
  <c r="N96" i="23"/>
  <c r="O96" i="23"/>
  <c r="L96" i="23"/>
  <c r="P96" i="23"/>
  <c r="T99" i="21"/>
  <c r="Q99" i="21"/>
  <c r="J99" i="21"/>
  <c r="O99" i="21"/>
  <c r="M99" i="21"/>
  <c r="Q106" i="20"/>
  <c r="O106" i="20"/>
  <c r="L106" i="20"/>
  <c r="N106" i="20"/>
  <c r="P104" i="25"/>
  <c r="Q104" i="25"/>
  <c r="N104" i="25"/>
  <c r="O96" i="15"/>
  <c r="M96" i="15"/>
  <c r="R96" i="15"/>
  <c r="L96" i="15"/>
  <c r="P108" i="17"/>
  <c r="R108" i="17"/>
  <c r="N84" i="15"/>
  <c r="O84" i="15"/>
  <c r="H193" i="6"/>
  <c r="T214" i="14"/>
  <c r="L177" i="14"/>
  <c r="S194" i="14"/>
  <c r="L167" i="14"/>
  <c r="L128" i="14"/>
  <c r="P82" i="14"/>
  <c r="M228" i="16"/>
  <c r="T76" i="17"/>
  <c r="S76" i="17"/>
  <c r="I76" i="17"/>
  <c r="O76" i="17"/>
  <c r="K76" i="17"/>
  <c r="M76" i="17"/>
  <c r="L76" i="17"/>
  <c r="R76" i="17"/>
  <c r="N76" i="17"/>
  <c r="P76" i="17"/>
  <c r="J76" i="17"/>
  <c r="S113" i="17"/>
  <c r="R113" i="17"/>
  <c r="N113" i="17"/>
  <c r="J113" i="17"/>
  <c r="Q113" i="17"/>
  <c r="O113" i="17"/>
  <c r="P113" i="17"/>
  <c r="O122" i="17"/>
  <c r="Q122" i="17"/>
  <c r="Q131" i="17"/>
  <c r="O131" i="17"/>
  <c r="M131" i="17"/>
  <c r="M149" i="17"/>
  <c r="Q149" i="17"/>
  <c r="I149" i="17"/>
  <c r="O169" i="17"/>
  <c r="S169" i="17"/>
  <c r="Q169" i="17"/>
  <c r="S196" i="17"/>
  <c r="M196" i="17"/>
  <c r="I196" i="17"/>
  <c r="N76" i="18"/>
  <c r="J76" i="18"/>
  <c r="I76" i="18"/>
  <c r="Q76" i="18"/>
  <c r="M76" i="18"/>
  <c r="L76" i="18"/>
  <c r="P76" i="18"/>
  <c r="N113" i="18"/>
  <c r="J113" i="18"/>
  <c r="R113" i="18"/>
  <c r="I113" i="18"/>
  <c r="M113" i="18"/>
  <c r="L113" i="18"/>
  <c r="Q113" i="18"/>
  <c r="P113" i="18"/>
  <c r="I122" i="18"/>
  <c r="L122" i="18"/>
  <c r="P122" i="18"/>
  <c r="T122" i="18"/>
  <c r="R122" i="18"/>
  <c r="N122" i="18"/>
  <c r="J122" i="18"/>
  <c r="Q122" i="18"/>
  <c r="L131" i="18"/>
  <c r="R131" i="18"/>
  <c r="J131" i="18"/>
  <c r="N131" i="18"/>
  <c r="Q131" i="18"/>
  <c r="P131" i="18"/>
  <c r="M131" i="18"/>
  <c r="H135" i="18"/>
  <c r="I131" i="18"/>
  <c r="L140" i="18"/>
  <c r="I140" i="18"/>
  <c r="Q140" i="18"/>
  <c r="P140" i="18"/>
  <c r="M140" i="18"/>
  <c r="T140" i="18"/>
  <c r="J140" i="18"/>
  <c r="N140" i="18"/>
  <c r="Q149" i="18"/>
  <c r="M149" i="18"/>
  <c r="I149" i="18"/>
  <c r="H151" i="18"/>
  <c r="R149" i="18"/>
  <c r="N149" i="18"/>
  <c r="T169" i="18"/>
  <c r="N169" i="18"/>
  <c r="L169" i="18"/>
  <c r="R169" i="18"/>
  <c r="J169" i="18"/>
  <c r="H170" i="18"/>
  <c r="Q169" i="18"/>
  <c r="M169" i="18"/>
  <c r="J179" i="18"/>
  <c r="Q179" i="18"/>
  <c r="H182" i="18"/>
  <c r="M179" i="18"/>
  <c r="I179" i="18"/>
  <c r="T179" i="18"/>
  <c r="P179" i="18"/>
  <c r="R179" i="18"/>
  <c r="L179" i="18"/>
  <c r="T188" i="18"/>
  <c r="J188" i="18"/>
  <c r="N188" i="18"/>
  <c r="R188" i="18"/>
  <c r="L188" i="18"/>
  <c r="P188" i="18"/>
  <c r="I188" i="18"/>
  <c r="Q188" i="18"/>
  <c r="M188" i="18"/>
  <c r="T196" i="18"/>
  <c r="R196" i="18"/>
  <c r="I196" i="18"/>
  <c r="L196" i="18"/>
  <c r="Q196" i="18"/>
  <c r="P196" i="18"/>
  <c r="M196" i="18"/>
  <c r="J196" i="18"/>
  <c r="N207" i="18"/>
  <c r="J207" i="18"/>
  <c r="Q207" i="18"/>
  <c r="M207" i="18"/>
  <c r="I207" i="18"/>
  <c r="T207" i="18"/>
  <c r="H212" i="18"/>
  <c r="P207" i="18"/>
  <c r="J216" i="18"/>
  <c r="Q216" i="18"/>
  <c r="M216" i="18"/>
  <c r="I216" i="18"/>
  <c r="T216" i="18"/>
  <c r="P216" i="18"/>
  <c r="R216" i="18"/>
  <c r="L216" i="18"/>
  <c r="N224" i="18"/>
  <c r="J224" i="18"/>
  <c r="Q224" i="18"/>
  <c r="M224" i="18"/>
  <c r="I224" i="18"/>
  <c r="T224" i="18"/>
  <c r="P224" i="18"/>
  <c r="T77" i="19"/>
  <c r="I77" i="19"/>
  <c r="Q77" i="19"/>
  <c r="M77" i="19"/>
  <c r="L77" i="19"/>
  <c r="R114" i="19"/>
  <c r="K114" i="19"/>
  <c r="O114" i="19"/>
  <c r="Q114" i="19"/>
  <c r="S114" i="19"/>
  <c r="I114" i="19"/>
  <c r="M114" i="19"/>
  <c r="L114" i="19"/>
  <c r="L123" i="19"/>
  <c r="P123" i="19"/>
  <c r="T123" i="19"/>
  <c r="I123" i="19"/>
  <c r="Q123" i="19"/>
  <c r="M123" i="19"/>
  <c r="J132" i="19"/>
  <c r="Q132" i="19"/>
  <c r="H135" i="19"/>
  <c r="M132" i="19"/>
  <c r="S132" i="19"/>
  <c r="I132" i="19"/>
  <c r="O132" i="19"/>
  <c r="T132" i="19"/>
  <c r="K132" i="19"/>
  <c r="P132" i="19"/>
  <c r="R132" i="19"/>
  <c r="L132" i="19"/>
  <c r="M141" i="19"/>
  <c r="N141" i="19"/>
  <c r="O141" i="19"/>
  <c r="Q141" i="19"/>
  <c r="R141" i="19"/>
  <c r="S141" i="19"/>
  <c r="L141" i="19"/>
  <c r="P141" i="19"/>
  <c r="I141" i="19"/>
  <c r="L150" i="19"/>
  <c r="I150" i="19"/>
  <c r="P150" i="19"/>
  <c r="K150" i="19"/>
  <c r="J150" i="19"/>
  <c r="O150" i="19"/>
  <c r="N150" i="19"/>
  <c r="S150" i="19"/>
  <c r="R150" i="19"/>
  <c r="J171" i="19"/>
  <c r="M171" i="19"/>
  <c r="T171" i="19"/>
  <c r="N171" i="19"/>
  <c r="I171" i="19"/>
  <c r="K171" i="19"/>
  <c r="O171" i="19"/>
  <c r="S171" i="19"/>
  <c r="Q171" i="19"/>
  <c r="L171" i="19"/>
  <c r="L180" i="19"/>
  <c r="I180" i="19"/>
  <c r="Q180" i="19"/>
  <c r="P180" i="19"/>
  <c r="M180" i="19"/>
  <c r="P189" i="19"/>
  <c r="M189" i="19"/>
  <c r="S189" i="19"/>
  <c r="L189" i="19"/>
  <c r="O189" i="19"/>
  <c r="K189" i="19"/>
  <c r="R189" i="19"/>
  <c r="N189" i="19"/>
  <c r="J189" i="19"/>
  <c r="N198" i="19"/>
  <c r="J198" i="19"/>
  <c r="H203" i="19"/>
  <c r="Q198" i="19"/>
  <c r="I198" i="19"/>
  <c r="L198" i="19"/>
  <c r="P198" i="19"/>
  <c r="M198" i="19"/>
  <c r="K198" i="19"/>
  <c r="O198" i="19"/>
  <c r="S198" i="19"/>
  <c r="M208" i="19"/>
  <c r="S208" i="19"/>
  <c r="I208" i="19"/>
  <c r="O208" i="19"/>
  <c r="T208" i="19"/>
  <c r="K208" i="19"/>
  <c r="P208" i="19"/>
  <c r="R208" i="19"/>
  <c r="L208" i="19"/>
  <c r="N208" i="19"/>
  <c r="H212" i="19"/>
  <c r="J208" i="19"/>
  <c r="R217" i="19"/>
  <c r="K217" i="19"/>
  <c r="L217" i="19"/>
  <c r="O217" i="19"/>
  <c r="P217" i="19"/>
  <c r="S217" i="19"/>
  <c r="I217" i="19"/>
  <c r="M217" i="19"/>
  <c r="J217" i="19"/>
  <c r="S226" i="19"/>
  <c r="L226" i="19"/>
  <c r="Q226" i="19"/>
  <c r="P226" i="19"/>
  <c r="I226" i="19"/>
  <c r="K226" i="19"/>
  <c r="Q72" i="20"/>
  <c r="L72" i="20"/>
  <c r="P72" i="20"/>
  <c r="H74" i="20"/>
  <c r="T72" i="20"/>
  <c r="M72" i="20"/>
  <c r="S72" i="20"/>
  <c r="O72" i="20"/>
  <c r="K72" i="20"/>
  <c r="I72" i="20"/>
  <c r="R72" i="20"/>
  <c r="J81" i="20"/>
  <c r="K81" i="20"/>
  <c r="L81" i="20"/>
  <c r="O81" i="20"/>
  <c r="P81" i="20"/>
  <c r="R118" i="20"/>
  <c r="I118" i="20"/>
  <c r="Q118" i="20"/>
  <c r="L118" i="20"/>
  <c r="M118" i="20"/>
  <c r="P118" i="20"/>
  <c r="Q127" i="20"/>
  <c r="L127" i="20"/>
  <c r="P127" i="20"/>
  <c r="T127" i="20"/>
  <c r="I127" i="20"/>
  <c r="O137" i="20"/>
  <c r="I137" i="20"/>
  <c r="K137" i="20"/>
  <c r="R137" i="20"/>
  <c r="J137" i="20"/>
  <c r="M137" i="20"/>
  <c r="Q137" i="20"/>
  <c r="T137" i="20"/>
  <c r="P137" i="20"/>
  <c r="J145" i="20"/>
  <c r="P145" i="20"/>
  <c r="M145" i="20"/>
  <c r="S145" i="20"/>
  <c r="O145" i="20"/>
  <c r="I145" i="20"/>
  <c r="K145" i="20"/>
  <c r="Q145" i="20"/>
  <c r="K156" i="20"/>
  <c r="T156" i="20"/>
  <c r="L156" i="20"/>
  <c r="Q156" i="20"/>
  <c r="R156" i="20"/>
  <c r="M156" i="20"/>
  <c r="J156" i="20"/>
  <c r="I156" i="20"/>
  <c r="I158" i="20" s="1"/>
  <c r="S156" i="20"/>
  <c r="S158" i="20" s="1"/>
  <c r="K165" i="20"/>
  <c r="I165" i="20"/>
  <c r="J176" i="20"/>
  <c r="R176" i="20"/>
  <c r="I176" i="20"/>
  <c r="K176" i="20"/>
  <c r="L176" i="20"/>
  <c r="M176" i="20"/>
  <c r="Q176" i="20"/>
  <c r="O176" i="20"/>
  <c r="P176" i="20"/>
  <c r="R185" i="20"/>
  <c r="M185" i="20"/>
  <c r="L185" i="20"/>
  <c r="P185" i="20"/>
  <c r="I185" i="20"/>
  <c r="T185" i="20"/>
  <c r="Q185" i="20"/>
  <c r="J185" i="20"/>
  <c r="P193" i="20"/>
  <c r="T193" i="20"/>
  <c r="L193" i="20"/>
  <c r="S193" i="20"/>
  <c r="R193" i="20"/>
  <c r="O193" i="20"/>
  <c r="J193" i="20"/>
  <c r="K193" i="20"/>
  <c r="Q193" i="20"/>
  <c r="M193" i="20"/>
  <c r="L202" i="20"/>
  <c r="I202" i="20"/>
  <c r="P202" i="20"/>
  <c r="Q202" i="20"/>
  <c r="J202" i="20"/>
  <c r="N202" i="20"/>
  <c r="M202" i="20"/>
  <c r="R202" i="20"/>
  <c r="R213" i="20"/>
  <c r="N213" i="20"/>
  <c r="I213" i="20"/>
  <c r="L213" i="20"/>
  <c r="Q213" i="20"/>
  <c r="M213" i="20"/>
  <c r="P213" i="20"/>
  <c r="T213" i="20"/>
  <c r="K213" i="20"/>
  <c r="O213" i="20"/>
  <c r="R221" i="20"/>
  <c r="J221" i="20"/>
  <c r="S221" i="20"/>
  <c r="L221" i="20"/>
  <c r="P221" i="20"/>
  <c r="I221" i="20"/>
  <c r="K221" i="20"/>
  <c r="T72" i="21"/>
  <c r="I72" i="21"/>
  <c r="L72" i="21"/>
  <c r="Q72" i="21"/>
  <c r="M72" i="21"/>
  <c r="T81" i="21"/>
  <c r="K81" i="21"/>
  <c r="J81" i="21"/>
  <c r="Q81" i="21"/>
  <c r="L81" i="21"/>
  <c r="M81" i="21"/>
  <c r="I81" i="21"/>
  <c r="O81" i="21"/>
  <c r="R81" i="21"/>
  <c r="N81" i="21"/>
  <c r="P81" i="21"/>
  <c r="S81" i="21"/>
  <c r="M118" i="21"/>
  <c r="N118" i="21"/>
  <c r="J118" i="21"/>
  <c r="P118" i="21"/>
  <c r="O118" i="21"/>
  <c r="K118" i="21"/>
  <c r="S118" i="21"/>
  <c r="R118" i="21"/>
  <c r="J127" i="21"/>
  <c r="T127" i="21"/>
  <c r="R127" i="21"/>
  <c r="S127" i="21"/>
  <c r="L127" i="21"/>
  <c r="P127" i="21"/>
  <c r="K127" i="21"/>
  <c r="K137" i="21"/>
  <c r="Q137" i="21"/>
  <c r="M137" i="21"/>
  <c r="I137" i="21"/>
  <c r="O137" i="21"/>
  <c r="N137" i="21"/>
  <c r="R137" i="21"/>
  <c r="J137" i="21"/>
  <c r="T137" i="21"/>
  <c r="L137" i="21"/>
  <c r="L145" i="21"/>
  <c r="S145" i="21"/>
  <c r="R145" i="21"/>
  <c r="N145" i="21"/>
  <c r="J145" i="21"/>
  <c r="I145" i="21"/>
  <c r="Q145" i="21"/>
  <c r="M145" i="21"/>
  <c r="K145" i="21"/>
  <c r="P145" i="21"/>
  <c r="T145" i="21"/>
  <c r="Q156" i="21"/>
  <c r="L156" i="21"/>
  <c r="P156" i="21"/>
  <c r="T156" i="21"/>
  <c r="I156" i="21"/>
  <c r="I158" i="21" s="1"/>
  <c r="S165" i="21"/>
  <c r="K165" i="21"/>
  <c r="T165" i="21"/>
  <c r="L165" i="21"/>
  <c r="R165" i="21"/>
  <c r="N165" i="21"/>
  <c r="J165" i="21"/>
  <c r="Q165" i="21"/>
  <c r="M165" i="21"/>
  <c r="I165" i="21"/>
  <c r="P165" i="21"/>
  <c r="K176" i="21"/>
  <c r="I176" i="21"/>
  <c r="M176" i="21"/>
  <c r="L176" i="21"/>
  <c r="P176" i="21"/>
  <c r="T176" i="21"/>
  <c r="M185" i="21"/>
  <c r="J185" i="21"/>
  <c r="I185" i="21"/>
  <c r="S185" i="21"/>
  <c r="R185" i="21"/>
  <c r="O185" i="21"/>
  <c r="L185" i="21"/>
  <c r="N185" i="21"/>
  <c r="K185" i="21"/>
  <c r="T185" i="21"/>
  <c r="Q185" i="21"/>
  <c r="O193" i="21"/>
  <c r="S193" i="21"/>
  <c r="R193" i="21"/>
  <c r="N193" i="21"/>
  <c r="K193" i="21"/>
  <c r="J193" i="21"/>
  <c r="Q193" i="21"/>
  <c r="M193" i="21"/>
  <c r="I193" i="21"/>
  <c r="P193" i="21"/>
  <c r="K202" i="21"/>
  <c r="R202" i="21"/>
  <c r="N202" i="21"/>
  <c r="J202" i="21"/>
  <c r="M202" i="21"/>
  <c r="T202" i="21"/>
  <c r="S202" i="21"/>
  <c r="L202" i="21"/>
  <c r="L213" i="21"/>
  <c r="S213" i="21"/>
  <c r="I213" i="21"/>
  <c r="O213" i="21"/>
  <c r="T213" i="21"/>
  <c r="K213" i="21"/>
  <c r="P213" i="21"/>
  <c r="R213" i="21"/>
  <c r="N213" i="21"/>
  <c r="J213" i="21"/>
  <c r="Q213" i="21"/>
  <c r="L221" i="21"/>
  <c r="T221" i="21"/>
  <c r="P221" i="21"/>
  <c r="Q221" i="21"/>
  <c r="M221" i="21"/>
  <c r="S221" i="21"/>
  <c r="I221" i="21"/>
  <c r="O221" i="21"/>
  <c r="K221" i="21"/>
  <c r="R221" i="21"/>
  <c r="N221" i="21"/>
  <c r="H74" i="22"/>
  <c r="K73" i="22"/>
  <c r="M73" i="22"/>
  <c r="R73" i="22"/>
  <c r="Q73" i="22"/>
  <c r="S73" i="22"/>
  <c r="O73" i="22"/>
  <c r="L82" i="22"/>
  <c r="P82" i="22"/>
  <c r="Q82" i="22"/>
  <c r="M82" i="22"/>
  <c r="I82" i="22"/>
  <c r="O82" i="22"/>
  <c r="R119" i="22"/>
  <c r="S119" i="22"/>
  <c r="O119" i="22"/>
  <c r="N119" i="22"/>
  <c r="K119" i="22"/>
  <c r="J119" i="22"/>
  <c r="Q119" i="22"/>
  <c r="I119" i="22"/>
  <c r="T119" i="22"/>
  <c r="M119" i="22"/>
  <c r="L119" i="22"/>
  <c r="K128" i="22"/>
  <c r="R128" i="22"/>
  <c r="N128" i="22"/>
  <c r="P128" i="22"/>
  <c r="J128" i="22"/>
  <c r="T128" i="22"/>
  <c r="S128" i="22"/>
  <c r="L128" i="22"/>
  <c r="O128" i="22"/>
  <c r="M128" i="22"/>
  <c r="R138" i="22"/>
  <c r="Q138" i="22"/>
  <c r="I138" i="22"/>
  <c r="N138" i="22"/>
  <c r="J138" i="22"/>
  <c r="M138" i="22"/>
  <c r="T138" i="22"/>
  <c r="P138" i="22"/>
  <c r="S138" i="22"/>
  <c r="O138" i="22"/>
  <c r="L138" i="22"/>
  <c r="K138" i="22"/>
  <c r="K147" i="22"/>
  <c r="L147" i="22"/>
  <c r="P147" i="22"/>
  <c r="M147" i="22"/>
  <c r="T147" i="22"/>
  <c r="Q147" i="22"/>
  <c r="I147" i="22"/>
  <c r="N147" i="22"/>
  <c r="R147" i="22"/>
  <c r="S147" i="22"/>
  <c r="H151" i="22"/>
  <c r="J157" i="22"/>
  <c r="L157" i="22"/>
  <c r="N157" i="22"/>
  <c r="P157" i="22"/>
  <c r="H158" i="22"/>
  <c r="R157" i="22"/>
  <c r="Q157" i="22"/>
  <c r="I157" i="22"/>
  <c r="M157" i="22"/>
  <c r="S167" i="22"/>
  <c r="M167" i="22"/>
  <c r="I167" i="22"/>
  <c r="J167" i="22"/>
  <c r="Q167" i="22"/>
  <c r="N167" i="22"/>
  <c r="N170" i="22" s="1"/>
  <c r="R167" i="22"/>
  <c r="O167" i="22"/>
  <c r="L167" i="22"/>
  <c r="T167" i="22"/>
  <c r="P167" i="22"/>
  <c r="H170" i="22"/>
  <c r="J177" i="22"/>
  <c r="O177" i="22"/>
  <c r="K177" i="22"/>
  <c r="Q177" i="22"/>
  <c r="L177" i="22"/>
  <c r="M177" i="22"/>
  <c r="T177" i="22"/>
  <c r="P177" i="22"/>
  <c r="S177" i="22"/>
  <c r="I177" i="22"/>
  <c r="L186" i="22"/>
  <c r="P186" i="22"/>
  <c r="Q186" i="22"/>
  <c r="I186" i="22"/>
  <c r="N186" i="22"/>
  <c r="R186" i="22"/>
  <c r="J186" i="22"/>
  <c r="M194" i="22"/>
  <c r="I194" i="22"/>
  <c r="L194" i="22"/>
  <c r="P194" i="22"/>
  <c r="T194" i="22"/>
  <c r="O194" i="22"/>
  <c r="K194" i="22"/>
  <c r="S194" i="22"/>
  <c r="Q194" i="22"/>
  <c r="P204" i="22"/>
  <c r="K204" i="22"/>
  <c r="T204" i="22"/>
  <c r="O204" i="22"/>
  <c r="S204" i="22"/>
  <c r="I204" i="22"/>
  <c r="Q204" i="22"/>
  <c r="Q206" i="22" s="1"/>
  <c r="L204" i="22"/>
  <c r="M204" i="22"/>
  <c r="S214" i="22"/>
  <c r="K214" i="22"/>
  <c r="T214" i="22"/>
  <c r="J214" i="22"/>
  <c r="Q214" i="22"/>
  <c r="L214" i="22"/>
  <c r="I214" i="22"/>
  <c r="P214" i="22"/>
  <c r="R214" i="22"/>
  <c r="M214" i="22"/>
  <c r="N222" i="22"/>
  <c r="M222" i="22"/>
  <c r="R222" i="22"/>
  <c r="L222" i="22"/>
  <c r="O222" i="22"/>
  <c r="P222" i="22"/>
  <c r="Q222" i="22"/>
  <c r="J222" i="22"/>
  <c r="S222" i="22"/>
  <c r="T222" i="22"/>
  <c r="I222" i="22"/>
  <c r="I72" i="23"/>
  <c r="R72" i="23"/>
  <c r="P81" i="23"/>
  <c r="S81" i="23"/>
  <c r="L81" i="23"/>
  <c r="O118" i="23"/>
  <c r="L118" i="23"/>
  <c r="S118" i="23"/>
  <c r="P118" i="23"/>
  <c r="I118" i="23"/>
  <c r="Q118" i="23"/>
  <c r="K118" i="23"/>
  <c r="I127" i="23"/>
  <c r="T127" i="23"/>
  <c r="O127" i="23"/>
  <c r="L127" i="23"/>
  <c r="S127" i="23"/>
  <c r="R127" i="23"/>
  <c r="M127" i="23"/>
  <c r="N137" i="23"/>
  <c r="K137" i="23"/>
  <c r="O137" i="23"/>
  <c r="Q137" i="23"/>
  <c r="S137" i="23"/>
  <c r="M137" i="23"/>
  <c r="L137" i="23"/>
  <c r="J137" i="23"/>
  <c r="P137" i="23"/>
  <c r="P145" i="23"/>
  <c r="I145" i="23"/>
  <c r="K145" i="23"/>
  <c r="O145" i="23"/>
  <c r="L145" i="23"/>
  <c r="S145" i="23"/>
  <c r="H158" i="23"/>
  <c r="K156" i="23"/>
  <c r="O156" i="23"/>
  <c r="L156" i="23"/>
  <c r="N156" i="23"/>
  <c r="R156" i="23"/>
  <c r="J156" i="23"/>
  <c r="P156" i="23"/>
  <c r="S156" i="23"/>
  <c r="N165" i="23"/>
  <c r="J165" i="23"/>
  <c r="P165" i="23"/>
  <c r="I165" i="23"/>
  <c r="O165" i="23"/>
  <c r="K165" i="23"/>
  <c r="M165" i="23"/>
  <c r="S165" i="23"/>
  <c r="R165" i="23"/>
  <c r="S176" i="23"/>
  <c r="I176" i="23"/>
  <c r="O176" i="23"/>
  <c r="T176" i="23"/>
  <c r="K176" i="23"/>
  <c r="P176" i="23"/>
  <c r="R176" i="23"/>
  <c r="L176" i="23"/>
  <c r="J176" i="23"/>
  <c r="Q176" i="23"/>
  <c r="N176" i="23"/>
  <c r="M176" i="23"/>
  <c r="M185" i="23"/>
  <c r="J185" i="23"/>
  <c r="S185" i="23"/>
  <c r="N185" i="23"/>
  <c r="R185" i="23"/>
  <c r="L185" i="23"/>
  <c r="K185" i="23"/>
  <c r="O185" i="23"/>
  <c r="P185" i="23"/>
  <c r="R193" i="23"/>
  <c r="P193" i="23"/>
  <c r="O193" i="23"/>
  <c r="N193" i="23"/>
  <c r="I193" i="23"/>
  <c r="S193" i="23"/>
  <c r="L193" i="23"/>
  <c r="M193" i="23"/>
  <c r="K193" i="23"/>
  <c r="L202" i="23"/>
  <c r="I202" i="23"/>
  <c r="P202" i="23"/>
  <c r="M202" i="23"/>
  <c r="Q202" i="23"/>
  <c r="T202" i="23"/>
  <c r="Q213" i="23"/>
  <c r="I213" i="23"/>
  <c r="N213" i="23"/>
  <c r="O213" i="23"/>
  <c r="M213" i="23"/>
  <c r="R213" i="23"/>
  <c r="S213" i="23"/>
  <c r="L213" i="23"/>
  <c r="P213" i="23"/>
  <c r="T213" i="23"/>
  <c r="K213" i="23"/>
  <c r="J213" i="23"/>
  <c r="I221" i="23"/>
  <c r="Q221" i="23"/>
  <c r="M221" i="23"/>
  <c r="P221" i="23"/>
  <c r="K221" i="23"/>
  <c r="O221" i="23"/>
  <c r="J221" i="23"/>
  <c r="S221" i="23"/>
  <c r="R221" i="23"/>
  <c r="N221" i="23"/>
  <c r="L221" i="23"/>
  <c r="M72" i="24"/>
  <c r="Q72" i="24"/>
  <c r="N72" i="24"/>
  <c r="H74" i="24"/>
  <c r="K72" i="24"/>
  <c r="T72" i="24"/>
  <c r="O72" i="24"/>
  <c r="L72" i="24"/>
  <c r="I72" i="24"/>
  <c r="P72" i="24"/>
  <c r="N81" i="24"/>
  <c r="L81" i="24"/>
  <c r="P81" i="24"/>
  <c r="T81" i="24"/>
  <c r="O81" i="24"/>
  <c r="I81" i="24"/>
  <c r="M81" i="24"/>
  <c r="Q81" i="24"/>
  <c r="O118" i="24"/>
  <c r="Q118" i="24"/>
  <c r="L118" i="24"/>
  <c r="N118" i="24"/>
  <c r="P118" i="24"/>
  <c r="M118" i="24"/>
  <c r="T118" i="24"/>
  <c r="I118" i="24"/>
  <c r="R127" i="24"/>
  <c r="N127" i="24"/>
  <c r="J127" i="24"/>
  <c r="L127" i="24"/>
  <c r="T127" i="24"/>
  <c r="M127" i="24"/>
  <c r="O127" i="24"/>
  <c r="I127" i="24"/>
  <c r="Q127" i="24"/>
  <c r="P127" i="24"/>
  <c r="O137" i="24"/>
  <c r="T137" i="24"/>
  <c r="L137" i="24"/>
  <c r="N137" i="24"/>
  <c r="Q137" i="24"/>
  <c r="P137" i="24"/>
  <c r="M137" i="24"/>
  <c r="I137" i="24"/>
  <c r="R137" i="24"/>
  <c r="Q145" i="24"/>
  <c r="I145" i="24"/>
  <c r="M145" i="24"/>
  <c r="O145" i="24"/>
  <c r="T145" i="24"/>
  <c r="P145" i="24"/>
  <c r="R145" i="24"/>
  <c r="N145" i="24"/>
  <c r="L145" i="24"/>
  <c r="H158" i="24"/>
  <c r="L156" i="24"/>
  <c r="R156" i="24"/>
  <c r="S156" i="24"/>
  <c r="N156" i="24"/>
  <c r="K156" i="24"/>
  <c r="O156" i="24"/>
  <c r="J156" i="24"/>
  <c r="P156" i="24"/>
  <c r="M156" i="24"/>
  <c r="I156" i="24"/>
  <c r="Q156" i="24"/>
  <c r="T156" i="24"/>
  <c r="J165" i="24"/>
  <c r="P165" i="24"/>
  <c r="Q165" i="24"/>
  <c r="M165" i="24"/>
  <c r="S165" i="24"/>
  <c r="K165" i="24"/>
  <c r="T165" i="24"/>
  <c r="I165" i="24"/>
  <c r="R165" i="24"/>
  <c r="L165" i="24"/>
  <c r="O165" i="24"/>
  <c r="M176" i="24"/>
  <c r="I176" i="24"/>
  <c r="O176" i="24"/>
  <c r="S176" i="24"/>
  <c r="T176" i="24"/>
  <c r="N176" i="24"/>
  <c r="J176" i="24"/>
  <c r="P176" i="24"/>
  <c r="K176" i="24"/>
  <c r="R176" i="24"/>
  <c r="Q176" i="24"/>
  <c r="L176" i="24"/>
  <c r="O185" i="24"/>
  <c r="S185" i="24"/>
  <c r="K185" i="24"/>
  <c r="J185" i="24"/>
  <c r="L185" i="24"/>
  <c r="N185" i="24"/>
  <c r="T185" i="24"/>
  <c r="Q185" i="24"/>
  <c r="M185" i="24"/>
  <c r="I185" i="24"/>
  <c r="P185" i="24"/>
  <c r="R185" i="24"/>
  <c r="I193" i="24"/>
  <c r="O193" i="24"/>
  <c r="Q193" i="24"/>
  <c r="K193" i="24"/>
  <c r="M193" i="24"/>
  <c r="J193" i="24"/>
  <c r="L193" i="24"/>
  <c r="R193" i="24"/>
  <c r="P193" i="24"/>
  <c r="T193" i="24"/>
  <c r="N193" i="24"/>
  <c r="L202" i="24"/>
  <c r="M202" i="24"/>
  <c r="T202" i="24"/>
  <c r="S202" i="24"/>
  <c r="I202" i="24"/>
  <c r="P202" i="24"/>
  <c r="O202" i="24"/>
  <c r="K202" i="24"/>
  <c r="N202" i="24"/>
  <c r="J202" i="24"/>
  <c r="Q202" i="24"/>
  <c r="J213" i="24"/>
  <c r="L213" i="24"/>
  <c r="K213" i="24"/>
  <c r="N213" i="24"/>
  <c r="P213" i="24"/>
  <c r="R213" i="24"/>
  <c r="T213" i="24"/>
  <c r="S213" i="24"/>
  <c r="Q213" i="24"/>
  <c r="I213" i="24"/>
  <c r="M213" i="24"/>
  <c r="O213" i="24"/>
  <c r="M221" i="24"/>
  <c r="I221" i="24"/>
  <c r="J221" i="24"/>
  <c r="N221" i="24"/>
  <c r="L221" i="24"/>
  <c r="Q221" i="24"/>
  <c r="O221" i="24"/>
  <c r="S221" i="24"/>
  <c r="P221" i="24"/>
  <c r="T221" i="24"/>
  <c r="R221" i="24"/>
  <c r="M72" i="25"/>
  <c r="L72" i="25"/>
  <c r="P72" i="25"/>
  <c r="J72" i="25"/>
  <c r="R72" i="25"/>
  <c r="T72" i="25"/>
  <c r="H74" i="25"/>
  <c r="Q72" i="25"/>
  <c r="I72" i="25"/>
  <c r="I81" i="25"/>
  <c r="Q81" i="25"/>
  <c r="L81" i="25"/>
  <c r="M81" i="25"/>
  <c r="P81" i="25"/>
  <c r="J81" i="25"/>
  <c r="T81" i="25"/>
  <c r="R81" i="25"/>
  <c r="N118" i="25"/>
  <c r="J118" i="25"/>
  <c r="P118" i="25"/>
  <c r="L118" i="25"/>
  <c r="M118" i="25"/>
  <c r="I118" i="25"/>
  <c r="R118" i="25"/>
  <c r="Q118" i="25"/>
  <c r="T127" i="25"/>
  <c r="P127" i="25"/>
  <c r="I127" i="25"/>
  <c r="Q127" i="25"/>
  <c r="J127" i="25"/>
  <c r="L127" i="25"/>
  <c r="R127" i="25"/>
  <c r="M127" i="25"/>
  <c r="J137" i="25"/>
  <c r="Q137" i="25"/>
  <c r="L137" i="25"/>
  <c r="M137" i="25"/>
  <c r="T137" i="25"/>
  <c r="I137" i="25"/>
  <c r="R137" i="25"/>
  <c r="P137" i="25"/>
  <c r="P145" i="25"/>
  <c r="J145" i="25"/>
  <c r="R145" i="25"/>
  <c r="T145" i="25"/>
  <c r="M145" i="25"/>
  <c r="L145" i="25"/>
  <c r="I145" i="25"/>
  <c r="Q145" i="25"/>
  <c r="N145" i="25"/>
  <c r="M156" i="25"/>
  <c r="I156" i="25"/>
  <c r="R156" i="25"/>
  <c r="N156" i="25"/>
  <c r="Q156" i="25"/>
  <c r="L156" i="25"/>
  <c r="P156" i="25"/>
  <c r="J156" i="25"/>
  <c r="T156" i="25"/>
  <c r="J165" i="25"/>
  <c r="T165" i="25"/>
  <c r="Q165" i="25"/>
  <c r="R165" i="25"/>
  <c r="L165" i="25"/>
  <c r="I165" i="25"/>
  <c r="M165" i="25"/>
  <c r="N165" i="25"/>
  <c r="P165" i="25"/>
  <c r="J176" i="25"/>
  <c r="L176" i="25"/>
  <c r="T176" i="25"/>
  <c r="I176" i="25"/>
  <c r="M176" i="25"/>
  <c r="P176" i="25"/>
  <c r="R176" i="25"/>
  <c r="Q176" i="25"/>
  <c r="I185" i="25"/>
  <c r="J185" i="25"/>
  <c r="M185" i="25"/>
  <c r="R185" i="25"/>
  <c r="L185" i="25"/>
  <c r="P185" i="25"/>
  <c r="Q185" i="25"/>
  <c r="T185" i="25"/>
  <c r="T193" i="25"/>
  <c r="N193" i="25"/>
  <c r="R193" i="25"/>
  <c r="J193" i="25"/>
  <c r="L193" i="25"/>
  <c r="I193" i="25"/>
  <c r="P193" i="25"/>
  <c r="Q193" i="25"/>
  <c r="M193" i="25"/>
  <c r="M202" i="25"/>
  <c r="I202" i="25"/>
  <c r="T202" i="25"/>
  <c r="L202" i="25"/>
  <c r="N202" i="25"/>
  <c r="J202" i="25"/>
  <c r="P202" i="25"/>
  <c r="R202" i="25"/>
  <c r="Q202" i="25"/>
  <c r="M213" i="25"/>
  <c r="J213" i="25"/>
  <c r="Q213" i="25"/>
  <c r="N213" i="25"/>
  <c r="L213" i="25"/>
  <c r="T213" i="25"/>
  <c r="I213" i="25"/>
  <c r="R213" i="25"/>
  <c r="P213" i="25"/>
  <c r="M221" i="25"/>
  <c r="L221" i="25"/>
  <c r="I221" i="25"/>
  <c r="P221" i="25"/>
  <c r="Q221" i="25"/>
  <c r="J221" i="25"/>
  <c r="T221" i="25"/>
  <c r="N221" i="25"/>
  <c r="R221" i="25"/>
  <c r="H161" i="6"/>
  <c r="H217" i="6"/>
  <c r="O222" i="14"/>
  <c r="K214" i="14"/>
  <c r="L214" i="14"/>
  <c r="M186" i="14"/>
  <c r="P194" i="14"/>
  <c r="T138" i="14"/>
  <c r="O138" i="14"/>
  <c r="I82" i="14"/>
  <c r="Q119" i="14"/>
  <c r="T177" i="14"/>
  <c r="H73" i="6"/>
  <c r="X161" i="6"/>
  <c r="X217" i="6"/>
  <c r="K222" i="14"/>
  <c r="O214" i="14"/>
  <c r="N194" i="14"/>
  <c r="R177" i="14"/>
  <c r="L138" i="14"/>
  <c r="S138" i="14"/>
  <c r="P73" i="14"/>
  <c r="J119" i="14"/>
  <c r="X73" i="6"/>
  <c r="H185" i="6"/>
  <c r="H205" i="6"/>
  <c r="S214" i="14"/>
  <c r="P204" i="14"/>
  <c r="K194" i="14"/>
  <c r="N177" i="14"/>
  <c r="T167" i="14"/>
  <c r="I138" i="14"/>
  <c r="O119" i="14"/>
  <c r="T222" i="14"/>
  <c r="X185" i="6"/>
  <c r="X205" i="6"/>
  <c r="L204" i="14"/>
  <c r="M170" i="22"/>
  <c r="K18" i="12"/>
  <c r="K44" i="12"/>
  <c r="X131" i="6"/>
  <c r="J12" i="12"/>
  <c r="I158" i="12"/>
  <c r="J52" i="12"/>
  <c r="I18" i="12"/>
  <c r="I44" i="12"/>
  <c r="J74" i="12"/>
  <c r="J155" i="12"/>
  <c r="I206" i="12"/>
  <c r="I12" i="12"/>
  <c r="J206" i="12"/>
  <c r="I228" i="12"/>
  <c r="U21" i="8"/>
  <c r="D624" i="10" s="1"/>
  <c r="U18" i="8"/>
  <c r="P18" i="6"/>
  <c r="K41" i="20"/>
  <c r="Q41" i="20"/>
  <c r="L32" i="20"/>
  <c r="K24" i="20"/>
  <c r="Q24" i="20"/>
  <c r="O15" i="20"/>
  <c r="L35" i="20"/>
  <c r="L27" i="20"/>
  <c r="L19" i="20"/>
  <c r="O41" i="20"/>
  <c r="J41" i="20"/>
  <c r="P32" i="20"/>
  <c r="O24" i="20"/>
  <c r="J24" i="20"/>
  <c r="H15" i="20"/>
  <c r="I24" i="20"/>
  <c r="H41" i="20"/>
  <c r="N41" i="20"/>
  <c r="T32" i="20"/>
  <c r="H24" i="20"/>
  <c r="N24" i="20"/>
  <c r="P15" i="20"/>
  <c r="T35" i="20"/>
  <c r="T27" i="20"/>
  <c r="T19" i="20"/>
  <c r="S41" i="20"/>
  <c r="R41" i="20"/>
  <c r="I32" i="20"/>
  <c r="S24" i="20"/>
  <c r="R24" i="20"/>
  <c r="I15" i="20"/>
  <c r="I35" i="20"/>
  <c r="I27" i="20"/>
  <c r="I19" i="20"/>
  <c r="S32" i="20"/>
  <c r="R15" i="20"/>
  <c r="L41" i="20"/>
  <c r="K32" i="20"/>
  <c r="Q32" i="20"/>
  <c r="L24" i="20"/>
  <c r="K15" i="20"/>
  <c r="Q15" i="20"/>
  <c r="S35" i="20"/>
  <c r="Q35" i="20"/>
  <c r="S27" i="20"/>
  <c r="Q27" i="20"/>
  <c r="S19" i="20"/>
  <c r="Q19" i="20"/>
  <c r="T16" i="20"/>
  <c r="I41" i="20"/>
  <c r="R32" i="20"/>
  <c r="T15" i="20"/>
  <c r="O32" i="20"/>
  <c r="S15" i="20"/>
  <c r="H35" i="20"/>
  <c r="H27" i="20"/>
  <c r="H19" i="20"/>
  <c r="O31" i="19"/>
  <c r="Q39" i="19"/>
  <c r="T31" i="19"/>
  <c r="I23" i="19"/>
  <c r="O23" i="19"/>
  <c r="M14" i="19"/>
  <c r="P23" i="19"/>
  <c r="H39" i="19"/>
  <c r="L31" i="19"/>
  <c r="T23" i="19"/>
  <c r="N14" i="19"/>
  <c r="R14" i="19"/>
  <c r="M39" i="19"/>
  <c r="Q31" i="19"/>
  <c r="L23" i="19"/>
  <c r="P14" i="19"/>
  <c r="K14" i="19"/>
  <c r="L39" i="19"/>
  <c r="N39" i="19"/>
  <c r="R39" i="19"/>
  <c r="H31" i="19"/>
  <c r="Q23" i="19"/>
  <c r="I14" i="19"/>
  <c r="O14" i="19"/>
  <c r="I31" i="19"/>
  <c r="H14" i="19"/>
  <c r="P39" i="19"/>
  <c r="K39" i="19"/>
  <c r="M31" i="19"/>
  <c r="H23" i="19"/>
  <c r="T14" i="19"/>
  <c r="Q15" i="19"/>
  <c r="K23" i="19"/>
  <c r="I39" i="19"/>
  <c r="N31" i="19"/>
  <c r="N32" i="19"/>
  <c r="K36" i="21"/>
  <c r="M36" i="21"/>
  <c r="T28" i="21"/>
  <c r="L20" i="21"/>
  <c r="R20" i="21"/>
  <c r="I9" i="21"/>
  <c r="S9" i="21"/>
  <c r="Q44" i="6"/>
  <c r="Q229" i="6" s="1"/>
  <c r="H229" i="21" s="1"/>
  <c r="I229" i="21" s="1"/>
  <c r="O36" i="21"/>
  <c r="J36" i="21"/>
  <c r="H28" i="21"/>
  <c r="M28" i="21"/>
  <c r="T20" i="21"/>
  <c r="M9" i="21"/>
  <c r="K9" i="21"/>
  <c r="I43" i="21"/>
  <c r="L36" i="21"/>
  <c r="R36" i="21"/>
  <c r="O28" i="21"/>
  <c r="J28" i="21"/>
  <c r="K20" i="21"/>
  <c r="M20" i="21"/>
  <c r="T9" i="21"/>
  <c r="T17" i="21"/>
  <c r="P36" i="21"/>
  <c r="S28" i="21"/>
  <c r="N28" i="21"/>
  <c r="H20" i="21"/>
  <c r="Q20" i="21"/>
  <c r="P9" i="21"/>
  <c r="T36" i="21"/>
  <c r="L28" i="21"/>
  <c r="R28" i="21"/>
  <c r="O20" i="21"/>
  <c r="J20" i="21"/>
  <c r="H9" i="21"/>
  <c r="H12" i="21" s="1"/>
  <c r="L9" i="21"/>
  <c r="K26" i="21"/>
  <c r="S20" i="21"/>
  <c r="N9" i="21"/>
  <c r="I41" i="18"/>
  <c r="T32" i="18"/>
  <c r="K32" i="18"/>
  <c r="J24" i="18"/>
  <c r="L15" i="18"/>
  <c r="M15" i="18"/>
  <c r="T41" i="18"/>
  <c r="M41" i="18"/>
  <c r="H32" i="18"/>
  <c r="O32" i="18"/>
  <c r="R24" i="18"/>
  <c r="N15" i="18"/>
  <c r="Q15" i="18"/>
  <c r="N44" i="6"/>
  <c r="N229" i="6" s="1"/>
  <c r="H229" i="18" s="1"/>
  <c r="L41" i="18"/>
  <c r="K41" i="18"/>
  <c r="J32" i="18"/>
  <c r="N24" i="18"/>
  <c r="M24" i="18"/>
  <c r="P15" i="18"/>
  <c r="O15" i="18"/>
  <c r="H41" i="18"/>
  <c r="O41" i="18"/>
  <c r="R32" i="18"/>
  <c r="T24" i="18"/>
  <c r="Q24" i="18"/>
  <c r="T15" i="18"/>
  <c r="S15" i="18"/>
  <c r="P41" i="18"/>
  <c r="S41" i="18"/>
  <c r="I32" i="18"/>
  <c r="H24" i="18"/>
  <c r="K24" i="18"/>
  <c r="J15" i="18"/>
  <c r="J41" i="18"/>
  <c r="L32" i="18"/>
  <c r="M32" i="18"/>
  <c r="P24" i="18"/>
  <c r="O24" i="18"/>
  <c r="R15" i="18"/>
  <c r="N32" i="18"/>
  <c r="L24" i="18"/>
  <c r="K21" i="17"/>
  <c r="L37" i="17"/>
  <c r="N37" i="17"/>
  <c r="H29" i="17"/>
  <c r="N29" i="17"/>
  <c r="Q21" i="17"/>
  <c r="R21" i="17"/>
  <c r="H10" i="17"/>
  <c r="K37" i="17"/>
  <c r="J29" i="17"/>
  <c r="N21" i="17"/>
  <c r="Q37" i="17"/>
  <c r="R37" i="17"/>
  <c r="P29" i="17"/>
  <c r="R29" i="17"/>
  <c r="L21" i="17"/>
  <c r="Q10" i="17"/>
  <c r="M37" i="17"/>
  <c r="M29" i="17"/>
  <c r="S21" i="17"/>
  <c r="I10" i="17"/>
  <c r="L10" i="17"/>
  <c r="I11" i="17"/>
  <c r="L29" i="17"/>
  <c r="M10" i="17"/>
  <c r="S37" i="17"/>
  <c r="S29" i="17"/>
  <c r="I21" i="17"/>
  <c r="T10" i="17"/>
  <c r="S10" i="17"/>
  <c r="I37" i="17"/>
  <c r="I29" i="17"/>
  <c r="M21" i="17"/>
  <c r="O21" i="17"/>
  <c r="N10" i="17"/>
  <c r="O10" i="17"/>
  <c r="J22" i="17"/>
  <c r="J37" i="17"/>
  <c r="H37" i="17"/>
  <c r="K29" i="17"/>
  <c r="H21" i="17"/>
  <c r="P10" i="17"/>
  <c r="J36" i="16"/>
  <c r="M28" i="16"/>
  <c r="H20" i="16"/>
  <c r="O20" i="16"/>
  <c r="O9" i="16"/>
  <c r="M38" i="16"/>
  <c r="T30" i="16"/>
  <c r="N30" i="16"/>
  <c r="P22" i="16"/>
  <c r="O22" i="16"/>
  <c r="O11" i="16"/>
  <c r="T36" i="16"/>
  <c r="R36" i="16"/>
  <c r="J28" i="16"/>
  <c r="M20" i="16"/>
  <c r="I9" i="16"/>
  <c r="R9" i="16"/>
  <c r="J38" i="16"/>
  <c r="H30" i="16"/>
  <c r="K30" i="16"/>
  <c r="M22" i="16"/>
  <c r="I11" i="16"/>
  <c r="L11" i="16"/>
  <c r="P36" i="16"/>
  <c r="K36" i="16"/>
  <c r="L28" i="16"/>
  <c r="N28" i="16"/>
  <c r="Q20" i="16"/>
  <c r="M9" i="16"/>
  <c r="H9" i="16"/>
  <c r="H38" i="16"/>
  <c r="N38" i="16"/>
  <c r="P30" i="16"/>
  <c r="O30" i="16"/>
  <c r="Q22" i="16"/>
  <c r="M11" i="16"/>
  <c r="P11" i="16"/>
  <c r="H36" i="16"/>
  <c r="O36" i="16"/>
  <c r="T28" i="16"/>
  <c r="R28" i="16"/>
  <c r="J20" i="16"/>
  <c r="Q9" i="16"/>
  <c r="L9" i="16"/>
  <c r="T38" i="16"/>
  <c r="R38" i="16"/>
  <c r="I30" i="16"/>
  <c r="S30" i="16"/>
  <c r="J22" i="16"/>
  <c r="T11" i="16"/>
  <c r="Q11" i="16"/>
  <c r="I36" i="16"/>
  <c r="S36" i="16"/>
  <c r="P28" i="16"/>
  <c r="K28" i="16"/>
  <c r="L20" i="16"/>
  <c r="N20" i="16"/>
  <c r="N9" i="16"/>
  <c r="P9" i="16"/>
  <c r="L38" i="16"/>
  <c r="K38" i="16"/>
  <c r="M30" i="16"/>
  <c r="T22" i="16"/>
  <c r="N22" i="16"/>
  <c r="N11" i="16"/>
  <c r="R11" i="16"/>
  <c r="H28" i="16"/>
  <c r="P20" i="16"/>
  <c r="J9" i="16"/>
  <c r="P38" i="16"/>
  <c r="L22" i="16"/>
  <c r="J11" i="16"/>
  <c r="M43" i="14"/>
  <c r="L43" i="14"/>
  <c r="M34" i="14"/>
  <c r="L34" i="14"/>
  <c r="O16" i="14"/>
  <c r="Q43" i="14"/>
  <c r="P43" i="14"/>
  <c r="P44" i="14" s="1"/>
  <c r="Q34" i="14"/>
  <c r="P34" i="14"/>
  <c r="L25" i="14"/>
  <c r="L16" i="14"/>
  <c r="J43" i="14"/>
  <c r="T43" i="14"/>
  <c r="J34" i="14"/>
  <c r="T34" i="14"/>
  <c r="T25" i="14"/>
  <c r="N43" i="14"/>
  <c r="N34" i="14"/>
  <c r="Q30" i="14"/>
  <c r="R43" i="14"/>
  <c r="R34" i="14"/>
  <c r="K43" i="14"/>
  <c r="K34" i="14"/>
  <c r="N26" i="14"/>
  <c r="H25" i="14"/>
  <c r="H16" i="14"/>
  <c r="O25" i="14"/>
  <c r="H43" i="14"/>
  <c r="H34" i="14"/>
  <c r="N22" i="14"/>
  <c r="M25" i="14"/>
  <c r="M16" i="14"/>
  <c r="N813" i="10"/>
  <c r="N142" i="10"/>
  <c r="N612" i="10"/>
  <c r="N7" i="7"/>
  <c r="N7" i="10"/>
  <c r="N545" i="10"/>
  <c r="N344" i="10"/>
  <c r="N882" i="10"/>
  <c r="N478" i="10"/>
  <c r="N209" i="10"/>
  <c r="N411" i="10"/>
  <c r="N277" i="10"/>
  <c r="N75" i="10"/>
  <c r="K7" i="5"/>
  <c r="N746" i="10"/>
  <c r="S18" i="6"/>
  <c r="S45" i="6" s="1"/>
  <c r="S46" i="6" s="1"/>
  <c r="S4" i="6" s="1"/>
  <c r="M5" i="5" s="1"/>
  <c r="J411" i="10"/>
  <c r="P75" i="10"/>
  <c r="J41" i="14"/>
  <c r="T41" i="14"/>
  <c r="K32" i="14"/>
  <c r="R23" i="14"/>
  <c r="I14" i="14"/>
  <c r="S14" i="14"/>
  <c r="M17" i="16"/>
  <c r="P17" i="26"/>
  <c r="K44" i="6"/>
  <c r="K229" i="6" s="1"/>
  <c r="R746" i="10"/>
  <c r="G7" i="5"/>
  <c r="J209" i="10"/>
  <c r="R75" i="10"/>
  <c r="P746" i="10"/>
  <c r="M7" i="5"/>
  <c r="R277" i="10"/>
  <c r="N41" i="14"/>
  <c r="H32" i="14"/>
  <c r="O32" i="14"/>
  <c r="K23" i="14"/>
  <c r="M14" i="14"/>
  <c r="L14" i="14"/>
  <c r="J17" i="16"/>
  <c r="C2" i="21"/>
  <c r="U12" i="6"/>
  <c r="K18" i="6"/>
  <c r="J478" i="10"/>
  <c r="J882" i="10"/>
  <c r="R411" i="10"/>
  <c r="P882" i="10"/>
  <c r="P7" i="7"/>
  <c r="R41" i="14"/>
  <c r="I32" i="14"/>
  <c r="S32" i="14"/>
  <c r="H23" i="14"/>
  <c r="O23" i="14"/>
  <c r="Q14" i="14"/>
  <c r="P14" i="14"/>
  <c r="T43" i="16"/>
  <c r="T12" i="6"/>
  <c r="J14" i="25"/>
  <c r="P612" i="10"/>
  <c r="J344" i="10"/>
  <c r="R209" i="10"/>
  <c r="J545" i="10"/>
  <c r="P7" i="10"/>
  <c r="P411" i="10"/>
  <c r="P209" i="10"/>
  <c r="K41" i="14"/>
  <c r="M32" i="14"/>
  <c r="L32" i="14"/>
  <c r="I23" i="14"/>
  <c r="S23" i="14"/>
  <c r="J14" i="14"/>
  <c r="T14" i="14"/>
  <c r="H43" i="16"/>
  <c r="R478" i="10"/>
  <c r="J7" i="10"/>
  <c r="R882" i="10"/>
  <c r="H813" i="10"/>
  <c r="H41" i="14"/>
  <c r="H44" i="14" s="1"/>
  <c r="O41" i="14"/>
  <c r="O44" i="14" s="1"/>
  <c r="Q32" i="14"/>
  <c r="P32" i="14"/>
  <c r="M23" i="14"/>
  <c r="L23" i="14"/>
  <c r="N14" i="14"/>
  <c r="J43" i="16"/>
  <c r="P26" i="23"/>
  <c r="N15" i="26"/>
  <c r="I41" i="14"/>
  <c r="S41" i="14"/>
  <c r="J32" i="14"/>
  <c r="T32" i="14"/>
  <c r="Q23" i="14"/>
  <c r="P23" i="14"/>
  <c r="R14" i="14"/>
  <c r="N43" i="16"/>
  <c r="N44" i="16" s="1"/>
  <c r="H34" i="23"/>
  <c r="V12" i="6"/>
  <c r="V40" i="6"/>
  <c r="R44" i="6"/>
  <c r="R229" i="6" s="1"/>
  <c r="H229" i="22" s="1"/>
  <c r="R344" i="10"/>
  <c r="J7" i="7"/>
  <c r="R545" i="10"/>
  <c r="J612" i="10"/>
  <c r="J142" i="10"/>
  <c r="J44" i="6"/>
  <c r="J229" i="6" s="1"/>
  <c r="H229" i="14" s="1"/>
  <c r="R229" i="14" s="1"/>
  <c r="R7" i="10"/>
  <c r="H277" i="10"/>
  <c r="P478" i="10"/>
  <c r="M41" i="14"/>
  <c r="J23" i="14"/>
  <c r="U23" i="14" s="1"/>
  <c r="V23" i="14" s="1"/>
  <c r="K15" i="26"/>
  <c r="P242" i="14"/>
  <c r="K242" i="19"/>
  <c r="S242" i="19"/>
  <c r="S242" i="21"/>
  <c r="M242" i="23"/>
  <c r="L242" i="23"/>
  <c r="Q242" i="26"/>
  <c r="N242" i="19"/>
  <c r="J242" i="19"/>
  <c r="I242" i="14"/>
  <c r="O242" i="14"/>
  <c r="P242" i="19"/>
  <c r="I242" i="26"/>
  <c r="T242" i="26"/>
  <c r="R242" i="19"/>
  <c r="S242" i="26"/>
  <c r="K242" i="14"/>
  <c r="L242" i="19"/>
  <c r="P242" i="26"/>
  <c r="T210" i="15"/>
  <c r="Q210" i="15"/>
  <c r="I210" i="15"/>
  <c r="J210" i="15"/>
  <c r="N210" i="15"/>
  <c r="K210" i="15"/>
  <c r="R210" i="15"/>
  <c r="O210" i="15"/>
  <c r="L210" i="15"/>
  <c r="M210" i="15"/>
  <c r="S210" i="15"/>
  <c r="P210" i="15"/>
  <c r="K192" i="16"/>
  <c r="R192" i="16"/>
  <c r="Q192" i="16"/>
  <c r="M192" i="16"/>
  <c r="I192" i="16"/>
  <c r="L192" i="16"/>
  <c r="P192" i="16"/>
  <c r="T192" i="16"/>
  <c r="S192" i="16"/>
  <c r="H139" i="13"/>
  <c r="X139" i="6"/>
  <c r="H188" i="13"/>
  <c r="J188" i="13" s="1"/>
  <c r="H188" i="6"/>
  <c r="K195" i="14"/>
  <c r="L125" i="15"/>
  <c r="T79" i="15"/>
  <c r="R79" i="15"/>
  <c r="N79" i="15"/>
  <c r="L79" i="15"/>
  <c r="J79" i="15"/>
  <c r="O79" i="15"/>
  <c r="Q79" i="15"/>
  <c r="M79" i="15"/>
  <c r="K79" i="15"/>
  <c r="I79" i="15"/>
  <c r="S79" i="15"/>
  <c r="N191" i="15"/>
  <c r="Q191" i="15"/>
  <c r="R191" i="15"/>
  <c r="M191" i="15"/>
  <c r="J191" i="15"/>
  <c r="I191" i="15"/>
  <c r="P191" i="15"/>
  <c r="S191" i="15"/>
  <c r="O191" i="15"/>
  <c r="K191" i="15"/>
  <c r="T191" i="15"/>
  <c r="J184" i="16"/>
  <c r="M184" i="16"/>
  <c r="Q184" i="16"/>
  <c r="I184" i="16"/>
  <c r="P184" i="16"/>
  <c r="J116" i="15"/>
  <c r="Q116" i="15"/>
  <c r="P116" i="15"/>
  <c r="S116" i="15"/>
  <c r="O116" i="15"/>
  <c r="K116" i="15"/>
  <c r="L116" i="15"/>
  <c r="R116" i="15"/>
  <c r="T116" i="15"/>
  <c r="L143" i="15"/>
  <c r="M143" i="15"/>
  <c r="P143" i="15"/>
  <c r="Q143" i="15"/>
  <c r="H146" i="15"/>
  <c r="R163" i="15"/>
  <c r="K163" i="15"/>
  <c r="P173" i="15"/>
  <c r="H175" i="15"/>
  <c r="I173" i="15"/>
  <c r="Q173" i="15"/>
  <c r="O219" i="15"/>
  <c r="T219" i="15"/>
  <c r="S219" i="15"/>
  <c r="K219" i="15"/>
  <c r="Q219" i="15"/>
  <c r="P219" i="15"/>
  <c r="L219" i="15"/>
  <c r="M219" i="15"/>
  <c r="I219" i="15"/>
  <c r="K117" i="16"/>
  <c r="J117" i="16"/>
  <c r="P117" i="16"/>
  <c r="Q117" i="16"/>
  <c r="M117" i="16"/>
  <c r="I117" i="16"/>
  <c r="R117" i="16"/>
  <c r="L117" i="16"/>
  <c r="O117" i="16"/>
  <c r="P136" i="16"/>
  <c r="R136" i="16"/>
  <c r="N136" i="16"/>
  <c r="J136" i="16"/>
  <c r="Q136" i="16"/>
  <c r="M136" i="16"/>
  <c r="T144" i="16"/>
  <c r="Q144" i="16"/>
  <c r="M144" i="16"/>
  <c r="I144" i="16"/>
  <c r="O144" i="16"/>
  <c r="P144" i="16"/>
  <c r="R144" i="16"/>
  <c r="L144" i="16"/>
  <c r="K144" i="16"/>
  <c r="N144" i="16"/>
  <c r="S144" i="16"/>
  <c r="J144" i="16"/>
  <c r="R164" i="16"/>
  <c r="M164" i="16"/>
  <c r="I164" i="16"/>
  <c r="Q164" i="16"/>
  <c r="L164" i="16"/>
  <c r="P164" i="16"/>
  <c r="K84" i="26"/>
  <c r="P84" i="26"/>
  <c r="N75" i="14"/>
  <c r="R75" i="14"/>
  <c r="T75" i="14"/>
  <c r="O112" i="14"/>
  <c r="T112" i="14"/>
  <c r="R112" i="14"/>
  <c r="O130" i="14"/>
  <c r="T130" i="14"/>
  <c r="J130" i="14"/>
  <c r="O148" i="14"/>
  <c r="M148" i="14"/>
  <c r="P168" i="14"/>
  <c r="N168" i="14"/>
  <c r="O178" i="14"/>
  <c r="S178" i="14"/>
  <c r="O187" i="14"/>
  <c r="R187" i="14"/>
  <c r="O205" i="14"/>
  <c r="I205" i="14"/>
  <c r="N200" i="15"/>
  <c r="I134" i="15"/>
  <c r="M183" i="15"/>
  <c r="T183" i="15"/>
  <c r="Q183" i="15"/>
  <c r="S183" i="15"/>
  <c r="N183" i="15"/>
  <c r="K80" i="16"/>
  <c r="S80" i="16"/>
  <c r="H83" i="16"/>
  <c r="Q80" i="16"/>
  <c r="N80" i="16"/>
  <c r="J80" i="16"/>
  <c r="O80" i="16"/>
  <c r="T80" i="16"/>
  <c r="M80" i="16"/>
  <c r="S174" i="16"/>
  <c r="T174" i="16"/>
  <c r="I174" i="16"/>
  <c r="H175" i="16"/>
  <c r="M174" i="16"/>
  <c r="Q174" i="16"/>
  <c r="Q175" i="16" s="1"/>
  <c r="J174" i="16"/>
  <c r="N174" i="16"/>
  <c r="R174" i="16"/>
  <c r="L174" i="16"/>
  <c r="M92" i="14"/>
  <c r="R92" i="14"/>
  <c r="P92" i="14"/>
  <c r="L92" i="14"/>
  <c r="Q93" i="15"/>
  <c r="R93" i="15"/>
  <c r="L103" i="15"/>
  <c r="M103" i="15"/>
  <c r="P91" i="14"/>
  <c r="K91" i="14"/>
  <c r="O86" i="16"/>
  <c r="T86" i="16"/>
  <c r="M107" i="21"/>
  <c r="R107" i="21"/>
  <c r="J107" i="21"/>
  <c r="K109" i="21"/>
  <c r="O109" i="21"/>
  <c r="M108" i="18"/>
  <c r="L108" i="18"/>
  <c r="M89" i="14"/>
  <c r="N89" i="14"/>
  <c r="T89" i="14"/>
  <c r="J89" i="14"/>
  <c r="S89" i="14"/>
  <c r="R89" i="14"/>
  <c r="O89" i="14"/>
  <c r="N96" i="26"/>
  <c r="P96" i="26"/>
  <c r="K96" i="26"/>
  <c r="M96" i="26"/>
  <c r="T96" i="26"/>
  <c r="L96" i="26"/>
  <c r="Q96" i="26"/>
  <c r="J96" i="26"/>
  <c r="R96" i="26"/>
  <c r="O96" i="26"/>
  <c r="M90" i="24"/>
  <c r="O90" i="24"/>
  <c r="J90" i="24"/>
  <c r="N90" i="24"/>
  <c r="I89" i="19"/>
  <c r="T89" i="19"/>
  <c r="R89" i="19"/>
  <c r="P89" i="19"/>
  <c r="K89" i="19"/>
  <c r="L89" i="19"/>
  <c r="M89" i="19"/>
  <c r="J89" i="19"/>
  <c r="S89" i="19"/>
  <c r="Q89" i="19"/>
  <c r="O89" i="19"/>
  <c r="Q108" i="24"/>
  <c r="N108" i="24"/>
  <c r="I103" i="19"/>
  <c r="T103" i="19"/>
  <c r="K103" i="19"/>
  <c r="P103" i="19"/>
  <c r="Q103" i="19"/>
  <c r="R103" i="19"/>
  <c r="N103" i="19"/>
  <c r="J103" i="19"/>
  <c r="L103" i="19"/>
  <c r="O103" i="19"/>
  <c r="S103" i="19"/>
  <c r="J93" i="14"/>
  <c r="N93" i="14"/>
  <c r="T93" i="14"/>
  <c r="O93" i="14"/>
  <c r="S93" i="14"/>
  <c r="K93" i="14"/>
  <c r="I93" i="14"/>
  <c r="I107" i="19"/>
  <c r="J107" i="19"/>
  <c r="K107" i="19"/>
  <c r="M107" i="19"/>
  <c r="R107" i="19"/>
  <c r="O107" i="19"/>
  <c r="N107" i="19"/>
  <c r="S107" i="19"/>
  <c r="T107" i="19"/>
  <c r="L107" i="19"/>
  <c r="P89" i="18"/>
  <c r="Q89" i="18"/>
  <c r="I95" i="15"/>
  <c r="M95" i="15"/>
  <c r="K95" i="15"/>
  <c r="T95" i="15"/>
  <c r="R95" i="15"/>
  <c r="S95" i="15"/>
  <c r="J95" i="15"/>
  <c r="N95" i="15"/>
  <c r="O95" i="15"/>
  <c r="Q95" i="15"/>
  <c r="L95" i="15"/>
  <c r="I104" i="23"/>
  <c r="P104" i="23"/>
  <c r="R104" i="23"/>
  <c r="Q104" i="23"/>
  <c r="M104" i="23"/>
  <c r="T104" i="23"/>
  <c r="L104" i="23"/>
  <c r="S104" i="23"/>
  <c r="K104" i="23"/>
  <c r="O104" i="23"/>
  <c r="I99" i="20"/>
  <c r="T99" i="20"/>
  <c r="K99" i="20"/>
  <c r="P99" i="20"/>
  <c r="J99" i="20"/>
  <c r="M99" i="20"/>
  <c r="O99" i="20"/>
  <c r="R99" i="20"/>
  <c r="Q99" i="20"/>
  <c r="N99" i="20"/>
  <c r="I104" i="16"/>
  <c r="S104" i="16"/>
  <c r="L104" i="16"/>
  <c r="K104" i="16"/>
  <c r="R104" i="16"/>
  <c r="O104" i="16"/>
  <c r="J104" i="16"/>
  <c r="P104" i="16"/>
  <c r="Q104" i="16"/>
  <c r="T104" i="16"/>
  <c r="N104" i="16"/>
  <c r="L184" i="16"/>
  <c r="P174" i="16"/>
  <c r="L173" i="15"/>
  <c r="S125" i="15"/>
  <c r="N125" i="15"/>
  <c r="J125" i="15"/>
  <c r="H129" i="15"/>
  <c r="Q125" i="15"/>
  <c r="K125" i="15"/>
  <c r="M125" i="15"/>
  <c r="I125" i="15"/>
  <c r="P125" i="15"/>
  <c r="O125" i="15"/>
  <c r="T125" i="15"/>
  <c r="L153" i="15"/>
  <c r="P153" i="15"/>
  <c r="M153" i="15"/>
  <c r="I153" i="15"/>
  <c r="Q153" i="15"/>
  <c r="K200" i="15"/>
  <c r="S200" i="15"/>
  <c r="R200" i="15"/>
  <c r="Q200" i="15"/>
  <c r="L200" i="15"/>
  <c r="P200" i="15"/>
  <c r="T200" i="15"/>
  <c r="M200" i="15"/>
  <c r="I200" i="15"/>
  <c r="H203" i="15"/>
  <c r="J200" i="15"/>
  <c r="K71" i="16"/>
  <c r="S71" i="16"/>
  <c r="O71" i="16"/>
  <c r="I71" i="16"/>
  <c r="M71" i="16"/>
  <c r="L71" i="16"/>
  <c r="P71" i="16"/>
  <c r="Q71" i="16"/>
  <c r="N126" i="16"/>
  <c r="Q126" i="16"/>
  <c r="M126" i="16"/>
  <c r="I126" i="16"/>
  <c r="K126" i="16"/>
  <c r="L126" i="16"/>
  <c r="O126" i="16"/>
  <c r="P126" i="16"/>
  <c r="S126" i="16"/>
  <c r="R154" i="16"/>
  <c r="R155" i="16" s="1"/>
  <c r="Q154" i="16"/>
  <c r="I154" i="16"/>
  <c r="M154" i="16"/>
  <c r="H155" i="16"/>
  <c r="L154" i="16"/>
  <c r="K154" i="16"/>
  <c r="P154" i="16"/>
  <c r="O154" i="16"/>
  <c r="I183" i="15"/>
  <c r="N116" i="15"/>
  <c r="J192" i="16"/>
  <c r="O192" i="16"/>
  <c r="S154" i="16"/>
  <c r="K134" i="15"/>
  <c r="R134" i="15"/>
  <c r="P134" i="15"/>
  <c r="N134" i="15"/>
  <c r="J134" i="15"/>
  <c r="T134" i="15"/>
  <c r="L134" i="15"/>
  <c r="H135" i="15"/>
  <c r="S134" i="15"/>
  <c r="Q134" i="15"/>
  <c r="T185" i="17"/>
  <c r="S185" i="17"/>
  <c r="K185" i="17"/>
  <c r="N185" i="17"/>
  <c r="R185" i="17"/>
  <c r="L185" i="17"/>
  <c r="O185" i="17"/>
  <c r="M185" i="17"/>
  <c r="P185" i="17"/>
  <c r="H197" i="17"/>
  <c r="I185" i="17"/>
  <c r="R185" i="18"/>
  <c r="J185" i="18"/>
  <c r="P185" i="18"/>
  <c r="N185" i="18"/>
  <c r="T185" i="18"/>
  <c r="I185" i="18"/>
  <c r="Q185" i="18"/>
  <c r="M185" i="18"/>
  <c r="H197" i="18"/>
  <c r="R73" i="19"/>
  <c r="L73" i="19"/>
  <c r="P73" i="19"/>
  <c r="Q73" i="19"/>
  <c r="T73" i="19"/>
  <c r="I73" i="19"/>
  <c r="M73" i="19"/>
  <c r="H206" i="19"/>
  <c r="P204" i="19"/>
  <c r="R204" i="19"/>
  <c r="L204" i="19"/>
  <c r="N204" i="19"/>
  <c r="J204" i="19"/>
  <c r="J206" i="19" s="1"/>
  <c r="Q204" i="19"/>
  <c r="S204" i="19"/>
  <c r="M204" i="19"/>
  <c r="O204" i="19"/>
  <c r="I204" i="19"/>
  <c r="R124" i="20"/>
  <c r="J124" i="20"/>
  <c r="S124" i="20"/>
  <c r="I124" i="20"/>
  <c r="L227" i="20"/>
  <c r="M227" i="20"/>
  <c r="T227" i="20"/>
  <c r="N227" i="20"/>
  <c r="P141" i="21"/>
  <c r="R141" i="21"/>
  <c r="N141" i="21"/>
  <c r="J141" i="21"/>
  <c r="M141" i="21"/>
  <c r="L141" i="21"/>
  <c r="Q141" i="21"/>
  <c r="I141" i="21"/>
  <c r="S208" i="21"/>
  <c r="R208" i="21"/>
  <c r="I208" i="21"/>
  <c r="N208" i="21"/>
  <c r="L208" i="21"/>
  <c r="K208" i="21"/>
  <c r="P208" i="21"/>
  <c r="J208" i="21"/>
  <c r="T208" i="21"/>
  <c r="Q208" i="21"/>
  <c r="M208" i="21"/>
  <c r="I190" i="22"/>
  <c r="N190" i="22"/>
  <c r="R190" i="22"/>
  <c r="Q190" i="22"/>
  <c r="M190" i="22"/>
  <c r="L190" i="22"/>
  <c r="J190" i="22"/>
  <c r="P190" i="22"/>
  <c r="S114" i="23"/>
  <c r="M114" i="23"/>
  <c r="L114" i="23"/>
  <c r="P114" i="23"/>
  <c r="Q114" i="23"/>
  <c r="K114" i="23"/>
  <c r="I114" i="23"/>
  <c r="O114" i="23"/>
  <c r="T226" i="23"/>
  <c r="Q226" i="23"/>
  <c r="K226" i="23"/>
  <c r="I226" i="23"/>
  <c r="O226" i="23"/>
  <c r="M226" i="23"/>
  <c r="S226" i="23"/>
  <c r="L226" i="23"/>
  <c r="P226" i="23"/>
  <c r="Q141" i="24"/>
  <c r="M141" i="24"/>
  <c r="L141" i="24"/>
  <c r="P141" i="24"/>
  <c r="T198" i="24"/>
  <c r="O198" i="24"/>
  <c r="L198" i="24"/>
  <c r="P198" i="24"/>
  <c r="K198" i="24"/>
  <c r="R198" i="24"/>
  <c r="N198" i="24"/>
  <c r="J198" i="24"/>
  <c r="M198" i="24"/>
  <c r="S198" i="24"/>
  <c r="Q198" i="24"/>
  <c r="I198" i="24"/>
  <c r="R141" i="25"/>
  <c r="L141" i="25"/>
  <c r="N141" i="25"/>
  <c r="T141" i="25"/>
  <c r="J141" i="25"/>
  <c r="Q141" i="25"/>
  <c r="M141" i="25"/>
  <c r="P141" i="25"/>
  <c r="I141" i="25"/>
  <c r="T198" i="25"/>
  <c r="Q198" i="25"/>
  <c r="M198" i="25"/>
  <c r="L198" i="25"/>
  <c r="P198" i="25"/>
  <c r="I198" i="25"/>
  <c r="N198" i="25"/>
  <c r="R198" i="25"/>
  <c r="J198" i="25"/>
  <c r="S136" i="14"/>
  <c r="R220" i="16"/>
  <c r="Q211" i="16"/>
  <c r="T204" i="19"/>
  <c r="R90" i="25"/>
  <c r="T98" i="14"/>
  <c r="P109" i="27"/>
  <c r="L80" i="13"/>
  <c r="K220" i="16"/>
  <c r="T211" i="16"/>
  <c r="J185" i="17"/>
  <c r="T176" i="17"/>
  <c r="P176" i="18"/>
  <c r="K204" i="19"/>
  <c r="P82" i="19"/>
  <c r="L77" i="21"/>
  <c r="P77" i="21"/>
  <c r="R201" i="16"/>
  <c r="M201" i="16"/>
  <c r="J201" i="16"/>
  <c r="Q201" i="16"/>
  <c r="Q203" i="16" s="1"/>
  <c r="T72" i="17"/>
  <c r="S72" i="17"/>
  <c r="M72" i="17"/>
  <c r="H74" i="17"/>
  <c r="O72" i="17"/>
  <c r="K72" i="17"/>
  <c r="Q72" i="17"/>
  <c r="L72" i="17"/>
  <c r="I72" i="17"/>
  <c r="R72" i="17"/>
  <c r="N72" i="17"/>
  <c r="S137" i="17"/>
  <c r="O137" i="17"/>
  <c r="H146" i="17"/>
  <c r="L137" i="17"/>
  <c r="M137" i="17"/>
  <c r="P137" i="17"/>
  <c r="I137" i="17"/>
  <c r="J137" i="17"/>
  <c r="Q137" i="17"/>
  <c r="N137" i="17"/>
  <c r="R137" i="17"/>
  <c r="O202" i="17"/>
  <c r="N202" i="17"/>
  <c r="K202" i="17"/>
  <c r="Q202" i="17"/>
  <c r="L202" i="17"/>
  <c r="P202" i="17"/>
  <c r="T202" i="17"/>
  <c r="R202" i="17"/>
  <c r="M202" i="17"/>
  <c r="K72" i="18"/>
  <c r="Q72" i="18"/>
  <c r="H74" i="18"/>
  <c r="L72" i="18"/>
  <c r="P72" i="18"/>
  <c r="I72" i="18"/>
  <c r="T72" i="18"/>
  <c r="M72" i="18"/>
  <c r="T145" i="18"/>
  <c r="J145" i="18"/>
  <c r="Q145" i="18"/>
  <c r="M145" i="18"/>
  <c r="I145" i="18"/>
  <c r="R145" i="18"/>
  <c r="L202" i="18"/>
  <c r="N202" i="18"/>
  <c r="M202" i="18"/>
  <c r="P202" i="18"/>
  <c r="R202" i="18"/>
  <c r="T202" i="18"/>
  <c r="Q202" i="18"/>
  <c r="H203" i="18"/>
  <c r="I202" i="18"/>
  <c r="Q186" i="19"/>
  <c r="S186" i="19"/>
  <c r="J186" i="19"/>
  <c r="M186" i="19"/>
  <c r="I186" i="19"/>
  <c r="K186" i="19"/>
  <c r="L186" i="19"/>
  <c r="N199" i="20"/>
  <c r="S199" i="20"/>
  <c r="I199" i="20"/>
  <c r="T199" i="20"/>
  <c r="I123" i="21"/>
  <c r="L123" i="21"/>
  <c r="S123" i="21"/>
  <c r="R123" i="21"/>
  <c r="O123" i="21"/>
  <c r="K123" i="21"/>
  <c r="P123" i="21"/>
  <c r="T123" i="21"/>
  <c r="J123" i="21"/>
  <c r="N123" i="21"/>
  <c r="L180" i="21"/>
  <c r="N180" i="21"/>
  <c r="P180" i="21"/>
  <c r="Q180" i="21"/>
  <c r="J180" i="21"/>
  <c r="R180" i="21"/>
  <c r="T180" i="21"/>
  <c r="M180" i="21"/>
  <c r="I180" i="21"/>
  <c r="K226" i="21"/>
  <c r="L226" i="21"/>
  <c r="J226" i="21"/>
  <c r="O226" i="21"/>
  <c r="P226" i="21"/>
  <c r="N226" i="21"/>
  <c r="S226" i="21"/>
  <c r="R226" i="21"/>
  <c r="I181" i="22"/>
  <c r="P181" i="22"/>
  <c r="S181" i="22"/>
  <c r="H182" i="22"/>
  <c r="O181" i="22"/>
  <c r="Q181" i="22"/>
  <c r="L181" i="22"/>
  <c r="T181" i="22"/>
  <c r="K181" i="22"/>
  <c r="M181" i="22"/>
  <c r="I132" i="23"/>
  <c r="J132" i="23"/>
  <c r="O132" i="23"/>
  <c r="N132" i="23"/>
  <c r="S132" i="23"/>
  <c r="R132" i="23"/>
  <c r="L132" i="23"/>
  <c r="P132" i="23"/>
  <c r="Q132" i="23"/>
  <c r="T132" i="23"/>
  <c r="M132" i="23"/>
  <c r="K132" i="23"/>
  <c r="H151" i="23"/>
  <c r="L150" i="23"/>
  <c r="Q150" i="23"/>
  <c r="P150" i="23"/>
  <c r="I150" i="23"/>
  <c r="T150" i="23"/>
  <c r="M150" i="23"/>
  <c r="J150" i="23"/>
  <c r="P180" i="23"/>
  <c r="Q180" i="23"/>
  <c r="M180" i="23"/>
  <c r="S180" i="23"/>
  <c r="I180" i="23"/>
  <c r="O180" i="23"/>
  <c r="K180" i="23"/>
  <c r="N180" i="23"/>
  <c r="J180" i="23"/>
  <c r="J208" i="23"/>
  <c r="N208" i="23"/>
  <c r="R208" i="23"/>
  <c r="L208" i="23"/>
  <c r="K208" i="23"/>
  <c r="P208" i="23"/>
  <c r="M208" i="23"/>
  <c r="S208" i="23"/>
  <c r="O208" i="23"/>
  <c r="Q208" i="23"/>
  <c r="N132" i="24"/>
  <c r="J132" i="24"/>
  <c r="P132" i="24"/>
  <c r="I132" i="24"/>
  <c r="S132" i="24"/>
  <c r="Q132" i="24"/>
  <c r="M132" i="24"/>
  <c r="K132" i="24"/>
  <c r="L132" i="24"/>
  <c r="O132" i="24"/>
  <c r="R132" i="24"/>
  <c r="T132" i="24"/>
  <c r="L171" i="24"/>
  <c r="P171" i="24"/>
  <c r="Q171" i="24"/>
  <c r="T171" i="24"/>
  <c r="I171" i="24"/>
  <c r="N171" i="24"/>
  <c r="M171" i="24"/>
  <c r="J171" i="24"/>
  <c r="O171" i="24"/>
  <c r="T217" i="24"/>
  <c r="K217" i="24"/>
  <c r="Q217" i="24"/>
  <c r="J217" i="24"/>
  <c r="L217" i="24"/>
  <c r="S217" i="24"/>
  <c r="M217" i="24"/>
  <c r="N217" i="24"/>
  <c r="P217" i="24"/>
  <c r="I217" i="24"/>
  <c r="R217" i="24"/>
  <c r="O217" i="24"/>
  <c r="M77" i="25"/>
  <c r="L77" i="25"/>
  <c r="P77" i="25"/>
  <c r="T77" i="25"/>
  <c r="I77" i="25"/>
  <c r="Q114" i="25"/>
  <c r="R114" i="25"/>
  <c r="N114" i="25"/>
  <c r="L114" i="25"/>
  <c r="T114" i="25"/>
  <c r="P114" i="25"/>
  <c r="I114" i="25"/>
  <c r="J114" i="25"/>
  <c r="M114" i="25"/>
  <c r="N150" i="25"/>
  <c r="M150" i="25"/>
  <c r="J150" i="25"/>
  <c r="Q150" i="25"/>
  <c r="L150" i="25"/>
  <c r="P150" i="25"/>
  <c r="I150" i="25"/>
  <c r="R150" i="25"/>
  <c r="T150" i="25"/>
  <c r="I161" i="25"/>
  <c r="P161" i="25"/>
  <c r="Q161" i="25"/>
  <c r="J180" i="25"/>
  <c r="R180" i="25"/>
  <c r="M180" i="25"/>
  <c r="Q180" i="25"/>
  <c r="L180" i="25"/>
  <c r="T180" i="25"/>
  <c r="P180" i="25"/>
  <c r="R226" i="25"/>
  <c r="T226" i="25"/>
  <c r="M226" i="25"/>
  <c r="Q226" i="25"/>
  <c r="J226" i="25"/>
  <c r="L226" i="25"/>
  <c r="I226" i="25"/>
  <c r="N98" i="14"/>
  <c r="O220" i="16"/>
  <c r="R180" i="23"/>
  <c r="I208" i="23"/>
  <c r="P226" i="25"/>
  <c r="I180" i="25"/>
  <c r="S211" i="16"/>
  <c r="M211" i="16"/>
  <c r="M81" i="17"/>
  <c r="H83" i="17"/>
  <c r="L81" i="17"/>
  <c r="P81" i="17"/>
  <c r="I127" i="17"/>
  <c r="O127" i="17"/>
  <c r="M127" i="17"/>
  <c r="J127" i="17"/>
  <c r="H129" i="17"/>
  <c r="L127" i="17"/>
  <c r="N127" i="17"/>
  <c r="Q127" i="17"/>
  <c r="P127" i="17"/>
  <c r="R127" i="17"/>
  <c r="T127" i="17"/>
  <c r="K156" i="17"/>
  <c r="P156" i="17"/>
  <c r="H158" i="17"/>
  <c r="L156" i="17"/>
  <c r="R156" i="17"/>
  <c r="N156" i="17"/>
  <c r="J156" i="17"/>
  <c r="Q156" i="17"/>
  <c r="S156" i="17"/>
  <c r="S158" i="17" s="1"/>
  <c r="M156" i="17"/>
  <c r="N193" i="17"/>
  <c r="I193" i="17"/>
  <c r="L193" i="17"/>
  <c r="S193" i="17"/>
  <c r="T193" i="17"/>
  <c r="O193" i="17"/>
  <c r="K193" i="17"/>
  <c r="P193" i="17"/>
  <c r="J193" i="17"/>
  <c r="Q193" i="17"/>
  <c r="M193" i="18"/>
  <c r="I193" i="18"/>
  <c r="P193" i="18"/>
  <c r="J193" i="18"/>
  <c r="L193" i="18"/>
  <c r="N193" i="18"/>
  <c r="J194" i="19"/>
  <c r="L194" i="19"/>
  <c r="P194" i="19"/>
  <c r="R194" i="19"/>
  <c r="Q194" i="19"/>
  <c r="K194" i="19"/>
  <c r="O194" i="19"/>
  <c r="I194" i="19"/>
  <c r="S194" i="19"/>
  <c r="K218" i="20"/>
  <c r="P218" i="20"/>
  <c r="Q114" i="21"/>
  <c r="T114" i="21"/>
  <c r="S114" i="21"/>
  <c r="O114" i="21"/>
  <c r="K114" i="21"/>
  <c r="R114" i="21"/>
  <c r="L114" i="21"/>
  <c r="N114" i="21"/>
  <c r="M114" i="21"/>
  <c r="P114" i="21"/>
  <c r="J114" i="21"/>
  <c r="R171" i="21"/>
  <c r="T171" i="21"/>
  <c r="J171" i="21"/>
  <c r="K171" i="21"/>
  <c r="N171" i="21"/>
  <c r="O171" i="21"/>
  <c r="L171" i="21"/>
  <c r="S171" i="21"/>
  <c r="Q171" i="21"/>
  <c r="M171" i="21"/>
  <c r="P171" i="21"/>
  <c r="O115" i="22"/>
  <c r="M115" i="22"/>
  <c r="I115" i="22"/>
  <c r="T115" i="22"/>
  <c r="L115" i="22"/>
  <c r="R115" i="22"/>
  <c r="S115" i="22"/>
  <c r="J115" i="22"/>
  <c r="N115" i="22"/>
  <c r="P115" i="22"/>
  <c r="Q115" i="22"/>
  <c r="R133" i="22"/>
  <c r="N133" i="22"/>
  <c r="I133" i="22"/>
  <c r="M133" i="22"/>
  <c r="Q133" i="22"/>
  <c r="J133" i="22"/>
  <c r="S133" i="22"/>
  <c r="T142" i="22"/>
  <c r="J142" i="22"/>
  <c r="M142" i="22"/>
  <c r="K142" i="22"/>
  <c r="L142" i="22"/>
  <c r="N142" i="22"/>
  <c r="I142" i="22"/>
  <c r="O142" i="22"/>
  <c r="P142" i="22"/>
  <c r="Q142" i="22"/>
  <c r="S142" i="22"/>
  <c r="R142" i="22"/>
  <c r="J162" i="22"/>
  <c r="T162" i="22"/>
  <c r="Q162" i="22"/>
  <c r="O172" i="22"/>
  <c r="K172" i="22"/>
  <c r="R172" i="22"/>
  <c r="N172" i="22"/>
  <c r="J172" i="22"/>
  <c r="M172" i="22"/>
  <c r="S172" i="22"/>
  <c r="Q172" i="22"/>
  <c r="I172" i="22"/>
  <c r="O199" i="22"/>
  <c r="T199" i="22"/>
  <c r="I199" i="22"/>
  <c r="L199" i="22"/>
  <c r="M199" i="22"/>
  <c r="N199" i="22"/>
  <c r="S199" i="22"/>
  <c r="P199" i="22"/>
  <c r="Q199" i="22"/>
  <c r="J199" i="22"/>
  <c r="R199" i="22"/>
  <c r="O227" i="22"/>
  <c r="I227" i="22"/>
  <c r="J227" i="22"/>
  <c r="M227" i="22"/>
  <c r="N227" i="22"/>
  <c r="L227" i="22"/>
  <c r="Q227" i="22"/>
  <c r="R227" i="22"/>
  <c r="P227" i="22"/>
  <c r="T227" i="22"/>
  <c r="T228" i="22" s="1"/>
  <c r="K77" i="23"/>
  <c r="O77" i="23"/>
  <c r="S77" i="23"/>
  <c r="L77" i="23"/>
  <c r="P77" i="23"/>
  <c r="Q77" i="23"/>
  <c r="N123" i="23"/>
  <c r="K123" i="23"/>
  <c r="J123" i="23"/>
  <c r="P123" i="23"/>
  <c r="Q123" i="23"/>
  <c r="O123" i="23"/>
  <c r="M123" i="23"/>
  <c r="I123" i="23"/>
  <c r="L123" i="23"/>
  <c r="R123" i="23"/>
  <c r="T123" i="23"/>
  <c r="S123" i="23"/>
  <c r="K141" i="23"/>
  <c r="O141" i="23"/>
  <c r="M141" i="23"/>
  <c r="S141" i="23"/>
  <c r="L141" i="23"/>
  <c r="Q141" i="23"/>
  <c r="P141" i="23"/>
  <c r="P171" i="23"/>
  <c r="T171" i="23"/>
  <c r="O171" i="23"/>
  <c r="J171" i="23"/>
  <c r="M171" i="23"/>
  <c r="R171" i="23"/>
  <c r="Q171" i="23"/>
  <c r="K171" i="23"/>
  <c r="I171" i="23"/>
  <c r="L171" i="23"/>
  <c r="R198" i="23"/>
  <c r="K198" i="23"/>
  <c r="T198" i="23"/>
  <c r="L198" i="23"/>
  <c r="I198" i="23"/>
  <c r="Q198" i="23"/>
  <c r="P198" i="23"/>
  <c r="Q123" i="24"/>
  <c r="M123" i="24"/>
  <c r="I123" i="24"/>
  <c r="K123" i="24"/>
  <c r="P123" i="24"/>
  <c r="S123" i="24"/>
  <c r="O123" i="24"/>
  <c r="L123" i="24"/>
  <c r="N123" i="24"/>
  <c r="R123" i="24"/>
  <c r="J123" i="24"/>
  <c r="T123" i="24"/>
  <c r="K189" i="24"/>
  <c r="I189" i="24"/>
  <c r="S189" i="24"/>
  <c r="J189" i="24"/>
  <c r="L189" i="24"/>
  <c r="N189" i="24"/>
  <c r="M189" i="24"/>
  <c r="P189" i="24"/>
  <c r="R189" i="24"/>
  <c r="T189" i="24"/>
  <c r="O189" i="24"/>
  <c r="Q189" i="24"/>
  <c r="J208" i="25"/>
  <c r="I208" i="25"/>
  <c r="P208" i="25"/>
  <c r="R208" i="25"/>
  <c r="M208" i="25"/>
  <c r="Q208" i="25"/>
  <c r="T208" i="25"/>
  <c r="L208" i="25"/>
  <c r="L98" i="14"/>
  <c r="S89" i="20"/>
  <c r="T192" i="13"/>
  <c r="I220" i="16"/>
  <c r="S220" i="16"/>
  <c r="N211" i="16"/>
  <c r="Q193" i="18"/>
  <c r="P186" i="19"/>
  <c r="I141" i="23"/>
  <c r="L226" i="13"/>
  <c r="M220" i="16"/>
  <c r="I211" i="16"/>
  <c r="R211" i="16"/>
  <c r="H212" i="16"/>
  <c r="M193" i="17"/>
  <c r="Q185" i="17"/>
  <c r="L145" i="18"/>
  <c r="K115" i="22"/>
  <c r="N141" i="24"/>
  <c r="N118" i="17"/>
  <c r="J118" i="17"/>
  <c r="P118" i="17"/>
  <c r="I118" i="17"/>
  <c r="S118" i="17"/>
  <c r="Q118" i="17"/>
  <c r="M118" i="17"/>
  <c r="O118" i="17"/>
  <c r="K118" i="17"/>
  <c r="H120" i="17"/>
  <c r="S145" i="17"/>
  <c r="R145" i="17"/>
  <c r="L145" i="17"/>
  <c r="Q145" i="17"/>
  <c r="I145" i="17"/>
  <c r="P145" i="17"/>
  <c r="M145" i="17"/>
  <c r="J145" i="17"/>
  <c r="S165" i="17"/>
  <c r="L165" i="17"/>
  <c r="P165" i="17"/>
  <c r="I165" i="17"/>
  <c r="Q165" i="17"/>
  <c r="J165" i="17"/>
  <c r="N165" i="17"/>
  <c r="K176" i="17"/>
  <c r="P176" i="17"/>
  <c r="R176" i="17"/>
  <c r="L176" i="17"/>
  <c r="N176" i="17"/>
  <c r="J176" i="17"/>
  <c r="Q176" i="17"/>
  <c r="M176" i="17"/>
  <c r="S176" i="17"/>
  <c r="I176" i="17"/>
  <c r="T221" i="17"/>
  <c r="J221" i="17"/>
  <c r="N221" i="17"/>
  <c r="K221" i="17"/>
  <c r="R221" i="17"/>
  <c r="O221" i="17"/>
  <c r="L221" i="17"/>
  <c r="S221" i="17"/>
  <c r="P221" i="17"/>
  <c r="I221" i="17"/>
  <c r="Q221" i="17"/>
  <c r="R118" i="18"/>
  <c r="N118" i="18"/>
  <c r="J118" i="18"/>
  <c r="Q118" i="18"/>
  <c r="H120" i="18"/>
  <c r="M118" i="18"/>
  <c r="I118" i="18"/>
  <c r="P118" i="18"/>
  <c r="L137" i="18"/>
  <c r="N137" i="18"/>
  <c r="J137" i="18"/>
  <c r="Q137" i="18"/>
  <c r="H146" i="18"/>
  <c r="M137" i="18"/>
  <c r="I137" i="18"/>
  <c r="T137" i="18"/>
  <c r="P137" i="18"/>
  <c r="L156" i="18"/>
  <c r="P156" i="18"/>
  <c r="M156" i="18"/>
  <c r="T156" i="18"/>
  <c r="J156" i="18"/>
  <c r="Q156" i="18"/>
  <c r="N156" i="18"/>
  <c r="R156" i="18"/>
  <c r="I156" i="18"/>
  <c r="T176" i="18"/>
  <c r="M176" i="18"/>
  <c r="I176" i="18"/>
  <c r="J176" i="18"/>
  <c r="N176" i="18"/>
  <c r="L176" i="18"/>
  <c r="I213" i="18"/>
  <c r="J213" i="18"/>
  <c r="N213" i="18"/>
  <c r="R213" i="18"/>
  <c r="Q213" i="18"/>
  <c r="H225" i="18"/>
  <c r="L213" i="18"/>
  <c r="P213" i="18"/>
  <c r="J82" i="19"/>
  <c r="Q82" i="19"/>
  <c r="L82" i="19"/>
  <c r="M82" i="19"/>
  <c r="S82" i="19"/>
  <c r="I82" i="19"/>
  <c r="O82" i="19"/>
  <c r="K82" i="19"/>
  <c r="R82" i="19"/>
  <c r="R128" i="19"/>
  <c r="L128" i="19"/>
  <c r="N128" i="19"/>
  <c r="J128" i="19"/>
  <c r="H129" i="19"/>
  <c r="Q128" i="19"/>
  <c r="M128" i="19"/>
  <c r="S128" i="19"/>
  <c r="I128" i="19"/>
  <c r="O128" i="19"/>
  <c r="T128" i="19"/>
  <c r="T138" i="19"/>
  <c r="I138" i="19"/>
  <c r="O138" i="19"/>
  <c r="L138" i="19"/>
  <c r="N138" i="19"/>
  <c r="Q138" i="19"/>
  <c r="S138" i="19"/>
  <c r="P138" i="19"/>
  <c r="R138" i="19"/>
  <c r="H146" i="19"/>
  <c r="M138" i="19"/>
  <c r="R147" i="19"/>
  <c r="H151" i="19"/>
  <c r="I147" i="19"/>
  <c r="L147" i="19"/>
  <c r="P147" i="19"/>
  <c r="J147" i="19"/>
  <c r="M147" i="19"/>
  <c r="M151" i="19" s="1"/>
  <c r="K147" i="19"/>
  <c r="T147" i="19"/>
  <c r="N147" i="19"/>
  <c r="Q147" i="19"/>
  <c r="O147" i="19"/>
  <c r="P157" i="19"/>
  <c r="Q157" i="19"/>
  <c r="H158" i="19"/>
  <c r="M157" i="19"/>
  <c r="S157" i="19"/>
  <c r="I157" i="19"/>
  <c r="O157" i="19"/>
  <c r="K157" i="19"/>
  <c r="K158" i="19" s="1"/>
  <c r="R157" i="19"/>
  <c r="N157" i="19"/>
  <c r="J167" i="19"/>
  <c r="K167" i="19"/>
  <c r="O167" i="19"/>
  <c r="Q167" i="19"/>
  <c r="H170" i="19"/>
  <c r="S167" i="19"/>
  <c r="L167" i="19"/>
  <c r="P167" i="19"/>
  <c r="M167" i="19"/>
  <c r="P177" i="19"/>
  <c r="K177" i="19"/>
  <c r="R177" i="19"/>
  <c r="N177" i="19"/>
  <c r="J177" i="19"/>
  <c r="Q177" i="19"/>
  <c r="H182" i="19"/>
  <c r="M177" i="19"/>
  <c r="S177" i="19"/>
  <c r="I177" i="19"/>
  <c r="L177" i="19"/>
  <c r="R214" i="19"/>
  <c r="P214" i="19"/>
  <c r="I214" i="19"/>
  <c r="H225" i="19"/>
  <c r="N214" i="19"/>
  <c r="M214" i="19"/>
  <c r="Q214" i="19"/>
  <c r="K214" i="19"/>
  <c r="O214" i="19"/>
  <c r="L115" i="20"/>
  <c r="T115" i="20"/>
  <c r="J142" i="20"/>
  <c r="I142" i="20"/>
  <c r="O142" i="20"/>
  <c r="N162" i="20"/>
  <c r="J162" i="20"/>
  <c r="S162" i="20"/>
  <c r="Q162" i="20"/>
  <c r="P162" i="20"/>
  <c r="L162" i="20"/>
  <c r="L181" i="20"/>
  <c r="T181" i="20"/>
  <c r="J181" i="20"/>
  <c r="I190" i="20"/>
  <c r="P190" i="20"/>
  <c r="S190" i="20"/>
  <c r="K190" i="20"/>
  <c r="S198" i="21"/>
  <c r="Q198" i="21"/>
  <c r="O198" i="21"/>
  <c r="I198" i="21"/>
  <c r="K198" i="21"/>
  <c r="P198" i="21"/>
  <c r="R198" i="21"/>
  <c r="M198" i="21"/>
  <c r="N198" i="21"/>
  <c r="T198" i="21"/>
  <c r="J198" i="21"/>
  <c r="L198" i="21"/>
  <c r="L78" i="22"/>
  <c r="P78" i="22"/>
  <c r="I78" i="22"/>
  <c r="Q78" i="22"/>
  <c r="R209" i="22"/>
  <c r="M209" i="22"/>
  <c r="N209" i="22"/>
  <c r="I209" i="22"/>
  <c r="T209" i="22"/>
  <c r="J209" i="22"/>
  <c r="Q209" i="22"/>
  <c r="L209" i="22"/>
  <c r="P209" i="22"/>
  <c r="I217" i="23"/>
  <c r="Q217" i="23"/>
  <c r="O217" i="23"/>
  <c r="S217" i="23"/>
  <c r="M217" i="23"/>
  <c r="J217" i="23"/>
  <c r="N217" i="23"/>
  <c r="R217" i="23"/>
  <c r="L217" i="23"/>
  <c r="P217" i="23"/>
  <c r="K217" i="23"/>
  <c r="T114" i="24"/>
  <c r="P114" i="24"/>
  <c r="L114" i="24"/>
  <c r="N114" i="24"/>
  <c r="S114" i="24"/>
  <c r="M114" i="24"/>
  <c r="R114" i="24"/>
  <c r="O114" i="24"/>
  <c r="I114" i="24"/>
  <c r="K114" i="24"/>
  <c r="J114" i="24"/>
  <c r="O161" i="24"/>
  <c r="J161" i="24"/>
  <c r="N226" i="24"/>
  <c r="S226" i="24"/>
  <c r="L226" i="24"/>
  <c r="K226" i="24"/>
  <c r="T226" i="24"/>
  <c r="M226" i="24"/>
  <c r="P226" i="24"/>
  <c r="O226" i="24"/>
  <c r="I226" i="24"/>
  <c r="Q226" i="24"/>
  <c r="R132" i="25"/>
  <c r="Q132" i="25"/>
  <c r="I132" i="25"/>
  <c r="M132" i="25"/>
  <c r="P132" i="25"/>
  <c r="J132" i="25"/>
  <c r="L132" i="25"/>
  <c r="T132" i="25"/>
  <c r="I189" i="25"/>
  <c r="L189" i="25"/>
  <c r="T189" i="25"/>
  <c r="P189" i="25"/>
  <c r="J189" i="25"/>
  <c r="Q189" i="25"/>
  <c r="M189" i="25"/>
  <c r="R189" i="25"/>
  <c r="L220" i="16"/>
  <c r="P201" i="16"/>
  <c r="Q220" i="16"/>
  <c r="O211" i="16"/>
  <c r="I156" i="17"/>
  <c r="I202" i="17"/>
  <c r="M165" i="17"/>
  <c r="R176" i="18"/>
  <c r="M213" i="18"/>
  <c r="O186" i="19"/>
  <c r="J157" i="19"/>
  <c r="K138" i="19"/>
  <c r="I167" i="19"/>
  <c r="M213" i="17"/>
  <c r="N213" i="17"/>
  <c r="K213" i="17"/>
  <c r="R213" i="17"/>
  <c r="O213" i="17"/>
  <c r="S213" i="17"/>
  <c r="I213" i="17"/>
  <c r="L213" i="17"/>
  <c r="P213" i="17"/>
  <c r="Q213" i="17"/>
  <c r="T213" i="17"/>
  <c r="T81" i="18"/>
  <c r="H83" i="18"/>
  <c r="P81" i="18"/>
  <c r="I81" i="18"/>
  <c r="M81" i="18"/>
  <c r="Q81" i="18"/>
  <c r="J81" i="18"/>
  <c r="N81" i="18"/>
  <c r="Q127" i="18"/>
  <c r="P127" i="18"/>
  <c r="M127" i="18"/>
  <c r="I127" i="18"/>
  <c r="T127" i="18"/>
  <c r="H129" i="18"/>
  <c r="L127" i="18"/>
  <c r="R127" i="18"/>
  <c r="J127" i="18"/>
  <c r="T165" i="18"/>
  <c r="L165" i="18"/>
  <c r="R165" i="18"/>
  <c r="N165" i="18"/>
  <c r="J165" i="18"/>
  <c r="Q165" i="18"/>
  <c r="M165" i="18"/>
  <c r="I165" i="18"/>
  <c r="T221" i="18"/>
  <c r="M221" i="18"/>
  <c r="I221" i="18"/>
  <c r="L221" i="18"/>
  <c r="Q221" i="18"/>
  <c r="J221" i="18"/>
  <c r="P221" i="18"/>
  <c r="N221" i="18"/>
  <c r="H120" i="19"/>
  <c r="Q119" i="19"/>
  <c r="L119" i="19"/>
  <c r="P119" i="19"/>
  <c r="T119" i="19"/>
  <c r="I119" i="19"/>
  <c r="R222" i="19"/>
  <c r="N222" i="19"/>
  <c r="O222" i="19"/>
  <c r="I222" i="19"/>
  <c r="M222" i="19"/>
  <c r="S222" i="19"/>
  <c r="J222" i="19"/>
  <c r="L222" i="19"/>
  <c r="Q222" i="19"/>
  <c r="P222" i="19"/>
  <c r="T78" i="20"/>
  <c r="I78" i="20"/>
  <c r="O133" i="20"/>
  <c r="R133" i="20"/>
  <c r="P133" i="20"/>
  <c r="M152" i="20"/>
  <c r="K152" i="20"/>
  <c r="J152" i="20"/>
  <c r="T152" i="20"/>
  <c r="L172" i="20"/>
  <c r="M172" i="20"/>
  <c r="S172" i="20"/>
  <c r="O209" i="20"/>
  <c r="R209" i="20"/>
  <c r="Q209" i="20"/>
  <c r="M77" i="21"/>
  <c r="I77" i="21"/>
  <c r="R77" i="21"/>
  <c r="K77" i="21"/>
  <c r="J77" i="21"/>
  <c r="T77" i="21"/>
  <c r="N77" i="21"/>
  <c r="Q77" i="21"/>
  <c r="Q132" i="21"/>
  <c r="T132" i="21"/>
  <c r="L132" i="21"/>
  <c r="M132" i="21"/>
  <c r="P132" i="21"/>
  <c r="R132" i="21"/>
  <c r="S132" i="21"/>
  <c r="I132" i="21"/>
  <c r="J132" i="21"/>
  <c r="N132" i="21"/>
  <c r="T150" i="21"/>
  <c r="Q150" i="21"/>
  <c r="R150" i="21"/>
  <c r="J150" i="21"/>
  <c r="S150" i="21"/>
  <c r="I150" i="21"/>
  <c r="K150" i="21"/>
  <c r="O150" i="21"/>
  <c r="M150" i="21"/>
  <c r="H151" i="21"/>
  <c r="Q161" i="21"/>
  <c r="J161" i="21"/>
  <c r="N189" i="21"/>
  <c r="S189" i="21"/>
  <c r="J189" i="21"/>
  <c r="P189" i="21"/>
  <c r="Q189" i="21"/>
  <c r="K189" i="21"/>
  <c r="M189" i="21"/>
  <c r="I189" i="21"/>
  <c r="T189" i="21"/>
  <c r="R189" i="21"/>
  <c r="O189" i="21"/>
  <c r="L189" i="21"/>
  <c r="L217" i="21"/>
  <c r="T217" i="21"/>
  <c r="O217" i="21"/>
  <c r="K217" i="21"/>
  <c r="R217" i="21"/>
  <c r="N217" i="21"/>
  <c r="J217" i="21"/>
  <c r="M217" i="21"/>
  <c r="S217" i="21"/>
  <c r="Q217" i="21"/>
  <c r="P217" i="21"/>
  <c r="I217" i="21"/>
  <c r="I124" i="22"/>
  <c r="S124" i="22"/>
  <c r="L124" i="22"/>
  <c r="O124" i="22"/>
  <c r="K124" i="22"/>
  <c r="Q124" i="22"/>
  <c r="R124" i="22"/>
  <c r="N124" i="22"/>
  <c r="M124" i="22"/>
  <c r="J124" i="22"/>
  <c r="T124" i="22"/>
  <c r="T152" i="22"/>
  <c r="K152" i="22"/>
  <c r="R152" i="22"/>
  <c r="N152" i="22"/>
  <c r="L152" i="22"/>
  <c r="J152" i="22"/>
  <c r="Q152" i="22"/>
  <c r="S152" i="22"/>
  <c r="I152" i="22"/>
  <c r="O152" i="22"/>
  <c r="M152" i="22"/>
  <c r="K218" i="22"/>
  <c r="L218" i="22"/>
  <c r="P218" i="22"/>
  <c r="Q218" i="22"/>
  <c r="T218" i="22"/>
  <c r="J218" i="22"/>
  <c r="O218" i="22"/>
  <c r="M218" i="22"/>
  <c r="R218" i="22"/>
  <c r="I218" i="22"/>
  <c r="T189" i="23"/>
  <c r="P189" i="23"/>
  <c r="J189" i="23"/>
  <c r="N189" i="23"/>
  <c r="R189" i="23"/>
  <c r="K189" i="23"/>
  <c r="Q189" i="23"/>
  <c r="M189" i="23"/>
  <c r="S189" i="23"/>
  <c r="I189" i="23"/>
  <c r="O189" i="23"/>
  <c r="L77" i="24"/>
  <c r="Q77" i="24"/>
  <c r="P77" i="24"/>
  <c r="T77" i="24"/>
  <c r="K77" i="24"/>
  <c r="I77" i="24"/>
  <c r="M77" i="24"/>
  <c r="Q150" i="24"/>
  <c r="M150" i="24"/>
  <c r="N150" i="24"/>
  <c r="L150" i="24"/>
  <c r="I150" i="24"/>
  <c r="P150" i="24"/>
  <c r="K150" i="24"/>
  <c r="S150" i="24"/>
  <c r="O150" i="24"/>
  <c r="H151" i="24"/>
  <c r="R180" i="24"/>
  <c r="N180" i="24"/>
  <c r="J180" i="24"/>
  <c r="Q180" i="24"/>
  <c r="O180" i="24"/>
  <c r="M180" i="24"/>
  <c r="T180" i="24"/>
  <c r="P180" i="24"/>
  <c r="I180" i="24"/>
  <c r="L180" i="24"/>
  <c r="N208" i="24"/>
  <c r="P208" i="24"/>
  <c r="T208" i="24"/>
  <c r="I208" i="24"/>
  <c r="M208" i="24"/>
  <c r="Q208" i="24"/>
  <c r="K208" i="24"/>
  <c r="O208" i="24"/>
  <c r="J208" i="24"/>
  <c r="S208" i="24"/>
  <c r="T123" i="25"/>
  <c r="L123" i="25"/>
  <c r="P123" i="25"/>
  <c r="I123" i="25"/>
  <c r="M123" i="25"/>
  <c r="J123" i="25"/>
  <c r="R123" i="25"/>
  <c r="L171" i="25"/>
  <c r="I171" i="25"/>
  <c r="T171" i="25"/>
  <c r="M171" i="25"/>
  <c r="Q171" i="25"/>
  <c r="R171" i="25"/>
  <c r="N171" i="25"/>
  <c r="P171" i="25"/>
  <c r="T217" i="25"/>
  <c r="J217" i="25"/>
  <c r="N217" i="25"/>
  <c r="L217" i="25"/>
  <c r="I217" i="25"/>
  <c r="R217" i="25"/>
  <c r="P217" i="25"/>
  <c r="Q217" i="25"/>
  <c r="M217" i="25"/>
  <c r="L109" i="13"/>
  <c r="L201" i="16"/>
  <c r="H203" i="16"/>
  <c r="P211" i="16"/>
  <c r="O156" i="17"/>
  <c r="L185" i="18"/>
  <c r="O177" i="19"/>
  <c r="P128" i="19"/>
  <c r="T167" i="19"/>
  <c r="O209" i="22"/>
  <c r="J171" i="25"/>
  <c r="Q123" i="25"/>
  <c r="P158" i="19"/>
  <c r="J158" i="17"/>
  <c r="Q170" i="26"/>
  <c r="O228" i="22"/>
  <c r="P11" i="17"/>
  <c r="L11" i="17"/>
  <c r="L38" i="17"/>
  <c r="R38" i="17"/>
  <c r="P38" i="17"/>
  <c r="K23" i="18"/>
  <c r="J23" i="18"/>
  <c r="Q23" i="18"/>
  <c r="H23" i="18"/>
  <c r="N39" i="18"/>
  <c r="T39" i="18"/>
  <c r="I41" i="19"/>
  <c r="K41" i="19"/>
  <c r="K44" i="19" s="1"/>
  <c r="N41" i="19"/>
  <c r="N44" i="19" s="1"/>
  <c r="Q41" i="19"/>
  <c r="Q44" i="19" s="1"/>
  <c r="M41" i="19"/>
  <c r="P33" i="20"/>
  <c r="N33" i="20"/>
  <c r="O33" i="20"/>
  <c r="J33" i="20"/>
  <c r="K33" i="20"/>
  <c r="N34" i="21"/>
  <c r="K34" i="21"/>
  <c r="M34" i="21"/>
  <c r="S34" i="21"/>
  <c r="I34" i="21"/>
  <c r="O29" i="23"/>
  <c r="L29" i="23"/>
  <c r="N29" i="23"/>
  <c r="H29" i="23"/>
  <c r="J29" i="23"/>
  <c r="I29" i="23"/>
  <c r="S29" i="23"/>
  <c r="K29" i="23"/>
  <c r="O22" i="24"/>
  <c r="N22" i="24"/>
  <c r="T22" i="24"/>
  <c r="L22" i="24"/>
  <c r="I22" i="24"/>
  <c r="H22" i="24"/>
  <c r="N27" i="25"/>
  <c r="T27" i="25"/>
  <c r="J27" i="25"/>
  <c r="S27" i="25"/>
  <c r="H27" i="25"/>
  <c r="O27" i="25"/>
  <c r="I27" i="25"/>
  <c r="K27" i="25"/>
  <c r="M27" i="25"/>
  <c r="P27" i="25"/>
  <c r="S37" i="27"/>
  <c r="H37" i="27"/>
  <c r="R37" i="16"/>
  <c r="J29" i="16"/>
  <c r="N10" i="16"/>
  <c r="N12" i="16" s="1"/>
  <c r="N22" i="17"/>
  <c r="R11" i="17"/>
  <c r="Q39" i="18"/>
  <c r="N24" i="19"/>
  <c r="O34" i="21"/>
  <c r="H10" i="23"/>
  <c r="R27" i="25"/>
  <c r="J21" i="2"/>
  <c r="K40" i="6"/>
  <c r="P29" i="16"/>
  <c r="K39" i="18"/>
  <c r="H31" i="18"/>
  <c r="K31" i="18"/>
  <c r="L23" i="18"/>
  <c r="T32" i="19"/>
  <c r="Q17" i="21"/>
  <c r="H37" i="23"/>
  <c r="T10" i="23"/>
  <c r="L27" i="25"/>
  <c r="H28" i="26"/>
  <c r="T40" i="6"/>
  <c r="M40" i="6"/>
  <c r="M45" i="6" s="1"/>
  <c r="W12" i="6"/>
  <c r="P17" i="14"/>
  <c r="L37" i="16"/>
  <c r="O37" i="16"/>
  <c r="T29" i="16"/>
  <c r="R29" i="16"/>
  <c r="J21" i="16"/>
  <c r="K10" i="16"/>
  <c r="K12" i="16" s="1"/>
  <c r="M38" i="17"/>
  <c r="S30" i="17"/>
  <c r="T11" i="17"/>
  <c r="H39" i="18"/>
  <c r="O39" i="18"/>
  <c r="J31" i="18"/>
  <c r="T23" i="18"/>
  <c r="O41" i="19"/>
  <c r="O44" i="19" s="1"/>
  <c r="R24" i="19"/>
  <c r="I33" i="20"/>
  <c r="R16" i="20"/>
  <c r="L34" i="21"/>
  <c r="J17" i="21"/>
  <c r="O30" i="24"/>
  <c r="Q15" i="16"/>
  <c r="M15" i="16"/>
  <c r="U15" i="16" s="1"/>
  <c r="N16" i="17"/>
  <c r="U16" i="17" s="1"/>
  <c r="V16" i="17" s="1"/>
  <c r="H16" i="17"/>
  <c r="H18" i="17" s="1"/>
  <c r="J16" i="17"/>
  <c r="S16" i="17"/>
  <c r="M25" i="17"/>
  <c r="R25" i="17"/>
  <c r="K25" i="17"/>
  <c r="I33" i="17"/>
  <c r="S33" i="17"/>
  <c r="T42" i="17"/>
  <c r="K42" i="17"/>
  <c r="O42" i="17"/>
  <c r="H42" i="17"/>
  <c r="S17" i="18"/>
  <c r="P17" i="18"/>
  <c r="O17" i="18"/>
  <c r="O18" i="18" s="1"/>
  <c r="T17" i="18"/>
  <c r="R26" i="18"/>
  <c r="J26" i="18"/>
  <c r="M34" i="18"/>
  <c r="H34" i="18"/>
  <c r="I34" i="18"/>
  <c r="K43" i="18"/>
  <c r="N43" i="18"/>
  <c r="N44" i="18" s="1"/>
  <c r="Q43" i="18"/>
  <c r="T43" i="18"/>
  <c r="M19" i="19"/>
  <c r="L19" i="19"/>
  <c r="P19" i="19"/>
  <c r="Q27" i="19"/>
  <c r="O27" i="19"/>
  <c r="N27" i="19"/>
  <c r="K27" i="19"/>
  <c r="T27" i="19"/>
  <c r="P35" i="19"/>
  <c r="R35" i="19"/>
  <c r="I35" i="19"/>
  <c r="M35" i="19"/>
  <c r="H9" i="20"/>
  <c r="I9" i="20"/>
  <c r="S9" i="20"/>
  <c r="L9" i="20"/>
  <c r="Q20" i="20"/>
  <c r="K20" i="20"/>
  <c r="P20" i="20"/>
  <c r="L20" i="20"/>
  <c r="Q28" i="20"/>
  <c r="K28" i="20"/>
  <c r="P28" i="20"/>
  <c r="L28" i="20"/>
  <c r="Q36" i="20"/>
  <c r="K36" i="20"/>
  <c r="P36" i="20"/>
  <c r="L36" i="20"/>
  <c r="I10" i="21"/>
  <c r="P10" i="21"/>
  <c r="M10" i="21"/>
  <c r="M12" i="21" s="1"/>
  <c r="O10" i="21"/>
  <c r="R21" i="21"/>
  <c r="L21" i="21"/>
  <c r="Q21" i="21"/>
  <c r="O21" i="21"/>
  <c r="M21" i="21"/>
  <c r="H21" i="21"/>
  <c r="T29" i="21"/>
  <c r="U29" i="21" s="1"/>
  <c r="V29" i="21" s="1"/>
  <c r="N29" i="21"/>
  <c r="S29" i="21"/>
  <c r="J29" i="21"/>
  <c r="O29" i="21"/>
  <c r="M37" i="21"/>
  <c r="H37" i="21"/>
  <c r="P37" i="21"/>
  <c r="R37" i="21"/>
  <c r="L37" i="21"/>
  <c r="J15" i="23"/>
  <c r="M15" i="23"/>
  <c r="K15" i="23"/>
  <c r="R15" i="23"/>
  <c r="O24" i="23"/>
  <c r="J24" i="23"/>
  <c r="I24" i="23"/>
  <c r="T24" i="23"/>
  <c r="S24" i="23"/>
  <c r="P32" i="23"/>
  <c r="N32" i="23"/>
  <c r="Q32" i="23"/>
  <c r="R32" i="23"/>
  <c r="H32" i="23"/>
  <c r="H41" i="23"/>
  <c r="K41" i="23"/>
  <c r="N41" i="23"/>
  <c r="J41" i="23"/>
  <c r="Q41" i="23"/>
  <c r="Q16" i="24"/>
  <c r="K16" i="24"/>
  <c r="L25" i="24"/>
  <c r="S25" i="24"/>
  <c r="K25" i="24"/>
  <c r="P33" i="24"/>
  <c r="N33" i="24"/>
  <c r="T33" i="24"/>
  <c r="I42" i="24"/>
  <c r="I44" i="24" s="1"/>
  <c r="P42" i="24"/>
  <c r="M19" i="25"/>
  <c r="Q28" i="26"/>
  <c r="J9" i="26"/>
  <c r="M11" i="25"/>
  <c r="T11" i="25"/>
  <c r="R11" i="25"/>
  <c r="K11" i="25"/>
  <c r="O11" i="25"/>
  <c r="S11" i="25"/>
  <c r="H11" i="25"/>
  <c r="L11" i="25"/>
  <c r="J11" i="25"/>
  <c r="I11" i="25"/>
  <c r="Q11" i="25"/>
  <c r="O22" i="25"/>
  <c r="T22" i="25"/>
  <c r="L22" i="25"/>
  <c r="J22" i="25"/>
  <c r="Q22" i="25"/>
  <c r="H22" i="25"/>
  <c r="S22" i="25"/>
  <c r="P30" i="25"/>
  <c r="N30" i="25"/>
  <c r="J30" i="25"/>
  <c r="S30" i="25"/>
  <c r="H30" i="25"/>
  <c r="O30" i="25"/>
  <c r="K30" i="25"/>
  <c r="L30" i="25"/>
  <c r="I30" i="25"/>
  <c r="N38" i="25"/>
  <c r="T38" i="25"/>
  <c r="Q38" i="25"/>
  <c r="P38" i="25"/>
  <c r="M38" i="25"/>
  <c r="O38" i="25"/>
  <c r="K38" i="25"/>
  <c r="R38" i="25"/>
  <c r="H38" i="25"/>
  <c r="Q14" i="26"/>
  <c r="S14" i="26"/>
  <c r="M14" i="26"/>
  <c r="I14" i="26"/>
  <c r="T14" i="26"/>
  <c r="K14" i="26"/>
  <c r="R23" i="26"/>
  <c r="O23" i="26"/>
  <c r="K23" i="26"/>
  <c r="I23" i="26"/>
  <c r="T23" i="26"/>
  <c r="H23" i="26"/>
  <c r="J23" i="26"/>
  <c r="T31" i="26"/>
  <c r="H31" i="26"/>
  <c r="S31" i="26"/>
  <c r="R31" i="26"/>
  <c r="M31" i="26"/>
  <c r="I31" i="26"/>
  <c r="K31" i="26"/>
  <c r="P31" i="26"/>
  <c r="J39" i="26"/>
  <c r="Q39" i="26"/>
  <c r="M39" i="26"/>
  <c r="I39" i="26"/>
  <c r="S24" i="27"/>
  <c r="I24" i="27"/>
  <c r="H24" i="27"/>
  <c r="I32" i="27"/>
  <c r="S32" i="27"/>
  <c r="S41" i="27"/>
  <c r="I41" i="27"/>
  <c r="I44" i="27" s="1"/>
  <c r="S22" i="17"/>
  <c r="K22" i="17"/>
  <c r="M22" i="17"/>
  <c r="P22" i="17"/>
  <c r="M14" i="18"/>
  <c r="H14" i="18"/>
  <c r="I14" i="18"/>
  <c r="O15" i="19"/>
  <c r="H15" i="19"/>
  <c r="L15" i="19"/>
  <c r="P15" i="19"/>
  <c r="P32" i="19"/>
  <c r="R32" i="19"/>
  <c r="O32" i="19"/>
  <c r="H32" i="19"/>
  <c r="P25" i="20"/>
  <c r="N25" i="20"/>
  <c r="O25" i="20"/>
  <c r="J25" i="20"/>
  <c r="K25" i="20"/>
  <c r="P42" i="20"/>
  <c r="P44" i="20" s="1"/>
  <c r="N42" i="20"/>
  <c r="O42" i="20"/>
  <c r="J42" i="20"/>
  <c r="J44" i="20" s="1"/>
  <c r="K42" i="20"/>
  <c r="Q26" i="21"/>
  <c r="O26" i="21"/>
  <c r="T26" i="21"/>
  <c r="P26" i="21"/>
  <c r="P43" i="21"/>
  <c r="J43" i="21"/>
  <c r="H43" i="21"/>
  <c r="H44" i="21" s="1"/>
  <c r="Q43" i="21"/>
  <c r="S43" i="21"/>
  <c r="S44" i="21" s="1"/>
  <c r="N10" i="23"/>
  <c r="J10" i="23"/>
  <c r="S10" i="23"/>
  <c r="K10" i="23"/>
  <c r="I10" i="23"/>
  <c r="L10" i="23"/>
  <c r="R10" i="23"/>
  <c r="O10" i="23"/>
  <c r="M37" i="23"/>
  <c r="K37" i="23"/>
  <c r="T37" i="23"/>
  <c r="R37" i="23"/>
  <c r="P37" i="23"/>
  <c r="S37" i="23"/>
  <c r="J37" i="23"/>
  <c r="Q37" i="23"/>
  <c r="N11" i="24"/>
  <c r="O11" i="24"/>
  <c r="P11" i="24"/>
  <c r="T11" i="24"/>
  <c r="J11" i="24"/>
  <c r="K11" i="24"/>
  <c r="O38" i="24"/>
  <c r="I38" i="24"/>
  <c r="N38" i="24"/>
  <c r="T38" i="24"/>
  <c r="J38" i="24"/>
  <c r="L38" i="24"/>
  <c r="S38" i="24"/>
  <c r="K35" i="25"/>
  <c r="R35" i="25"/>
  <c r="P35" i="25"/>
  <c r="Q35" i="25"/>
  <c r="L35" i="25"/>
  <c r="I35" i="25"/>
  <c r="S35" i="25"/>
  <c r="M35" i="25"/>
  <c r="O35" i="25"/>
  <c r="N35" i="25"/>
  <c r="O20" i="26"/>
  <c r="H20" i="26"/>
  <c r="K20" i="26"/>
  <c r="T20" i="26"/>
  <c r="J20" i="26"/>
  <c r="Q20" i="26"/>
  <c r="M20" i="26"/>
  <c r="N20" i="26"/>
  <c r="I20" i="26"/>
  <c r="J36" i="26"/>
  <c r="Q36" i="26"/>
  <c r="O36" i="26"/>
  <c r="H36" i="26"/>
  <c r="K36" i="26"/>
  <c r="L36" i="26"/>
  <c r="R36" i="26"/>
  <c r="T36" i="26"/>
  <c r="I36" i="26"/>
  <c r="I21" i="27"/>
  <c r="S21" i="27"/>
  <c r="O40" i="6"/>
  <c r="M21" i="16"/>
  <c r="R23" i="18"/>
  <c r="L14" i="18"/>
  <c r="I32" i="19"/>
  <c r="K15" i="19"/>
  <c r="Q42" i="20"/>
  <c r="I16" i="20"/>
  <c r="I18" i="20" s="1"/>
  <c r="L26" i="21"/>
  <c r="M17" i="21"/>
  <c r="M12" i="6"/>
  <c r="H37" i="16"/>
  <c r="N29" i="16"/>
  <c r="Q21" i="16"/>
  <c r="T10" i="16"/>
  <c r="M11" i="17"/>
  <c r="T14" i="18"/>
  <c r="L41" i="19"/>
  <c r="H24" i="19"/>
  <c r="T33" i="20"/>
  <c r="I26" i="21"/>
  <c r="R40" i="6"/>
  <c r="R45" i="6" s="1"/>
  <c r="R46" i="6" s="1"/>
  <c r="R4" i="6" s="1"/>
  <c r="L5" i="5" s="1"/>
  <c r="P40" i="6"/>
  <c r="S12" i="6"/>
  <c r="I37" i="16"/>
  <c r="S37" i="16"/>
  <c r="H29" i="16"/>
  <c r="K29" i="16"/>
  <c r="P21" i="16"/>
  <c r="N21" i="16"/>
  <c r="O10" i="16"/>
  <c r="S38" i="17"/>
  <c r="P30" i="17"/>
  <c r="R30" i="17"/>
  <c r="L22" i="17"/>
  <c r="N11" i="17"/>
  <c r="N12" i="17" s="1"/>
  <c r="J39" i="18"/>
  <c r="S39" i="18"/>
  <c r="R31" i="18"/>
  <c r="N23" i="18"/>
  <c r="Q14" i="18"/>
  <c r="Q32" i="19"/>
  <c r="P24" i="19"/>
  <c r="N15" i="19"/>
  <c r="H42" i="20"/>
  <c r="Q33" i="20"/>
  <c r="L25" i="20"/>
  <c r="O43" i="21"/>
  <c r="P34" i="21"/>
  <c r="J26" i="21"/>
  <c r="S17" i="21"/>
  <c r="S18" i="21" s="1"/>
  <c r="I37" i="23"/>
  <c r="P29" i="23"/>
  <c r="Q10" i="23"/>
  <c r="S30" i="24"/>
  <c r="H35" i="25"/>
  <c r="J19" i="25"/>
  <c r="H21" i="27"/>
  <c r="Q17" i="14"/>
  <c r="K37" i="16"/>
  <c r="J10" i="16"/>
  <c r="M30" i="17"/>
  <c r="Q22" i="17"/>
  <c r="K11" i="17"/>
  <c r="P39" i="18"/>
  <c r="Q16" i="20"/>
  <c r="P44" i="6"/>
  <c r="P229" i="6" s="1"/>
  <c r="H229" i="20" s="1"/>
  <c r="L229" i="20" s="1"/>
  <c r="N40" i="6"/>
  <c r="L40" i="6"/>
  <c r="Q18" i="6"/>
  <c r="R35" i="14"/>
  <c r="M37" i="16"/>
  <c r="L29" i="16"/>
  <c r="O29" i="16"/>
  <c r="T21" i="16"/>
  <c r="R21" i="16"/>
  <c r="S10" i="16"/>
  <c r="S12" i="16" s="1"/>
  <c r="I38" i="17"/>
  <c r="J38" i="17"/>
  <c r="T22" i="17"/>
  <c r="Q11" i="17"/>
  <c r="R39" i="18"/>
  <c r="I23" i="18"/>
  <c r="K14" i="18"/>
  <c r="K32" i="19"/>
  <c r="R15" i="19"/>
  <c r="S42" i="20"/>
  <c r="R33" i="20"/>
  <c r="T25" i="20"/>
  <c r="K43" i="21"/>
  <c r="T34" i="21"/>
  <c r="N26" i="21"/>
  <c r="N37" i="23"/>
  <c r="T29" i="23"/>
  <c r="U29" i="23" s="1"/>
  <c r="V29" i="23" s="1"/>
  <c r="M10" i="23"/>
  <c r="K22" i="24"/>
  <c r="J35" i="25"/>
  <c r="P36" i="26"/>
  <c r="P20" i="26"/>
  <c r="L23" i="26"/>
  <c r="S10" i="27"/>
  <c r="N30" i="17"/>
  <c r="K30" i="17"/>
  <c r="J30" i="17"/>
  <c r="T30" i="17"/>
  <c r="S31" i="18"/>
  <c r="L31" i="18"/>
  <c r="O31" i="18"/>
  <c r="P31" i="18"/>
  <c r="Q24" i="19"/>
  <c r="M24" i="19"/>
  <c r="T24" i="19"/>
  <c r="I24" i="19"/>
  <c r="L16" i="20"/>
  <c r="N16" i="20"/>
  <c r="N18" i="20" s="1"/>
  <c r="P16" i="20"/>
  <c r="P18" i="20" s="1"/>
  <c r="J16" i="20"/>
  <c r="J18" i="20" s="1"/>
  <c r="O16" i="20"/>
  <c r="O18" i="20" s="1"/>
  <c r="I17" i="21"/>
  <c r="R17" i="21"/>
  <c r="L17" i="21"/>
  <c r="N17" i="21"/>
  <c r="K17" i="21"/>
  <c r="R21" i="23"/>
  <c r="P21" i="23"/>
  <c r="Q21" i="23"/>
  <c r="M21" i="23"/>
  <c r="N21" i="23"/>
  <c r="L21" i="23"/>
  <c r="T21" i="23"/>
  <c r="L30" i="24"/>
  <c r="K30" i="24"/>
  <c r="M30" i="24"/>
  <c r="H30" i="24"/>
  <c r="N30" i="24"/>
  <c r="I30" i="24"/>
  <c r="T30" i="24"/>
  <c r="P19" i="25"/>
  <c r="Q19" i="25"/>
  <c r="L19" i="25"/>
  <c r="I19" i="25"/>
  <c r="K19" i="25"/>
  <c r="R19" i="25"/>
  <c r="N19" i="25"/>
  <c r="O19" i="25"/>
  <c r="H19" i="25"/>
  <c r="N9" i="26"/>
  <c r="L9" i="26"/>
  <c r="R9" i="26"/>
  <c r="P9" i="26"/>
  <c r="K9" i="26"/>
  <c r="O9" i="26"/>
  <c r="S9" i="26"/>
  <c r="M9" i="26"/>
  <c r="M28" i="26"/>
  <c r="S28" i="26"/>
  <c r="I28" i="26"/>
  <c r="R28" i="26"/>
  <c r="P28" i="26"/>
  <c r="N28" i="26"/>
  <c r="L28" i="26"/>
  <c r="J28" i="26"/>
  <c r="K28" i="26"/>
  <c r="T28" i="26"/>
  <c r="S29" i="27"/>
  <c r="H29" i="27"/>
  <c r="I29" i="27"/>
  <c r="T37" i="16"/>
  <c r="P10" i="16"/>
  <c r="Q38" i="17"/>
  <c r="H30" i="17"/>
  <c r="O11" i="17"/>
  <c r="Q31" i="18"/>
  <c r="P41" i="19"/>
  <c r="P44" i="19" s="1"/>
  <c r="L33" i="20"/>
  <c r="M43" i="21"/>
  <c r="K21" i="23"/>
  <c r="S11" i="24"/>
  <c r="I9" i="26"/>
  <c r="H245" i="23"/>
  <c r="J13" i="2"/>
  <c r="J29" i="2"/>
  <c r="Q40" i="6"/>
  <c r="H38" i="17"/>
  <c r="R22" i="17"/>
  <c r="R42" i="20"/>
  <c r="H25" i="20"/>
  <c r="N43" i="21"/>
  <c r="H34" i="21"/>
  <c r="O21" i="23"/>
  <c r="M38" i="24"/>
  <c r="J30" i="24"/>
  <c r="H9" i="26"/>
  <c r="O44" i="6"/>
  <c r="O229" i="6" s="1"/>
  <c r="H229" i="19" s="1"/>
  <c r="M229" i="19" s="1"/>
  <c r="Q37" i="16"/>
  <c r="I29" i="16"/>
  <c r="S29" i="16"/>
  <c r="H21" i="16"/>
  <c r="K21" i="16"/>
  <c r="I10" i="16"/>
  <c r="R10" i="16"/>
  <c r="R12" i="16" s="1"/>
  <c r="O38" i="17"/>
  <c r="N38" i="17"/>
  <c r="O30" i="17"/>
  <c r="O22" i="17"/>
  <c r="J11" i="17"/>
  <c r="L39" i="18"/>
  <c r="N31" i="18"/>
  <c r="M23" i="18"/>
  <c r="J14" i="18"/>
  <c r="O14" i="18"/>
  <c r="H41" i="19"/>
  <c r="K24" i="19"/>
  <c r="I15" i="19"/>
  <c r="L42" i="20"/>
  <c r="L44" i="20" s="1"/>
  <c r="I25" i="20"/>
  <c r="K16" i="20"/>
  <c r="K18" i="20" s="1"/>
  <c r="L43" i="21"/>
  <c r="Q34" i="21"/>
  <c r="S26" i="21"/>
  <c r="R26" i="21"/>
  <c r="H17" i="21"/>
  <c r="H18" i="21" s="1"/>
  <c r="O37" i="23"/>
  <c r="M29" i="23"/>
  <c r="H21" i="23"/>
  <c r="S22" i="24"/>
  <c r="H33" i="24"/>
  <c r="T35" i="25"/>
  <c r="T19" i="25"/>
  <c r="M36" i="26"/>
  <c r="L20" i="26"/>
  <c r="N23" i="26"/>
  <c r="I10" i="27"/>
  <c r="W40" i="6"/>
  <c r="U40" i="6"/>
  <c r="L12" i="6"/>
  <c r="L21" i="16"/>
  <c r="M10" i="16"/>
  <c r="T38" i="17"/>
  <c r="L30" i="17"/>
  <c r="H22" i="17"/>
  <c r="H11" i="17"/>
  <c r="I39" i="18"/>
  <c r="I31" i="18"/>
  <c r="O23" i="18"/>
  <c r="R14" i="18"/>
  <c r="S14" i="18"/>
  <c r="R41" i="19"/>
  <c r="M32" i="19"/>
  <c r="O24" i="19"/>
  <c r="T15" i="19"/>
  <c r="T42" i="20"/>
  <c r="H33" i="20"/>
  <c r="Q25" i="20"/>
  <c r="S16" i="20"/>
  <c r="S18" i="20" s="1"/>
  <c r="T43" i="21"/>
  <c r="J34" i="21"/>
  <c r="H26" i="21"/>
  <c r="P17" i="21"/>
  <c r="P18" i="21" s="1"/>
  <c r="Q29" i="23"/>
  <c r="I21" i="23"/>
  <c r="H38" i="24"/>
  <c r="M22" i="24"/>
  <c r="M11" i="24"/>
  <c r="J33" i="24"/>
  <c r="N36" i="26"/>
  <c r="R20" i="26"/>
  <c r="Q9" i="26"/>
  <c r="P14" i="26"/>
  <c r="I37" i="27"/>
  <c r="R9" i="23"/>
  <c r="I9" i="23"/>
  <c r="K9" i="23"/>
  <c r="O9" i="23"/>
  <c r="I20" i="23"/>
  <c r="S20" i="23"/>
  <c r="Q20" i="23"/>
  <c r="M20" i="23"/>
  <c r="N28" i="23"/>
  <c r="S28" i="23"/>
  <c r="L28" i="23"/>
  <c r="J28" i="23"/>
  <c r="Q28" i="23"/>
  <c r="T36" i="23"/>
  <c r="P36" i="23"/>
  <c r="R36" i="23"/>
  <c r="N36" i="23"/>
  <c r="N21" i="24"/>
  <c r="M21" i="24"/>
  <c r="L37" i="24"/>
  <c r="S37" i="24"/>
  <c r="H17" i="25"/>
  <c r="H18" i="25" s="1"/>
  <c r="T17" i="25"/>
  <c r="S26" i="25"/>
  <c r="O26" i="25"/>
  <c r="I26" i="25"/>
  <c r="K34" i="25"/>
  <c r="P34" i="25"/>
  <c r="L34" i="25"/>
  <c r="S43" i="25"/>
  <c r="T43" i="25"/>
  <c r="T44" i="25" s="1"/>
  <c r="J43" i="25"/>
  <c r="J19" i="26"/>
  <c r="K19" i="26"/>
  <c r="L19" i="26"/>
  <c r="N27" i="26"/>
  <c r="I27" i="26"/>
  <c r="Q31" i="14"/>
  <c r="O31" i="14"/>
  <c r="J10" i="2"/>
  <c r="O41" i="24"/>
  <c r="N32" i="24"/>
  <c r="M32" i="24"/>
  <c r="J24" i="24"/>
  <c r="I24" i="24"/>
  <c r="H15" i="24"/>
  <c r="T15" i="24"/>
  <c r="K43" i="24"/>
  <c r="S34" i="24"/>
  <c r="P26" i="24"/>
  <c r="O17" i="24"/>
  <c r="N10" i="25"/>
  <c r="N12" i="25" s="1"/>
  <c r="K39" i="25"/>
  <c r="N31" i="25"/>
  <c r="Q23" i="25"/>
  <c r="P23" i="25"/>
  <c r="H14" i="25"/>
  <c r="S14" i="25"/>
  <c r="J41" i="26"/>
  <c r="M32" i="26"/>
  <c r="H24" i="26"/>
  <c r="O24" i="26"/>
  <c r="L15" i="26"/>
  <c r="O15" i="26"/>
  <c r="P34" i="26"/>
  <c r="J17" i="26"/>
  <c r="H42" i="27"/>
  <c r="I16" i="27"/>
  <c r="S41" i="24"/>
  <c r="K32" i="24"/>
  <c r="N24" i="24"/>
  <c r="M24" i="24"/>
  <c r="J15" i="24"/>
  <c r="I15" i="24"/>
  <c r="O43" i="24"/>
  <c r="L34" i="24"/>
  <c r="N26" i="24"/>
  <c r="T26" i="24"/>
  <c r="S17" i="24"/>
  <c r="H39" i="25"/>
  <c r="O39" i="25"/>
  <c r="R31" i="25"/>
  <c r="J23" i="25"/>
  <c r="T23" i="25"/>
  <c r="M14" i="25"/>
  <c r="L14" i="25"/>
  <c r="L41" i="26"/>
  <c r="N41" i="26"/>
  <c r="Q32" i="26"/>
  <c r="I24" i="26"/>
  <c r="S24" i="26"/>
  <c r="T15" i="26"/>
  <c r="S15" i="26"/>
  <c r="H41" i="24"/>
  <c r="J34" i="24"/>
  <c r="J17" i="24"/>
  <c r="Q39" i="25"/>
  <c r="H31" i="25"/>
  <c r="H41" i="26"/>
  <c r="T32" i="26"/>
  <c r="J15" i="26"/>
  <c r="P35" i="26"/>
  <c r="J34" i="26"/>
  <c r="R26" i="26"/>
  <c r="H219" i="6"/>
  <c r="J158" i="12"/>
  <c r="K206" i="12"/>
  <c r="I78" i="6"/>
  <c r="H78" i="13" s="1"/>
  <c r="H214" i="13"/>
  <c r="H214" i="12" s="1"/>
  <c r="X113" i="6"/>
  <c r="Y113" i="6" s="1"/>
  <c r="H88" i="13"/>
  <c r="I88" i="13" s="1"/>
  <c r="I84" i="6"/>
  <c r="X219" i="6"/>
  <c r="H126" i="6"/>
  <c r="H110" i="6"/>
  <c r="I212" i="12"/>
  <c r="U25" i="8"/>
  <c r="U29" i="8"/>
  <c r="U33" i="8"/>
  <c r="U37" i="8"/>
  <c r="U41" i="8"/>
  <c r="U45" i="8"/>
  <c r="U49" i="8"/>
  <c r="D652" i="10" s="1"/>
  <c r="G652" i="10" s="1"/>
  <c r="U53" i="8"/>
  <c r="U57" i="8"/>
  <c r="U61" i="8"/>
  <c r="U65" i="8"/>
  <c r="D668" i="10" s="1"/>
  <c r="J110" i="16"/>
  <c r="I110" i="23"/>
  <c r="M158" i="19"/>
  <c r="P101" i="20"/>
  <c r="J86" i="19"/>
  <c r="M85" i="17"/>
  <c r="R110" i="23"/>
  <c r="R96" i="24"/>
  <c r="M84" i="21"/>
  <c r="T95" i="27"/>
  <c r="R110" i="16"/>
  <c r="P110" i="23"/>
  <c r="K95" i="22"/>
  <c r="Q110" i="16"/>
  <c r="M110" i="23"/>
  <c r="O110" i="16"/>
  <c r="I228" i="18"/>
  <c r="U20" i="8"/>
  <c r="D623" i="10" s="1"/>
  <c r="U69" i="8"/>
  <c r="N51" i="19"/>
  <c r="S51" i="19"/>
  <c r="O108" i="21"/>
  <c r="P108" i="21"/>
  <c r="T108" i="21"/>
  <c r="L108" i="21"/>
  <c r="J93" i="22"/>
  <c r="P93" i="22"/>
  <c r="Q93" i="22"/>
  <c r="S93" i="22"/>
  <c r="R93" i="22"/>
  <c r="O93" i="22"/>
  <c r="N93" i="22"/>
  <c r="R107" i="25"/>
  <c r="T107" i="25"/>
  <c r="Q107" i="25"/>
  <c r="O107" i="25"/>
  <c r="M107" i="25"/>
  <c r="K86" i="17"/>
  <c r="S86" i="17"/>
  <c r="T86" i="17"/>
  <c r="P86" i="17"/>
  <c r="Q86" i="17"/>
  <c r="M86" i="17"/>
  <c r="I86" i="17"/>
  <c r="K104" i="14"/>
  <c r="Q104" i="14"/>
  <c r="I104" i="14"/>
  <c r="P103" i="24"/>
  <c r="I103" i="24"/>
  <c r="K103" i="24"/>
  <c r="O87" i="27"/>
  <c r="J87" i="27"/>
  <c r="Q87" i="27"/>
  <c r="T87" i="27"/>
  <c r="J95" i="23"/>
  <c r="P95" i="23"/>
  <c r="J101" i="27"/>
  <c r="P101" i="27"/>
  <c r="I101" i="27"/>
  <c r="T101" i="27"/>
  <c r="S101" i="27"/>
  <c r="L101" i="27"/>
  <c r="O101" i="27"/>
  <c r="K101" i="27"/>
  <c r="K90" i="15"/>
  <c r="N101" i="27"/>
  <c r="K100" i="14"/>
  <c r="O100" i="14"/>
  <c r="T99" i="24"/>
  <c r="M99" i="24"/>
  <c r="L108" i="27"/>
  <c r="K108" i="27"/>
  <c r="T108" i="27"/>
  <c r="R108" i="27"/>
  <c r="S108" i="27"/>
  <c r="M108" i="27"/>
  <c r="O100" i="25"/>
  <c r="Q101" i="27"/>
  <c r="M101" i="27"/>
  <c r="L100" i="25"/>
  <c r="J92" i="21"/>
  <c r="J108" i="27"/>
  <c r="O86" i="17"/>
  <c r="M92" i="21"/>
  <c r="T96" i="25"/>
  <c r="N108" i="27"/>
  <c r="L86" i="17"/>
  <c r="I107" i="25"/>
  <c r="L103" i="20"/>
  <c r="K93" i="22"/>
  <c r="N85" i="17"/>
  <c r="I92" i="16"/>
  <c r="L92" i="16"/>
  <c r="Q92" i="16"/>
  <c r="N92" i="16"/>
  <c r="S92" i="16"/>
  <c r="K92" i="16"/>
  <c r="M92" i="16"/>
  <c r="L86" i="27"/>
  <c r="P86" i="27"/>
  <c r="Q86" i="27"/>
  <c r="K110" i="21"/>
  <c r="P110" i="21"/>
  <c r="J110" i="21"/>
  <c r="R110" i="21"/>
  <c r="O110" i="21"/>
  <c r="S110" i="21"/>
  <c r="L110" i="21"/>
  <c r="P87" i="26"/>
  <c r="S87" i="26"/>
  <c r="M87" i="26"/>
  <c r="Q87" i="26"/>
  <c r="L87" i="26"/>
  <c r="J101" i="24"/>
  <c r="M101" i="24"/>
  <c r="L101" i="24"/>
  <c r="K101" i="24"/>
  <c r="P101" i="24"/>
  <c r="K88" i="25"/>
  <c r="L88" i="25"/>
  <c r="P88" i="25"/>
  <c r="I88" i="25"/>
  <c r="R88" i="25"/>
  <c r="T88" i="25"/>
  <c r="Q88" i="25"/>
  <c r="O101" i="21"/>
  <c r="S101" i="21"/>
  <c r="M101" i="21"/>
  <c r="P101" i="21"/>
  <c r="N101" i="21"/>
  <c r="T101" i="21"/>
  <c r="J101" i="21"/>
  <c r="Q101" i="21"/>
  <c r="O93" i="27"/>
  <c r="R93" i="27"/>
  <c r="I100" i="19"/>
  <c r="M100" i="19"/>
  <c r="L106" i="17"/>
  <c r="O106" i="17"/>
  <c r="Q106" i="17"/>
  <c r="M106" i="17"/>
  <c r="T94" i="16"/>
  <c r="L94" i="16"/>
  <c r="S94" i="16"/>
  <c r="P94" i="16"/>
  <c r="J94" i="16"/>
  <c r="M110" i="22"/>
  <c r="Q110" i="22"/>
  <c r="O110" i="22"/>
  <c r="L102" i="17"/>
  <c r="J102" i="17"/>
  <c r="L89" i="23"/>
  <c r="Q89" i="23"/>
  <c r="I100" i="26"/>
  <c r="L100" i="26"/>
  <c r="O100" i="16"/>
  <c r="M100" i="16"/>
  <c r="J100" i="16"/>
  <c r="Q100" i="16"/>
  <c r="R100" i="16"/>
  <c r="S100" i="16"/>
  <c r="I100" i="16"/>
  <c r="Q94" i="18"/>
  <c r="R94" i="18"/>
  <c r="M94" i="18"/>
  <c r="I94" i="18"/>
  <c r="T94" i="18"/>
  <c r="L94" i="18"/>
  <c r="J94" i="18"/>
  <c r="I109" i="23"/>
  <c r="O109" i="23"/>
  <c r="T109" i="23"/>
  <c r="J109" i="23"/>
  <c r="N109" i="23"/>
  <c r="L109" i="23"/>
  <c r="S109" i="23"/>
  <c r="P109" i="23"/>
  <c r="N106" i="25"/>
  <c r="T106" i="25"/>
  <c r="I86" i="22"/>
  <c r="L86" i="22"/>
  <c r="R86" i="22"/>
  <c r="K86" i="22"/>
  <c r="T86" i="22"/>
  <c r="M86" i="22"/>
  <c r="Q86" i="22"/>
  <c r="P102" i="19"/>
  <c r="J102" i="19"/>
  <c r="R102" i="19"/>
  <c r="L102" i="19"/>
  <c r="T102" i="19"/>
  <c r="I102" i="19"/>
  <c r="L87" i="20"/>
  <c r="Q87" i="20"/>
  <c r="O99" i="27"/>
  <c r="Q99" i="27"/>
  <c r="T99" i="27"/>
  <c r="N99" i="27"/>
  <c r="I99" i="27"/>
  <c r="L99" i="27"/>
  <c r="R99" i="27"/>
  <c r="S99" i="27"/>
  <c r="I89" i="21"/>
  <c r="Q89" i="21"/>
  <c r="N89" i="21"/>
  <c r="T89" i="21"/>
  <c r="J89" i="21"/>
  <c r="L89" i="21"/>
  <c r="R89" i="21"/>
  <c r="I33" i="7"/>
  <c r="H33" i="7"/>
  <c r="U33" i="7" s="1"/>
  <c r="O33" i="7"/>
  <c r="Q33" i="7"/>
  <c r="K33" i="7"/>
  <c r="M33" i="7"/>
  <c r="T33" i="7"/>
  <c r="G33" i="7"/>
  <c r="R33" i="7"/>
  <c r="N33" i="7"/>
  <c r="L33" i="7"/>
  <c r="I25" i="7"/>
  <c r="N25" i="7"/>
  <c r="O25" i="7"/>
  <c r="P25" i="7"/>
  <c r="P110" i="27"/>
  <c r="R110" i="27"/>
  <c r="N110" i="27"/>
  <c r="O110" i="27"/>
  <c r="L110" i="27"/>
  <c r="J110" i="27"/>
  <c r="M110" i="27"/>
  <c r="K110" i="27"/>
  <c r="I101" i="20"/>
  <c r="Q101" i="20"/>
  <c r="L101" i="20"/>
  <c r="O101" i="20"/>
  <c r="S101" i="20"/>
  <c r="R101" i="20"/>
  <c r="J101" i="20"/>
  <c r="N101" i="20"/>
  <c r="N96" i="27"/>
  <c r="R96" i="27"/>
  <c r="J96" i="27"/>
  <c r="O96" i="27"/>
  <c r="K96" i="27"/>
  <c r="R92" i="25"/>
  <c r="I92" i="25"/>
  <c r="N92" i="25"/>
  <c r="T92" i="25"/>
  <c r="M92" i="25"/>
  <c r="Q92" i="25"/>
  <c r="O104" i="15"/>
  <c r="N104" i="15"/>
  <c r="R104" i="15"/>
  <c r="P104" i="15"/>
  <c r="I100" i="25"/>
  <c r="J100" i="25"/>
  <c r="M100" i="25"/>
  <c r="R100" i="25"/>
  <c r="N100" i="25"/>
  <c r="T100" i="25"/>
  <c r="L95" i="16"/>
  <c r="K108" i="21"/>
  <c r="S85" i="20"/>
  <c r="I85" i="20"/>
  <c r="L85" i="20"/>
  <c r="R95" i="23"/>
  <c r="Q96" i="17"/>
  <c r="Q96" i="25"/>
  <c r="L96" i="17"/>
  <c r="P107" i="17"/>
  <c r="Q104" i="15"/>
  <c r="N86" i="17"/>
  <c r="Q110" i="21"/>
  <c r="J92" i="16"/>
  <c r="K101" i="20"/>
  <c r="R103" i="22"/>
  <c r="I100" i="27"/>
  <c r="N100" i="27"/>
  <c r="R100" i="27"/>
  <c r="J100" i="27"/>
  <c r="K100" i="27"/>
  <c r="T100" i="27"/>
  <c r="M100" i="27"/>
  <c r="P100" i="27"/>
  <c r="O100" i="27"/>
  <c r="P95" i="27"/>
  <c r="N95" i="27"/>
  <c r="S95" i="27"/>
  <c r="K95" i="27"/>
  <c r="M95" i="27"/>
  <c r="Q95" i="27"/>
  <c r="T92" i="21"/>
  <c r="R92" i="21"/>
  <c r="L92" i="21"/>
  <c r="O92" i="21"/>
  <c r="P92" i="21"/>
  <c r="Q92" i="21"/>
  <c r="N92" i="21"/>
  <c r="I92" i="21"/>
  <c r="S92" i="21"/>
  <c r="P87" i="14"/>
  <c r="O87" i="14"/>
  <c r="I90" i="15"/>
  <c r="M90" i="15"/>
  <c r="T90" i="15"/>
  <c r="O90" i="15"/>
  <c r="S90" i="15"/>
  <c r="N90" i="15"/>
  <c r="R101" i="27"/>
  <c r="I93" i="22"/>
  <c r="O95" i="27"/>
  <c r="I90" i="19"/>
  <c r="P90" i="19"/>
  <c r="S90" i="19"/>
  <c r="P102" i="20"/>
  <c r="O102" i="20"/>
  <c r="R102" i="20"/>
  <c r="Q102" i="20"/>
  <c r="S102" i="20"/>
  <c r="J102" i="20"/>
  <c r="M102" i="20"/>
  <c r="I102" i="20"/>
  <c r="K102" i="20"/>
  <c r="J107" i="27"/>
  <c r="Q107" i="27"/>
  <c r="I107" i="27"/>
  <c r="O103" i="20"/>
  <c r="Q103" i="20"/>
  <c r="K103" i="20"/>
  <c r="N103" i="20"/>
  <c r="R103" i="20"/>
  <c r="I103" i="20"/>
  <c r="J103" i="20"/>
  <c r="M103" i="20"/>
  <c r="S103" i="20"/>
  <c r="M101" i="22"/>
  <c r="P101" i="22"/>
  <c r="S101" i="22"/>
  <c r="N101" i="22"/>
  <c r="L101" i="22"/>
  <c r="Q101" i="22"/>
  <c r="T101" i="22"/>
  <c r="L99" i="19"/>
  <c r="O99" i="19"/>
  <c r="N99" i="19"/>
  <c r="Q99" i="19"/>
  <c r="S99" i="19"/>
  <c r="M99" i="19"/>
  <c r="L106" i="23"/>
  <c r="S106" i="23"/>
  <c r="O106" i="23"/>
  <c r="O107" i="26"/>
  <c r="K107" i="26"/>
  <c r="I110" i="26"/>
  <c r="N110" i="26"/>
  <c r="Q109" i="26"/>
  <c r="T109" i="26"/>
  <c r="O109" i="26"/>
  <c r="L109" i="26"/>
  <c r="I109" i="26"/>
  <c r="R109" i="26"/>
  <c r="P109" i="26"/>
  <c r="I7" i="10"/>
  <c r="I209" i="10"/>
  <c r="Q612" i="10"/>
  <c r="Q277" i="10"/>
  <c r="I97" i="22"/>
  <c r="O97" i="22"/>
  <c r="Q97" i="22"/>
  <c r="T97" i="22"/>
  <c r="S97" i="22"/>
  <c r="S103" i="22"/>
  <c r="K103" i="22"/>
  <c r="P103" i="22"/>
  <c r="L103" i="22"/>
  <c r="T103" i="22"/>
  <c r="I103" i="22"/>
  <c r="Q90" i="15"/>
  <c r="P104" i="14"/>
  <c r="S99" i="24"/>
  <c r="T93" i="22"/>
  <c r="I110" i="27"/>
  <c r="J92" i="25"/>
  <c r="T104" i="17"/>
  <c r="R108" i="21"/>
  <c r="S103" i="21"/>
  <c r="N103" i="21"/>
  <c r="Q85" i="17"/>
  <c r="P85" i="17"/>
  <c r="O85" i="17"/>
  <c r="I98" i="20"/>
  <c r="M98" i="20"/>
  <c r="I96" i="25"/>
  <c r="M96" i="25"/>
  <c r="O96" i="25"/>
  <c r="R96" i="25"/>
  <c r="L96" i="25"/>
  <c r="P96" i="25"/>
  <c r="Q94" i="17"/>
  <c r="L94" i="17"/>
  <c r="K94" i="17"/>
  <c r="N94" i="17"/>
  <c r="N107" i="17"/>
  <c r="I107" i="17"/>
  <c r="L107" i="17"/>
  <c r="K107" i="17"/>
  <c r="T107" i="17"/>
  <c r="R107" i="17"/>
  <c r="O107" i="17"/>
  <c r="O93" i="26"/>
  <c r="Q93" i="26"/>
  <c r="J93" i="26"/>
  <c r="M93" i="26"/>
  <c r="I109" i="20"/>
  <c r="P109" i="20"/>
  <c r="T96" i="17"/>
  <c r="R96" i="17"/>
  <c r="P96" i="17"/>
  <c r="I96" i="17"/>
  <c r="M96" i="17"/>
  <c r="K96" i="17"/>
  <c r="S96" i="17"/>
  <c r="N96" i="17"/>
  <c r="M97" i="22"/>
  <c r="Q107" i="17"/>
  <c r="P88" i="22"/>
  <c r="O88" i="22"/>
  <c r="T88" i="22"/>
  <c r="L88" i="22"/>
  <c r="R88" i="22"/>
  <c r="S96" i="27"/>
  <c r="Q100" i="25"/>
  <c r="K93" i="26"/>
  <c r="J104" i="14"/>
  <c r="J96" i="25"/>
  <c r="J86" i="17"/>
  <c r="L99" i="24"/>
  <c r="L93" i="22"/>
  <c r="Q110" i="27"/>
  <c r="P92" i="25"/>
  <c r="R98" i="20"/>
  <c r="K85" i="20"/>
  <c r="U60" i="7"/>
  <c r="I93" i="24"/>
  <c r="M93" i="24"/>
  <c r="L95" i="27"/>
  <c r="S107" i="17"/>
  <c r="K97" i="22"/>
  <c r="P97" i="22"/>
  <c r="M101" i="20"/>
  <c r="M93" i="22"/>
  <c r="T110" i="27"/>
  <c r="L545" i="10"/>
  <c r="L882" i="10"/>
  <c r="L612" i="10"/>
  <c r="I7" i="5"/>
  <c r="L813" i="10"/>
  <c r="L7" i="7"/>
  <c r="L344" i="10"/>
  <c r="L7" i="10"/>
  <c r="L277" i="10"/>
  <c r="L75" i="10"/>
  <c r="L478" i="10"/>
  <c r="Q99" i="16"/>
  <c r="M99" i="16"/>
  <c r="K94" i="22"/>
  <c r="T110" i="16"/>
  <c r="M110" i="16"/>
  <c r="K110" i="23"/>
  <c r="K344" i="10"/>
  <c r="K7" i="7"/>
  <c r="S545" i="10"/>
  <c r="T73" i="15"/>
  <c r="N73" i="15"/>
  <c r="N74" i="15" s="1"/>
  <c r="I73" i="15"/>
  <c r="H74" i="15"/>
  <c r="Q73" i="15"/>
  <c r="L73" i="15"/>
  <c r="M73" i="15"/>
  <c r="K73" i="15"/>
  <c r="P73" i="15"/>
  <c r="O73" i="15"/>
  <c r="O82" i="15"/>
  <c r="K82" i="15"/>
  <c r="S82" i="15"/>
  <c r="N82" i="15"/>
  <c r="M82" i="15"/>
  <c r="I82" i="15"/>
  <c r="Q82" i="15"/>
  <c r="L82" i="15"/>
  <c r="H83" i="15"/>
  <c r="P82" i="15"/>
  <c r="O119" i="15"/>
  <c r="L119" i="15"/>
  <c r="P119" i="15"/>
  <c r="T119" i="15"/>
  <c r="R119" i="15"/>
  <c r="K119" i="15"/>
  <c r="H120" i="15"/>
  <c r="N119" i="15"/>
  <c r="S119" i="15"/>
  <c r="J119" i="15"/>
  <c r="Q119" i="15"/>
  <c r="Q120" i="15" s="1"/>
  <c r="M119" i="15"/>
  <c r="S128" i="15"/>
  <c r="O128" i="15"/>
  <c r="N128" i="15"/>
  <c r="T128" i="15"/>
  <c r="I128" i="15"/>
  <c r="M128" i="15"/>
  <c r="M129" i="15" s="1"/>
  <c r="Q128" i="15"/>
  <c r="L128" i="15"/>
  <c r="P138" i="15"/>
  <c r="I138" i="15"/>
  <c r="Q138" i="15"/>
  <c r="T138" i="15"/>
  <c r="S138" i="15"/>
  <c r="L138" i="15"/>
  <c r="L146" i="15" s="1"/>
  <c r="O138" i="15"/>
  <c r="K138" i="15"/>
  <c r="R138" i="15"/>
  <c r="N138" i="15"/>
  <c r="J138" i="15"/>
  <c r="J147" i="15"/>
  <c r="L147" i="15"/>
  <c r="H151" i="15"/>
  <c r="P147" i="15"/>
  <c r="Q147" i="15"/>
  <c r="K147" i="15"/>
  <c r="T147" i="15"/>
  <c r="O147" i="15"/>
  <c r="S147" i="15"/>
  <c r="R147" i="15"/>
  <c r="I147" i="15"/>
  <c r="I151" i="15" s="1"/>
  <c r="N157" i="15"/>
  <c r="N158" i="15" s="1"/>
  <c r="S157" i="15"/>
  <c r="Q157" i="15"/>
  <c r="Q158" i="15" s="1"/>
  <c r="M157" i="15"/>
  <c r="M158" i="15" s="1"/>
  <c r="L157" i="15"/>
  <c r="L158" i="15" s="1"/>
  <c r="I157" i="15"/>
  <c r="I158" i="15" s="1"/>
  <c r="P157" i="15"/>
  <c r="P158" i="15" s="1"/>
  <c r="T167" i="15"/>
  <c r="R167" i="15"/>
  <c r="P167" i="15"/>
  <c r="N167" i="15"/>
  <c r="K167" i="15"/>
  <c r="J167" i="15"/>
  <c r="M167" i="15"/>
  <c r="Q167" i="15"/>
  <c r="I167" i="15"/>
  <c r="I170" i="15" s="1"/>
  <c r="S167" i="15"/>
  <c r="H170" i="15"/>
  <c r="K177" i="15"/>
  <c r="R177" i="15"/>
  <c r="I177" i="15"/>
  <c r="M177" i="15"/>
  <c r="Q177" i="15"/>
  <c r="L177" i="15"/>
  <c r="H182" i="15"/>
  <c r="P177" i="15"/>
  <c r="O186" i="15"/>
  <c r="I186" i="15"/>
  <c r="L186" i="15"/>
  <c r="H197" i="15"/>
  <c r="P186" i="15"/>
  <c r="M186" i="15"/>
  <c r="M197" i="15" s="1"/>
  <c r="Q186" i="15"/>
  <c r="T186" i="15"/>
  <c r="S194" i="15"/>
  <c r="K194" i="15"/>
  <c r="O194" i="15"/>
  <c r="M194" i="15"/>
  <c r="L194" i="15"/>
  <c r="P194" i="15"/>
  <c r="N194" i="15"/>
  <c r="T194" i="15"/>
  <c r="I194" i="15"/>
  <c r="Q194" i="15"/>
  <c r="S204" i="15"/>
  <c r="L204" i="15"/>
  <c r="M204" i="15"/>
  <c r="P204" i="15"/>
  <c r="H206" i="15"/>
  <c r="I204" i="15"/>
  <c r="I206" i="15" s="1"/>
  <c r="Q204" i="15"/>
  <c r="T214" i="15"/>
  <c r="N214" i="15"/>
  <c r="S214" i="15"/>
  <c r="O214" i="15"/>
  <c r="I214" i="15"/>
  <c r="J214" i="15"/>
  <c r="M214" i="15"/>
  <c r="L214" i="15"/>
  <c r="R214" i="15"/>
  <c r="K214" i="15"/>
  <c r="P214" i="15"/>
  <c r="H225" i="15"/>
  <c r="L222" i="15"/>
  <c r="T222" i="15"/>
  <c r="I222" i="15"/>
  <c r="P222" i="15"/>
  <c r="O222" i="15"/>
  <c r="M222" i="15"/>
  <c r="J222" i="15"/>
  <c r="N75" i="16"/>
  <c r="I75" i="16"/>
  <c r="P75" i="16"/>
  <c r="T75" i="16"/>
  <c r="J75" i="16"/>
  <c r="Q75" i="16"/>
  <c r="M75" i="16"/>
  <c r="S75" i="16"/>
  <c r="O112" i="16"/>
  <c r="R112" i="16"/>
  <c r="N112" i="16"/>
  <c r="J112" i="16"/>
  <c r="Q112" i="16"/>
  <c r="K112" i="16"/>
  <c r="K120" i="16" s="1"/>
  <c r="H120" i="16"/>
  <c r="L112" i="16"/>
  <c r="S112" i="16"/>
  <c r="P112" i="16"/>
  <c r="M112" i="16"/>
  <c r="T112" i="16"/>
  <c r="H129" i="16"/>
  <c r="Q121" i="16"/>
  <c r="M121" i="16"/>
  <c r="J121" i="16"/>
  <c r="L121" i="16"/>
  <c r="I121" i="16"/>
  <c r="R121" i="16"/>
  <c r="R129" i="16" s="1"/>
  <c r="N121" i="16"/>
  <c r="P121" i="16"/>
  <c r="K121" i="16"/>
  <c r="M130" i="16"/>
  <c r="I130" i="16"/>
  <c r="Q130" i="16"/>
  <c r="K130" i="16"/>
  <c r="O130" i="16"/>
  <c r="H135" i="16"/>
  <c r="L130" i="16"/>
  <c r="S130" i="16"/>
  <c r="S135" i="16" s="1"/>
  <c r="P130" i="16"/>
  <c r="S139" i="16"/>
  <c r="P139" i="16"/>
  <c r="T139" i="16"/>
  <c r="I139" i="16"/>
  <c r="I146" i="16" s="1"/>
  <c r="H146" i="16"/>
  <c r="Q139" i="16"/>
  <c r="M139" i="16"/>
  <c r="M148" i="16"/>
  <c r="K148" i="16"/>
  <c r="I148" i="16"/>
  <c r="P148" i="16"/>
  <c r="R148" i="16"/>
  <c r="N148" i="16"/>
  <c r="H151" i="16"/>
  <c r="J148" i="16"/>
  <c r="O159" i="16"/>
  <c r="J159" i="16"/>
  <c r="L159" i="16"/>
  <c r="K159" i="16"/>
  <c r="Q159" i="16"/>
  <c r="Q166" i="16" s="1"/>
  <c r="M159" i="16"/>
  <c r="R159" i="16"/>
  <c r="M168" i="16"/>
  <c r="M170" i="16" s="1"/>
  <c r="L168" i="16"/>
  <c r="P168" i="16"/>
  <c r="I168" i="16"/>
  <c r="Q168" i="16"/>
  <c r="Q170" i="16" s="1"/>
  <c r="T178" i="16"/>
  <c r="Q178" i="16"/>
  <c r="R178" i="16"/>
  <c r="H182" i="16"/>
  <c r="S178" i="16"/>
  <c r="L178" i="16"/>
  <c r="I178" i="16"/>
  <c r="J178" i="16"/>
  <c r="Q187" i="16"/>
  <c r="M187" i="16"/>
  <c r="S187" i="16"/>
  <c r="I187" i="16"/>
  <c r="O187" i="16"/>
  <c r="H197" i="16"/>
  <c r="K187" i="16"/>
  <c r="R187" i="16"/>
  <c r="P187" i="16"/>
  <c r="N187" i="16"/>
  <c r="M195" i="16"/>
  <c r="L195" i="16"/>
  <c r="P195" i="16"/>
  <c r="K195" i="16"/>
  <c r="T195" i="16"/>
  <c r="I195" i="16"/>
  <c r="Q195" i="16"/>
  <c r="J195" i="16"/>
  <c r="N195" i="16"/>
  <c r="I205" i="16"/>
  <c r="I206" i="16" s="1"/>
  <c r="Q205" i="16"/>
  <c r="M205" i="16"/>
  <c r="L205" i="16"/>
  <c r="L206" i="16" s="1"/>
  <c r="P205" i="16"/>
  <c r="P206" i="16" s="1"/>
  <c r="K215" i="16"/>
  <c r="S215" i="16"/>
  <c r="I215" i="16"/>
  <c r="M215" i="16"/>
  <c r="L215" i="16"/>
  <c r="P215" i="16"/>
  <c r="J215" i="16"/>
  <c r="T215" i="16"/>
  <c r="N215" i="16"/>
  <c r="Q215" i="16"/>
  <c r="R215" i="16"/>
  <c r="K223" i="16"/>
  <c r="S223" i="16"/>
  <c r="I223" i="16"/>
  <c r="M223" i="16"/>
  <c r="J223" i="16"/>
  <c r="N223" i="16"/>
  <c r="Q223" i="16"/>
  <c r="R223" i="16"/>
  <c r="L223" i="16"/>
  <c r="P223" i="16"/>
  <c r="L10" i="25"/>
  <c r="R10" i="25"/>
  <c r="P10" i="25"/>
  <c r="P12" i="25" s="1"/>
  <c r="S10" i="25"/>
  <c r="T10" i="25"/>
  <c r="H10" i="25"/>
  <c r="M10" i="25"/>
  <c r="I10" i="25"/>
  <c r="I12" i="25" s="1"/>
  <c r="Q10" i="25"/>
  <c r="J10" i="25"/>
  <c r="O10" i="25"/>
  <c r="O12" i="25" s="1"/>
  <c r="K21" i="25"/>
  <c r="R21" i="25"/>
  <c r="N21" i="25"/>
  <c r="T21" i="25"/>
  <c r="J21" i="25"/>
  <c r="P21" i="25"/>
  <c r="M21" i="25"/>
  <c r="L21" i="25"/>
  <c r="H21" i="25"/>
  <c r="S21" i="25"/>
  <c r="I21" i="25"/>
  <c r="R29" i="25"/>
  <c r="N29" i="25"/>
  <c r="T29" i="25"/>
  <c r="J29" i="25"/>
  <c r="P29" i="25"/>
  <c r="M29" i="25"/>
  <c r="L29" i="25"/>
  <c r="H29" i="25"/>
  <c r="S29" i="25"/>
  <c r="I29" i="25"/>
  <c r="O29" i="25"/>
  <c r="Q29" i="25"/>
  <c r="N37" i="25"/>
  <c r="T37" i="25"/>
  <c r="J37" i="25"/>
  <c r="P37" i="25"/>
  <c r="M37" i="25"/>
  <c r="L37" i="25"/>
  <c r="H37" i="25"/>
  <c r="S37" i="25"/>
  <c r="Q37" i="25"/>
  <c r="O37" i="25"/>
  <c r="I37" i="25"/>
  <c r="K37" i="25"/>
  <c r="O11" i="26"/>
  <c r="L11" i="26"/>
  <c r="L12" i="26" s="1"/>
  <c r="K11" i="26"/>
  <c r="S11" i="26"/>
  <c r="S12" i="26" s="1"/>
  <c r="I11" i="26"/>
  <c r="I12" i="26" s="1"/>
  <c r="M11" i="26"/>
  <c r="Q11" i="26"/>
  <c r="N11" i="26"/>
  <c r="J22" i="26"/>
  <c r="R22" i="26"/>
  <c r="N22" i="26"/>
  <c r="Q22" i="26"/>
  <c r="M22" i="26"/>
  <c r="I22" i="26"/>
  <c r="L22" i="26"/>
  <c r="H22" i="26"/>
  <c r="O30" i="26"/>
  <c r="J30" i="26"/>
  <c r="Q30" i="26"/>
  <c r="P30" i="26"/>
  <c r="L30" i="26"/>
  <c r="T30" i="26"/>
  <c r="K30" i="26"/>
  <c r="R30" i="26"/>
  <c r="M38" i="26"/>
  <c r="K38" i="26"/>
  <c r="R38" i="26"/>
  <c r="N38" i="26"/>
  <c r="I38" i="26"/>
  <c r="P38" i="26"/>
  <c r="L38" i="26"/>
  <c r="S38" i="26"/>
  <c r="H38" i="26"/>
  <c r="S23" i="27"/>
  <c r="I23" i="27"/>
  <c r="H23" i="27"/>
  <c r="S39" i="27"/>
  <c r="H39" i="27"/>
  <c r="T132" i="14"/>
  <c r="P132" i="14"/>
  <c r="N132" i="14"/>
  <c r="S150" i="14"/>
  <c r="O150" i="14"/>
  <c r="M150" i="14"/>
  <c r="L150" i="14"/>
  <c r="T171" i="14"/>
  <c r="J171" i="14"/>
  <c r="N171" i="14"/>
  <c r="L180" i="14"/>
  <c r="S180" i="14"/>
  <c r="N180" i="14"/>
  <c r="I180" i="14"/>
  <c r="O198" i="14"/>
  <c r="N198" i="14"/>
  <c r="L198" i="14"/>
  <c r="L208" i="14"/>
  <c r="M208" i="14"/>
  <c r="Q217" i="14"/>
  <c r="S217" i="14"/>
  <c r="N217" i="14"/>
  <c r="T217" i="14"/>
  <c r="P217" i="14"/>
  <c r="Q226" i="14"/>
  <c r="S226" i="14"/>
  <c r="K746" i="10"/>
  <c r="S7" i="10"/>
  <c r="S882" i="10"/>
  <c r="S75" i="10"/>
  <c r="E19" i="8"/>
  <c r="H14" i="27"/>
  <c r="L99" i="16"/>
  <c r="S110" i="16"/>
  <c r="T110" i="23"/>
  <c r="N110" i="23"/>
  <c r="P84" i="25"/>
  <c r="S142" i="10"/>
  <c r="S478" i="10"/>
  <c r="K411" i="10"/>
  <c r="S17" i="16"/>
  <c r="S18" i="16" s="1"/>
  <c r="R17" i="16"/>
  <c r="N26" i="16"/>
  <c r="Q26" i="16"/>
  <c r="I26" i="16"/>
  <c r="P26" i="16"/>
  <c r="T26" i="16"/>
  <c r="S26" i="16"/>
  <c r="K34" i="16"/>
  <c r="N34" i="16"/>
  <c r="Q34" i="16"/>
  <c r="M34" i="16"/>
  <c r="L34" i="16"/>
  <c r="I43" i="16"/>
  <c r="I44" i="16" s="1"/>
  <c r="S43" i="16"/>
  <c r="S44" i="16" s="1"/>
  <c r="K43" i="16"/>
  <c r="H19" i="17"/>
  <c r="I19" i="17"/>
  <c r="S27" i="17"/>
  <c r="I27" i="17"/>
  <c r="P35" i="17"/>
  <c r="M35" i="17"/>
  <c r="L9" i="18"/>
  <c r="R9" i="18"/>
  <c r="S9" i="18"/>
  <c r="O20" i="18"/>
  <c r="M20" i="18"/>
  <c r="H20" i="18"/>
  <c r="L20" i="18"/>
  <c r="K28" i="18"/>
  <c r="J28" i="18"/>
  <c r="L28" i="18"/>
  <c r="S36" i="18"/>
  <c r="I36" i="18"/>
  <c r="P36" i="18"/>
  <c r="I10" i="19"/>
  <c r="I12" i="19" s="1"/>
  <c r="K10" i="19"/>
  <c r="L10" i="19"/>
  <c r="L12" i="19" s="1"/>
  <c r="M10" i="19"/>
  <c r="M12" i="19" s="1"/>
  <c r="K21" i="19"/>
  <c r="I21" i="19"/>
  <c r="R21" i="19"/>
  <c r="P37" i="19"/>
  <c r="N37" i="19"/>
  <c r="H37" i="19"/>
  <c r="N11" i="20"/>
  <c r="N12" i="20" s="1"/>
  <c r="O11" i="20"/>
  <c r="O12" i="20" s="1"/>
  <c r="T11" i="20"/>
  <c r="I22" i="20"/>
  <c r="S22" i="20"/>
  <c r="L30" i="20"/>
  <c r="H30" i="20"/>
  <c r="R30" i="20"/>
  <c r="K38" i="20"/>
  <c r="N38" i="20"/>
  <c r="J14" i="21"/>
  <c r="P14" i="21"/>
  <c r="H14" i="21"/>
  <c r="R23" i="21"/>
  <c r="I23" i="21"/>
  <c r="L23" i="21"/>
  <c r="Q31" i="21"/>
  <c r="T31" i="21"/>
  <c r="S31" i="21"/>
  <c r="N39" i="21"/>
  <c r="M39" i="21"/>
  <c r="O39" i="21"/>
  <c r="O17" i="23"/>
  <c r="L17" i="23"/>
  <c r="S17" i="23"/>
  <c r="H17" i="23"/>
  <c r="H18" i="23" s="1"/>
  <c r="K17" i="23"/>
  <c r="T17" i="23"/>
  <c r="R17" i="23"/>
  <c r="R18" i="23" s="1"/>
  <c r="N17" i="23"/>
  <c r="J17" i="23"/>
  <c r="J18" i="23" s="1"/>
  <c r="M17" i="23"/>
  <c r="M26" i="23"/>
  <c r="S26" i="23"/>
  <c r="L26" i="23"/>
  <c r="O26" i="23"/>
  <c r="H26" i="23"/>
  <c r="K26" i="23"/>
  <c r="R26" i="23"/>
  <c r="J26" i="23"/>
  <c r="Q26" i="23"/>
  <c r="I26" i="23"/>
  <c r="J34" i="23"/>
  <c r="O34" i="23"/>
  <c r="T34" i="23"/>
  <c r="R34" i="23"/>
  <c r="N34" i="23"/>
  <c r="Q34" i="23"/>
  <c r="M34" i="23"/>
  <c r="I34" i="23"/>
  <c r="P34" i="23"/>
  <c r="R43" i="23"/>
  <c r="N43" i="23"/>
  <c r="J43" i="23"/>
  <c r="Q43" i="23"/>
  <c r="Q44" i="23" s="1"/>
  <c r="M43" i="23"/>
  <c r="P43" i="23"/>
  <c r="L43" i="23"/>
  <c r="L44" i="23" s="1"/>
  <c r="O43" i="23"/>
  <c r="T43" i="23"/>
  <c r="P19" i="24"/>
  <c r="T19" i="24"/>
  <c r="L19" i="24"/>
  <c r="S19" i="24"/>
  <c r="O19" i="24"/>
  <c r="K19" i="24"/>
  <c r="H19" i="24"/>
  <c r="N19" i="24"/>
  <c r="I27" i="24"/>
  <c r="J27" i="24"/>
  <c r="N27" i="24"/>
  <c r="M27" i="24"/>
  <c r="T27" i="24"/>
  <c r="P27" i="24"/>
  <c r="L27" i="24"/>
  <c r="S27" i="24"/>
  <c r="Q35" i="24"/>
  <c r="T35" i="24"/>
  <c r="P35" i="24"/>
  <c r="S35" i="24"/>
  <c r="O35" i="24"/>
  <c r="J35" i="24"/>
  <c r="H35" i="24"/>
  <c r="M35" i="24"/>
  <c r="N35" i="24"/>
  <c r="Q21" i="25"/>
  <c r="I110" i="16"/>
  <c r="P110" i="16"/>
  <c r="S110" i="23"/>
  <c r="J110" i="23"/>
  <c r="J84" i="25"/>
  <c r="K277" i="10"/>
  <c r="S746" i="10"/>
  <c r="K209" i="10"/>
  <c r="E12" i="8"/>
  <c r="O12" i="8" s="1"/>
  <c r="D280" i="10" s="1"/>
  <c r="T280" i="10" s="1"/>
  <c r="O21" i="25"/>
  <c r="R11" i="26"/>
  <c r="O99" i="16"/>
  <c r="L110" i="16"/>
  <c r="R109" i="27"/>
  <c r="P84" i="23"/>
  <c r="S411" i="10"/>
  <c r="K545" i="10"/>
  <c r="R37" i="25"/>
  <c r="T38" i="26"/>
  <c r="S31" i="27"/>
  <c r="S206" i="15"/>
  <c r="S206" i="19"/>
  <c r="O157" i="17"/>
  <c r="K176" i="16"/>
  <c r="K157" i="17"/>
  <c r="N186" i="17"/>
  <c r="J14" i="2"/>
  <c r="J30" i="2"/>
  <c r="T40" i="4"/>
  <c r="W40" i="4" s="1"/>
  <c r="T38" i="4"/>
  <c r="W38" i="4" s="1"/>
  <c r="X38" i="4" s="1"/>
  <c r="E39" i="8" s="1"/>
  <c r="D37" i="7" s="1"/>
  <c r="T36" i="4"/>
  <c r="W36" i="4" s="1"/>
  <c r="X36" i="4" s="1"/>
  <c r="E37" i="8" s="1"/>
  <c r="D35" i="7" s="1"/>
  <c r="S221" i="16"/>
  <c r="U221" i="16" s="1"/>
  <c r="V221" i="16" s="1"/>
  <c r="O176" i="16"/>
  <c r="N82" i="17"/>
  <c r="J184" i="20"/>
  <c r="H245" i="16"/>
  <c r="J23" i="2"/>
  <c r="J31" i="2"/>
  <c r="P151" i="16"/>
  <c r="K74" i="16"/>
  <c r="N158" i="18"/>
  <c r="Q151" i="20"/>
  <c r="S76" i="19"/>
  <c r="S127" i="17"/>
  <c r="O186" i="16"/>
  <c r="T71" i="22"/>
  <c r="O82" i="17"/>
  <c r="I114" i="21"/>
  <c r="O126" i="22"/>
  <c r="J7" i="2"/>
  <c r="H245" i="17"/>
  <c r="P155" i="17"/>
  <c r="I206" i="23"/>
  <c r="S186" i="16"/>
  <c r="J222" i="18"/>
  <c r="K132" i="21"/>
  <c r="Q158" i="24"/>
  <c r="T137" i="17"/>
  <c r="K137" i="17"/>
  <c r="K145" i="17"/>
  <c r="O145" i="17"/>
  <c r="K165" i="17"/>
  <c r="O165" i="17"/>
  <c r="H158" i="18"/>
  <c r="T193" i="18"/>
  <c r="R193" i="18"/>
  <c r="Q123" i="21"/>
  <c r="M123" i="21"/>
  <c r="T141" i="21"/>
  <c r="K141" i="21"/>
  <c r="S141" i="21"/>
  <c r="L150" i="21"/>
  <c r="N150" i="21"/>
  <c r="K180" i="21"/>
  <c r="S180" i="21"/>
  <c r="Q226" i="21"/>
  <c r="T226" i="21"/>
  <c r="M226" i="21"/>
  <c r="N226" i="23"/>
  <c r="J226" i="23"/>
  <c r="O77" i="24"/>
  <c r="N77" i="24"/>
  <c r="I141" i="24"/>
  <c r="O141" i="24"/>
  <c r="T141" i="24"/>
  <c r="J150" i="24"/>
  <c r="T150" i="24"/>
  <c r="J77" i="25"/>
  <c r="R77" i="25"/>
  <c r="Q77" i="25"/>
  <c r="K127" i="16"/>
  <c r="S127" i="16"/>
  <c r="O127" i="16"/>
  <c r="K156" i="16"/>
  <c r="S156" i="16"/>
  <c r="J156" i="16"/>
  <c r="J158" i="16" s="1"/>
  <c r="O156" i="16"/>
  <c r="O158" i="16" s="1"/>
  <c r="L165" i="16"/>
  <c r="S165" i="16"/>
  <c r="M73" i="17"/>
  <c r="Q73" i="17"/>
  <c r="N73" i="17"/>
  <c r="I73" i="17"/>
  <c r="K82" i="17"/>
  <c r="S82" i="17"/>
  <c r="S177" i="17"/>
  <c r="O177" i="17"/>
  <c r="T157" i="18"/>
  <c r="L157" i="18"/>
  <c r="R177" i="18"/>
  <c r="J177" i="18"/>
  <c r="N177" i="18"/>
  <c r="S168" i="19"/>
  <c r="J168" i="19"/>
  <c r="V231" i="14"/>
  <c r="H158" i="15"/>
  <c r="L73" i="16"/>
  <c r="T73" i="16"/>
  <c r="K128" i="16"/>
  <c r="S128" i="16"/>
  <c r="R157" i="16"/>
  <c r="R158" i="16" s="1"/>
  <c r="L157" i="16"/>
  <c r="R177" i="16"/>
  <c r="K177" i="16"/>
  <c r="O177" i="16"/>
  <c r="J177" i="16"/>
  <c r="S177" i="16"/>
  <c r="N122" i="19"/>
  <c r="R122" i="19"/>
  <c r="J160" i="19"/>
  <c r="K160" i="19"/>
  <c r="Q80" i="22"/>
  <c r="T80" i="22"/>
  <c r="I80" i="22"/>
  <c r="N117" i="22"/>
  <c r="I117" i="22"/>
  <c r="R117" i="22"/>
  <c r="J117" i="22"/>
  <c r="N154" i="22"/>
  <c r="R154" i="22"/>
  <c r="R174" i="22"/>
  <c r="J174" i="22"/>
  <c r="R192" i="22"/>
  <c r="J192" i="22"/>
  <c r="R134" i="23"/>
  <c r="J134" i="23"/>
  <c r="R183" i="23"/>
  <c r="J183" i="23"/>
  <c r="N191" i="23"/>
  <c r="S191" i="23"/>
  <c r="K210" i="23"/>
  <c r="J210" i="23"/>
  <c r="M116" i="26"/>
  <c r="S116" i="26"/>
  <c r="I116" i="26"/>
  <c r="L116" i="26"/>
  <c r="O125" i="26"/>
  <c r="K125" i="26"/>
  <c r="I125" i="26"/>
  <c r="S125" i="26"/>
  <c r="M125" i="26"/>
  <c r="P134" i="26"/>
  <c r="Q134" i="26"/>
  <c r="K134" i="26"/>
  <c r="M134" i="26"/>
  <c r="P143" i="26"/>
  <c r="K143" i="26"/>
  <c r="T143" i="26"/>
  <c r="L143" i="26"/>
  <c r="K153" i="26"/>
  <c r="Q153" i="26"/>
  <c r="L153" i="26"/>
  <c r="O163" i="26"/>
  <c r="K163" i="26"/>
  <c r="S163" i="26"/>
  <c r="T173" i="26"/>
  <c r="Q173" i="26"/>
  <c r="O173" i="26"/>
  <c r="S173" i="26"/>
  <c r="I200" i="26"/>
  <c r="T200" i="26"/>
  <c r="M116" i="27"/>
  <c r="N116" i="27"/>
  <c r="I134" i="27"/>
  <c r="R134" i="27"/>
  <c r="N134" i="27"/>
  <c r="J134" i="27"/>
  <c r="J143" i="27"/>
  <c r="M143" i="27"/>
  <c r="L183" i="27"/>
  <c r="P183" i="27"/>
  <c r="J200" i="27"/>
  <c r="P200" i="27"/>
  <c r="N200" i="27"/>
  <c r="R200" i="27"/>
  <c r="L210" i="27"/>
  <c r="P210" i="27"/>
  <c r="T219" i="27"/>
  <c r="R219" i="27"/>
  <c r="J15" i="2"/>
  <c r="V231" i="19"/>
  <c r="J18" i="12"/>
  <c r="K155" i="12"/>
  <c r="K175" i="12"/>
  <c r="J9" i="2"/>
  <c r="J8" i="2"/>
  <c r="N11" i="6" s="1"/>
  <c r="J18" i="2"/>
  <c r="T57" i="4"/>
  <c r="W57" i="4" s="1"/>
  <c r="X57" i="4" s="1"/>
  <c r="E58" i="8" s="1"/>
  <c r="D56" i="7" s="1"/>
  <c r="H206" i="20"/>
  <c r="I52" i="12"/>
  <c r="K228" i="12"/>
  <c r="V231" i="26"/>
  <c r="T52" i="4"/>
  <c r="W52" i="4" s="1"/>
  <c r="X52" i="4" s="1"/>
  <c r="E53" i="8" s="1"/>
  <c r="X53" i="8" s="1"/>
  <c r="D926" i="10" s="1"/>
  <c r="T50" i="4"/>
  <c r="W50" i="4" s="1"/>
  <c r="X50" i="4" s="1"/>
  <c r="E51" i="8" s="1"/>
  <c r="S191" i="20"/>
  <c r="O191" i="20"/>
  <c r="M191" i="20"/>
  <c r="K191" i="20"/>
  <c r="Q191" i="20"/>
  <c r="I191" i="20"/>
  <c r="J191" i="20"/>
  <c r="L191" i="20"/>
  <c r="R191" i="20"/>
  <c r="P191" i="20"/>
  <c r="J106" i="26"/>
  <c r="O90" i="23"/>
  <c r="R90" i="23"/>
  <c r="J90" i="23"/>
  <c r="I84" i="17"/>
  <c r="P84" i="17"/>
  <c r="X108" i="6"/>
  <c r="H108" i="13"/>
  <c r="J108" i="13" s="1"/>
  <c r="H182" i="21"/>
  <c r="S116" i="20"/>
  <c r="O116" i="20"/>
  <c r="K116" i="20"/>
  <c r="R116" i="20"/>
  <c r="L116" i="20"/>
  <c r="N116" i="20"/>
  <c r="J116" i="20"/>
  <c r="Q116" i="20"/>
  <c r="M116" i="20"/>
  <c r="I116" i="20"/>
  <c r="P116" i="20"/>
  <c r="P125" i="20"/>
  <c r="M125" i="20"/>
  <c r="T125" i="20"/>
  <c r="S125" i="20"/>
  <c r="L125" i="20"/>
  <c r="I125" i="20"/>
  <c r="O125" i="20"/>
  <c r="Q125" i="20"/>
  <c r="K125" i="20"/>
  <c r="R125" i="20"/>
  <c r="N125" i="20"/>
  <c r="O134" i="20"/>
  <c r="R134" i="20"/>
  <c r="S134" i="20"/>
  <c r="J134" i="20"/>
  <c r="Q134" i="20"/>
  <c r="M134" i="20"/>
  <c r="I134" i="20"/>
  <c r="L134" i="20"/>
  <c r="R143" i="20"/>
  <c r="J143" i="20"/>
  <c r="O143" i="20"/>
  <c r="K143" i="20"/>
  <c r="L143" i="20"/>
  <c r="S143" i="20"/>
  <c r="P143" i="20"/>
  <c r="I143" i="20"/>
  <c r="T143" i="20"/>
  <c r="M143" i="20"/>
  <c r="S153" i="20"/>
  <c r="K153" i="20"/>
  <c r="O153" i="20"/>
  <c r="M153" i="20"/>
  <c r="J153" i="20"/>
  <c r="J155" i="20" s="1"/>
  <c r="Q153" i="20"/>
  <c r="L153" i="20"/>
  <c r="R153" i="20"/>
  <c r="P153" i="20"/>
  <c r="I153" i="20"/>
  <c r="T153" i="20"/>
  <c r="K163" i="20"/>
  <c r="S163" i="20"/>
  <c r="I163" i="20"/>
  <c r="L163" i="20"/>
  <c r="P163" i="20"/>
  <c r="M163" i="20"/>
  <c r="J163" i="20"/>
  <c r="Q163" i="20"/>
  <c r="N163" i="20"/>
  <c r="J218" i="21"/>
  <c r="T218" i="21"/>
  <c r="S218" i="21"/>
  <c r="K218" i="21"/>
  <c r="M218" i="21"/>
  <c r="Q218" i="21"/>
  <c r="L218" i="21"/>
  <c r="P218" i="21"/>
  <c r="P116" i="22"/>
  <c r="K116" i="22"/>
  <c r="R116" i="22"/>
  <c r="N116" i="22"/>
  <c r="J116" i="22"/>
  <c r="M116" i="22"/>
  <c r="Q116" i="22"/>
  <c r="S116" i="22"/>
  <c r="L116" i="22"/>
  <c r="O116" i="22"/>
  <c r="T116" i="22"/>
  <c r="N143" i="22"/>
  <c r="J143" i="22"/>
  <c r="O143" i="22"/>
  <c r="T143" i="22"/>
  <c r="Q143" i="22"/>
  <c r="H146" i="22"/>
  <c r="I143" i="22"/>
  <c r="L143" i="22"/>
  <c r="P143" i="22"/>
  <c r="M143" i="22"/>
  <c r="P163" i="22"/>
  <c r="O163" i="22"/>
  <c r="T163" i="22"/>
  <c r="J163" i="22"/>
  <c r="N163" i="22"/>
  <c r="M163" i="22"/>
  <c r="R163" i="22"/>
  <c r="Q163" i="22"/>
  <c r="J183" i="22"/>
  <c r="N183" i="22"/>
  <c r="P183" i="22"/>
  <c r="I183" i="22"/>
  <c r="T183" i="22"/>
  <c r="M183" i="22"/>
  <c r="Q183" i="22"/>
  <c r="R183" i="22"/>
  <c r="K183" i="22"/>
  <c r="H197" i="22"/>
  <c r="O183" i="22"/>
  <c r="L183" i="22"/>
  <c r="S200" i="22"/>
  <c r="H203" i="22"/>
  <c r="O200" i="22"/>
  <c r="K200" i="22"/>
  <c r="N200" i="22"/>
  <c r="P200" i="22"/>
  <c r="T200" i="22"/>
  <c r="M200" i="22"/>
  <c r="M203" i="22" s="1"/>
  <c r="R200" i="22"/>
  <c r="Q200" i="22"/>
  <c r="I200" i="22"/>
  <c r="L200" i="22"/>
  <c r="J200" i="22"/>
  <c r="S242" i="22"/>
  <c r="N242" i="22"/>
  <c r="K242" i="22"/>
  <c r="Q242" i="22"/>
  <c r="R242" i="22"/>
  <c r="O242" i="22"/>
  <c r="I242" i="22"/>
  <c r="M242" i="22"/>
  <c r="L242" i="22"/>
  <c r="J242" i="22"/>
  <c r="P242" i="22"/>
  <c r="T242" i="22"/>
  <c r="R78" i="23"/>
  <c r="N78" i="23"/>
  <c r="I78" i="23"/>
  <c r="M78" i="23"/>
  <c r="L78" i="23"/>
  <c r="P78" i="23"/>
  <c r="H83" i="23"/>
  <c r="I124" i="23"/>
  <c r="P124" i="23"/>
  <c r="T124" i="23"/>
  <c r="S124" i="23"/>
  <c r="L124" i="23"/>
  <c r="O124" i="23"/>
  <c r="K124" i="23"/>
  <c r="Q124" i="23"/>
  <c r="R124" i="23"/>
  <c r="J124" i="23"/>
  <c r="N124" i="23"/>
  <c r="M124" i="23"/>
  <c r="N142" i="23"/>
  <c r="Q142" i="23"/>
  <c r="K142" i="23"/>
  <c r="M142" i="23"/>
  <c r="S142" i="23"/>
  <c r="L142" i="23"/>
  <c r="P142" i="23"/>
  <c r="H146" i="23"/>
  <c r="T142" i="23"/>
  <c r="J142" i="23"/>
  <c r="R142" i="23"/>
  <c r="I142" i="23"/>
  <c r="N162" i="23"/>
  <c r="R162" i="23"/>
  <c r="O162" i="23"/>
  <c r="T162" i="23"/>
  <c r="Q162" i="23"/>
  <c r="S162" i="23"/>
  <c r="L162" i="23"/>
  <c r="J162" i="23"/>
  <c r="I162" i="23"/>
  <c r="P162" i="23"/>
  <c r="M162" i="23"/>
  <c r="K162" i="23"/>
  <c r="I181" i="23"/>
  <c r="M181" i="23"/>
  <c r="H182" i="23"/>
  <c r="J181" i="23"/>
  <c r="Q181" i="23"/>
  <c r="R181" i="23"/>
  <c r="O181" i="23"/>
  <c r="L181" i="23"/>
  <c r="S181" i="23"/>
  <c r="N181" i="23"/>
  <c r="P181" i="23"/>
  <c r="P199" i="23"/>
  <c r="Q199" i="23"/>
  <c r="M199" i="23"/>
  <c r="S199" i="23"/>
  <c r="I199" i="23"/>
  <c r="O199" i="23"/>
  <c r="K199" i="23"/>
  <c r="N199" i="23"/>
  <c r="R199" i="23"/>
  <c r="J199" i="23"/>
  <c r="J209" i="23"/>
  <c r="R209" i="23"/>
  <c r="H212" i="23"/>
  <c r="K209" i="23"/>
  <c r="O209" i="23"/>
  <c r="I209" i="23"/>
  <c r="S209" i="23"/>
  <c r="N209" i="23"/>
  <c r="M209" i="23"/>
  <c r="L209" i="23"/>
  <c r="P209" i="23"/>
  <c r="K227" i="23"/>
  <c r="K228" i="23" s="1"/>
  <c r="J227" i="23"/>
  <c r="L227" i="23"/>
  <c r="N227" i="23"/>
  <c r="P227" i="23"/>
  <c r="R227" i="23"/>
  <c r="T227" i="23"/>
  <c r="I227" i="23"/>
  <c r="S227" i="23"/>
  <c r="M227" i="23"/>
  <c r="Q227" i="23"/>
  <c r="O78" i="24"/>
  <c r="P78" i="24"/>
  <c r="T78" i="24"/>
  <c r="J78" i="24"/>
  <c r="I78" i="24"/>
  <c r="N78" i="24"/>
  <c r="M78" i="24"/>
  <c r="R78" i="24"/>
  <c r="L78" i="24"/>
  <c r="Q78" i="24"/>
  <c r="S124" i="24"/>
  <c r="L124" i="24"/>
  <c r="O124" i="24"/>
  <c r="Q124" i="24"/>
  <c r="K124" i="24"/>
  <c r="I124" i="24"/>
  <c r="R124" i="24"/>
  <c r="N124" i="24"/>
  <c r="J124" i="24"/>
  <c r="M124" i="24"/>
  <c r="T124" i="24"/>
  <c r="P124" i="24"/>
  <c r="N142" i="24"/>
  <c r="P142" i="24"/>
  <c r="K142" i="24"/>
  <c r="T142" i="24"/>
  <c r="S142" i="24"/>
  <c r="O142" i="24"/>
  <c r="I142" i="24"/>
  <c r="J142" i="24"/>
  <c r="Q142" i="24"/>
  <c r="M142" i="24"/>
  <c r="L142" i="24"/>
  <c r="N162" i="24"/>
  <c r="K162" i="24"/>
  <c r="Q162" i="24"/>
  <c r="O162" i="24"/>
  <c r="L162" i="24"/>
  <c r="R162" i="24"/>
  <c r="S162" i="24"/>
  <c r="P162" i="24"/>
  <c r="T162" i="24"/>
  <c r="I162" i="24"/>
  <c r="M162" i="24"/>
  <c r="O172" i="24"/>
  <c r="T172" i="24"/>
  <c r="L172" i="24"/>
  <c r="R172" i="24"/>
  <c r="N172" i="24"/>
  <c r="K172" i="24"/>
  <c r="J172" i="24"/>
  <c r="S172" i="24"/>
  <c r="Q172" i="24"/>
  <c r="M172" i="24"/>
  <c r="H175" i="24"/>
  <c r="I172" i="24"/>
  <c r="P172" i="24"/>
  <c r="T190" i="24"/>
  <c r="O190" i="24"/>
  <c r="P190" i="24"/>
  <c r="K190" i="24"/>
  <c r="L190" i="24"/>
  <c r="R190" i="24"/>
  <c r="N190" i="24"/>
  <c r="J190" i="24"/>
  <c r="Q190" i="24"/>
  <c r="M190" i="24"/>
  <c r="S190" i="24"/>
  <c r="I190" i="24"/>
  <c r="O209" i="24"/>
  <c r="S209" i="24"/>
  <c r="T209" i="24"/>
  <c r="J209" i="24"/>
  <c r="N209" i="24"/>
  <c r="R209" i="24"/>
  <c r="M209" i="24"/>
  <c r="Q209" i="24"/>
  <c r="I209" i="24"/>
  <c r="L209" i="24"/>
  <c r="P209" i="24"/>
  <c r="O227" i="24"/>
  <c r="H228" i="24"/>
  <c r="I227" i="24"/>
  <c r="M227" i="24"/>
  <c r="Q227" i="24"/>
  <c r="L227" i="24"/>
  <c r="J227" i="24"/>
  <c r="P227" i="24"/>
  <c r="P228" i="24" s="1"/>
  <c r="N227" i="24"/>
  <c r="N228" i="24" s="1"/>
  <c r="R227" i="24"/>
  <c r="T227" i="24"/>
  <c r="Q78" i="25"/>
  <c r="L78" i="25"/>
  <c r="P78" i="25"/>
  <c r="T78" i="25"/>
  <c r="J78" i="25"/>
  <c r="I78" i="25"/>
  <c r="N78" i="25"/>
  <c r="R78" i="25"/>
  <c r="I124" i="25"/>
  <c r="Q124" i="25"/>
  <c r="L124" i="25"/>
  <c r="P124" i="25"/>
  <c r="T124" i="25"/>
  <c r="M124" i="25"/>
  <c r="P142" i="25"/>
  <c r="I142" i="25"/>
  <c r="T142" i="25"/>
  <c r="L142" i="25"/>
  <c r="R142" i="25"/>
  <c r="N142" i="25"/>
  <c r="J142" i="25"/>
  <c r="M142" i="25"/>
  <c r="Q142" i="25"/>
  <c r="T162" i="25"/>
  <c r="J162" i="25"/>
  <c r="L162" i="25"/>
  <c r="Q162" i="25"/>
  <c r="M162" i="25"/>
  <c r="I162" i="25"/>
  <c r="P162" i="25"/>
  <c r="R162" i="25"/>
  <c r="N162" i="25"/>
  <c r="T190" i="25"/>
  <c r="P190" i="25"/>
  <c r="R190" i="25"/>
  <c r="L190" i="25"/>
  <c r="N190" i="25"/>
  <c r="J190" i="25"/>
  <c r="Q190" i="25"/>
  <c r="M190" i="25"/>
  <c r="I190" i="25"/>
  <c r="J209" i="25"/>
  <c r="T209" i="25"/>
  <c r="I209" i="25"/>
  <c r="M209" i="25"/>
  <c r="Q209" i="25"/>
  <c r="L209" i="25"/>
  <c r="P209" i="25"/>
  <c r="N218" i="25"/>
  <c r="I218" i="25"/>
  <c r="Q218" i="25"/>
  <c r="L218" i="25"/>
  <c r="P218" i="25"/>
  <c r="T218" i="25"/>
  <c r="M218" i="25"/>
  <c r="M97" i="21"/>
  <c r="P106" i="16"/>
  <c r="L87" i="23"/>
  <c r="O106" i="19"/>
  <c r="I106" i="19"/>
  <c r="S97" i="21"/>
  <c r="L109" i="17"/>
  <c r="J109" i="17"/>
  <c r="J106" i="19"/>
  <c r="L102" i="18"/>
  <c r="P93" i="26"/>
  <c r="O107" i="22"/>
  <c r="K107" i="22"/>
  <c r="J107" i="22"/>
  <c r="S107" i="22"/>
  <c r="Q103" i="27"/>
  <c r="L103" i="27"/>
  <c r="N103" i="27"/>
  <c r="M105" i="15"/>
  <c r="J105" i="15"/>
  <c r="I242" i="13"/>
  <c r="K242" i="13"/>
  <c r="T242" i="13"/>
  <c r="L126" i="14"/>
  <c r="P126" i="14"/>
  <c r="T126" i="14"/>
  <c r="N126" i="14"/>
  <c r="O144" i="14"/>
  <c r="M144" i="14"/>
  <c r="O184" i="14"/>
  <c r="M184" i="14"/>
  <c r="S220" i="14"/>
  <c r="Q220" i="14"/>
  <c r="P134" i="20"/>
  <c r="O163" i="20"/>
  <c r="K173" i="20"/>
  <c r="S173" i="20"/>
  <c r="O173" i="20"/>
  <c r="Q173" i="20"/>
  <c r="L173" i="20"/>
  <c r="M173" i="20"/>
  <c r="P173" i="20"/>
  <c r="J173" i="20"/>
  <c r="I173" i="20"/>
  <c r="T173" i="20"/>
  <c r="R173" i="20"/>
  <c r="Q106" i="26"/>
  <c r="S95" i="23"/>
  <c r="N99" i="25"/>
  <c r="T99" i="25"/>
  <c r="R99" i="25"/>
  <c r="M99" i="25"/>
  <c r="R97" i="21"/>
  <c r="M106" i="16"/>
  <c r="T106" i="26"/>
  <c r="P106" i="19"/>
  <c r="I103" i="21"/>
  <c r="I105" i="24"/>
  <c r="T105" i="24"/>
  <c r="R105" i="24"/>
  <c r="J105" i="24"/>
  <c r="S105" i="24"/>
  <c r="I103" i="17"/>
  <c r="P103" i="17"/>
  <c r="R106" i="16"/>
  <c r="O106" i="26"/>
  <c r="R87" i="23"/>
  <c r="S106" i="19"/>
  <c r="O109" i="15"/>
  <c r="M102" i="18"/>
  <c r="S109" i="17"/>
  <c r="I109" i="17"/>
  <c r="N107" i="15"/>
  <c r="L95" i="23"/>
  <c r="T93" i="26"/>
  <c r="N105" i="24"/>
  <c r="L100" i="20"/>
  <c r="N102" i="21"/>
  <c r="T94" i="15"/>
  <c r="L94" i="15"/>
  <c r="P94" i="15"/>
  <c r="J94" i="15"/>
  <c r="S94" i="15"/>
  <c r="Q94" i="15"/>
  <c r="N94" i="15"/>
  <c r="R94" i="15"/>
  <c r="M94" i="15"/>
  <c r="I100" i="24"/>
  <c r="J100" i="24"/>
  <c r="R100" i="24"/>
  <c r="Q100" i="24"/>
  <c r="P100" i="24"/>
  <c r="T100" i="24"/>
  <c r="K100" i="24"/>
  <c r="L100" i="24"/>
  <c r="N100" i="24"/>
  <c r="M100" i="24"/>
  <c r="S100" i="15"/>
  <c r="N100" i="15"/>
  <c r="I100" i="15"/>
  <c r="L100" i="15"/>
  <c r="T100" i="15"/>
  <c r="Q100" i="15"/>
  <c r="P100" i="15"/>
  <c r="R100" i="15"/>
  <c r="O100" i="15"/>
  <c r="I97" i="18"/>
  <c r="L97" i="18"/>
  <c r="O97" i="18"/>
  <c r="J97" i="18"/>
  <c r="R97" i="18"/>
  <c r="T97" i="18"/>
  <c r="P97" i="18"/>
  <c r="L95" i="26"/>
  <c r="N95" i="26"/>
  <c r="S95" i="26"/>
  <c r="T95" i="26"/>
  <c r="M95" i="26"/>
  <c r="O95" i="26"/>
  <c r="K95" i="26"/>
  <c r="I103" i="14"/>
  <c r="Q103" i="14"/>
  <c r="N103" i="14"/>
  <c r="T103" i="14"/>
  <c r="P103" i="14"/>
  <c r="M103" i="14"/>
  <c r="O103" i="14"/>
  <c r="R103" i="14"/>
  <c r="K103" i="14"/>
  <c r="L103" i="14"/>
  <c r="I92" i="14"/>
  <c r="T92" i="14"/>
  <c r="Q92" i="14"/>
  <c r="N92" i="14"/>
  <c r="S92" i="14"/>
  <c r="J92" i="14"/>
  <c r="K92" i="14"/>
  <c r="O92" i="14"/>
  <c r="S93" i="15"/>
  <c r="O93" i="15"/>
  <c r="N93" i="15"/>
  <c r="K93" i="15"/>
  <c r="J93" i="15"/>
  <c r="L93" i="15"/>
  <c r="T93" i="15"/>
  <c r="M93" i="15"/>
  <c r="I93" i="15"/>
  <c r="P93" i="15"/>
  <c r="I87" i="17"/>
  <c r="Q87" i="17"/>
  <c r="T87" i="17"/>
  <c r="L87" i="17"/>
  <c r="J87" i="17"/>
  <c r="K87" i="17"/>
  <c r="S87" i="17"/>
  <c r="M87" i="17"/>
  <c r="R87" i="17"/>
  <c r="N87" i="17"/>
  <c r="S102" i="15"/>
  <c r="N102" i="15"/>
  <c r="M102" i="15"/>
  <c r="R102" i="15"/>
  <c r="K103" i="15"/>
  <c r="N103" i="15"/>
  <c r="P103" i="15"/>
  <c r="Q103" i="15"/>
  <c r="T103" i="15"/>
  <c r="O103" i="15"/>
  <c r="R103" i="15"/>
  <c r="J103" i="15"/>
  <c r="S103" i="15"/>
  <c r="I91" i="14"/>
  <c r="M91" i="14"/>
  <c r="J91" i="14"/>
  <c r="Q91" i="14"/>
  <c r="S91" i="14"/>
  <c r="N91" i="14"/>
  <c r="R91" i="14"/>
  <c r="O91" i="14"/>
  <c r="L91" i="14"/>
  <c r="T91" i="14"/>
  <c r="I86" i="16"/>
  <c r="S86" i="16"/>
  <c r="Q86" i="16"/>
  <c r="M86" i="16"/>
  <c r="P86" i="16"/>
  <c r="L86" i="16"/>
  <c r="N86" i="16"/>
  <c r="J86" i="16"/>
  <c r="K86" i="16"/>
  <c r="I107" i="21"/>
  <c r="N107" i="21"/>
  <c r="S107" i="21"/>
  <c r="P107" i="21"/>
  <c r="K107" i="21"/>
  <c r="Q107" i="21"/>
  <c r="O107" i="21"/>
  <c r="T107" i="21"/>
  <c r="L107" i="21"/>
  <c r="J109" i="21"/>
  <c r="P109" i="21"/>
  <c r="L109" i="21"/>
  <c r="M109" i="21"/>
  <c r="Q109" i="21"/>
  <c r="J103" i="23"/>
  <c r="M103" i="23"/>
  <c r="R103" i="23"/>
  <c r="R101" i="15"/>
  <c r="P101" i="15"/>
  <c r="L88" i="15"/>
  <c r="K88" i="15"/>
  <c r="O117" i="14"/>
  <c r="I116" i="22"/>
  <c r="K181" i="23"/>
  <c r="Q78" i="23"/>
  <c r="I79" i="20"/>
  <c r="O79" i="20"/>
  <c r="L79" i="20"/>
  <c r="R79" i="20"/>
  <c r="J79" i="20"/>
  <c r="K79" i="20"/>
  <c r="Q79" i="20"/>
  <c r="S200" i="20"/>
  <c r="O200" i="20"/>
  <c r="J200" i="20"/>
  <c r="N200" i="20"/>
  <c r="R200" i="20"/>
  <c r="M200" i="20"/>
  <c r="L200" i="20"/>
  <c r="K200" i="20"/>
  <c r="Q200" i="20"/>
  <c r="I200" i="20"/>
  <c r="I203" i="20" s="1"/>
  <c r="P200" i="20"/>
  <c r="R210" i="20"/>
  <c r="J210" i="20"/>
  <c r="O210" i="20"/>
  <c r="K210" i="20"/>
  <c r="I210" i="20"/>
  <c r="M210" i="20"/>
  <c r="Q210" i="20"/>
  <c r="L210" i="20"/>
  <c r="S219" i="20"/>
  <c r="K219" i="20"/>
  <c r="O219" i="20"/>
  <c r="M219" i="20"/>
  <c r="Q219" i="20"/>
  <c r="L219" i="20"/>
  <c r="P219" i="20"/>
  <c r="T219" i="20"/>
  <c r="J219" i="20"/>
  <c r="I242" i="20"/>
  <c r="J242" i="20"/>
  <c r="N242" i="20"/>
  <c r="T242" i="20"/>
  <c r="T78" i="21"/>
  <c r="H83" i="21"/>
  <c r="O78" i="21"/>
  <c r="K78" i="21"/>
  <c r="P78" i="21"/>
  <c r="R78" i="21"/>
  <c r="N78" i="21"/>
  <c r="L78" i="21"/>
  <c r="S78" i="21"/>
  <c r="I78" i="21"/>
  <c r="J78" i="21"/>
  <c r="Q78" i="21"/>
  <c r="M78" i="21"/>
  <c r="K115" i="21"/>
  <c r="H120" i="21"/>
  <c r="Q115" i="21"/>
  <c r="L115" i="21"/>
  <c r="P115" i="21"/>
  <c r="T124" i="21"/>
  <c r="L124" i="21"/>
  <c r="M124" i="21"/>
  <c r="H129" i="21"/>
  <c r="P124" i="21"/>
  <c r="J133" i="21"/>
  <c r="J135" i="21" s="1"/>
  <c r="Q133" i="21"/>
  <c r="S133" i="21"/>
  <c r="M133" i="21"/>
  <c r="I133" i="21"/>
  <c r="K133" i="21"/>
  <c r="H135" i="21"/>
  <c r="R133" i="21"/>
  <c r="N133" i="21"/>
  <c r="P133" i="21"/>
  <c r="T142" i="21"/>
  <c r="N142" i="21"/>
  <c r="Q142" i="21"/>
  <c r="J142" i="21"/>
  <c r="M142" i="21"/>
  <c r="P142" i="21"/>
  <c r="O142" i="21"/>
  <c r="K142" i="21"/>
  <c r="R142" i="21"/>
  <c r="I142" i="21"/>
  <c r="N152" i="21"/>
  <c r="R152" i="21"/>
  <c r="T152" i="21"/>
  <c r="T155" i="21" s="1"/>
  <c r="O152" i="21"/>
  <c r="H155" i="21"/>
  <c r="J152" i="21"/>
  <c r="Q152" i="21"/>
  <c r="M152" i="21"/>
  <c r="I152" i="21"/>
  <c r="P152" i="21"/>
  <c r="L152" i="21"/>
  <c r="K152" i="21"/>
  <c r="Q162" i="21"/>
  <c r="K162" i="21"/>
  <c r="R162" i="21"/>
  <c r="J172" i="21"/>
  <c r="R172" i="21"/>
  <c r="I172" i="21"/>
  <c r="M172" i="21"/>
  <c r="L172" i="21"/>
  <c r="P172" i="21"/>
  <c r="T172" i="21"/>
  <c r="H175" i="21"/>
  <c r="L181" i="21"/>
  <c r="S181" i="21"/>
  <c r="Q181" i="21"/>
  <c r="M181" i="21"/>
  <c r="I181" i="21"/>
  <c r="P181" i="21"/>
  <c r="R181" i="21"/>
  <c r="N181" i="21"/>
  <c r="P190" i="21"/>
  <c r="S190" i="21"/>
  <c r="O190" i="21"/>
  <c r="H197" i="21"/>
  <c r="K190" i="21"/>
  <c r="R190" i="21"/>
  <c r="N190" i="21"/>
  <c r="I199" i="21"/>
  <c r="M199" i="21"/>
  <c r="T199" i="21"/>
  <c r="H203" i="21"/>
  <c r="N199" i="21"/>
  <c r="O199" i="21"/>
  <c r="S199" i="21"/>
  <c r="L199" i="21"/>
  <c r="P199" i="21"/>
  <c r="L209" i="21"/>
  <c r="T209" i="21"/>
  <c r="P209" i="21"/>
  <c r="K209" i="21"/>
  <c r="R209" i="21"/>
  <c r="S209" i="21"/>
  <c r="N209" i="21"/>
  <c r="H212" i="21"/>
  <c r="J209" i="21"/>
  <c r="Q209" i="21"/>
  <c r="M209" i="21"/>
  <c r="J227" i="21"/>
  <c r="Q227" i="21"/>
  <c r="S227" i="21"/>
  <c r="L227" i="21"/>
  <c r="H228" i="21"/>
  <c r="P227" i="21"/>
  <c r="T227" i="21"/>
  <c r="I227" i="21"/>
  <c r="M227" i="21"/>
  <c r="K227" i="21"/>
  <c r="I79" i="22"/>
  <c r="N79" i="22"/>
  <c r="K79" i="22"/>
  <c r="S79" i="22"/>
  <c r="P79" i="22"/>
  <c r="H83" i="22"/>
  <c r="L79" i="22"/>
  <c r="T79" i="22"/>
  <c r="Q79" i="22"/>
  <c r="M79" i="22"/>
  <c r="R79" i="22"/>
  <c r="J79" i="22"/>
  <c r="O79" i="22"/>
  <c r="J125" i="22"/>
  <c r="T125" i="22"/>
  <c r="P125" i="22"/>
  <c r="R125" i="22"/>
  <c r="H129" i="22"/>
  <c r="Q125" i="22"/>
  <c r="K125" i="22"/>
  <c r="I125" i="22"/>
  <c r="M125" i="22"/>
  <c r="O125" i="22"/>
  <c r="N125" i="22"/>
  <c r="S125" i="22"/>
  <c r="L125" i="22"/>
  <c r="Q134" i="22"/>
  <c r="S134" i="22"/>
  <c r="R134" i="22"/>
  <c r="H135" i="22"/>
  <c r="O134" i="22"/>
  <c r="K134" i="22"/>
  <c r="L134" i="22"/>
  <c r="P134" i="22"/>
  <c r="J134" i="22"/>
  <c r="M134" i="22"/>
  <c r="N134" i="22"/>
  <c r="T134" i="22"/>
  <c r="I134" i="22"/>
  <c r="L153" i="22"/>
  <c r="P153" i="22"/>
  <c r="T153" i="22"/>
  <c r="J153" i="22"/>
  <c r="N153" i="22"/>
  <c r="Q153" i="22"/>
  <c r="R153" i="22"/>
  <c r="O153" i="22"/>
  <c r="I153" i="22"/>
  <c r="H155" i="22"/>
  <c r="J173" i="22"/>
  <c r="R173" i="22"/>
  <c r="O173" i="22"/>
  <c r="T173" i="22"/>
  <c r="H175" i="22"/>
  <c r="N173" i="22"/>
  <c r="M173" i="22"/>
  <c r="I173" i="22"/>
  <c r="L173" i="22"/>
  <c r="Q173" i="22"/>
  <c r="N191" i="22"/>
  <c r="J191" i="22"/>
  <c r="S191" i="22"/>
  <c r="M191" i="22"/>
  <c r="Q191" i="22"/>
  <c r="L191" i="22"/>
  <c r="P191" i="22"/>
  <c r="T191" i="22"/>
  <c r="K191" i="22"/>
  <c r="O191" i="22"/>
  <c r="L210" i="22"/>
  <c r="L212" i="22" s="1"/>
  <c r="P210" i="22"/>
  <c r="T210" i="22"/>
  <c r="Q210" i="22"/>
  <c r="M210" i="22"/>
  <c r="S210" i="22"/>
  <c r="I210" i="22"/>
  <c r="O210" i="22"/>
  <c r="H212" i="22"/>
  <c r="K210" i="22"/>
  <c r="R210" i="22"/>
  <c r="N210" i="22"/>
  <c r="J210" i="22"/>
  <c r="J212" i="22" s="1"/>
  <c r="O219" i="22"/>
  <c r="T219" i="22"/>
  <c r="Q219" i="22"/>
  <c r="R219" i="22"/>
  <c r="H225" i="22"/>
  <c r="J219" i="22"/>
  <c r="N219" i="22"/>
  <c r="I219" i="22"/>
  <c r="M219" i="22"/>
  <c r="L219" i="22"/>
  <c r="L51" i="23"/>
  <c r="K51" i="23"/>
  <c r="O51" i="23"/>
  <c r="I51" i="23"/>
  <c r="R51" i="23"/>
  <c r="M51" i="23"/>
  <c r="T51" i="23"/>
  <c r="R115" i="23"/>
  <c r="J115" i="23"/>
  <c r="K115" i="23"/>
  <c r="S115" i="23"/>
  <c r="N115" i="23"/>
  <c r="Q115" i="23"/>
  <c r="T115" i="23"/>
  <c r="L115" i="23"/>
  <c r="M115" i="23"/>
  <c r="I115" i="23"/>
  <c r="H120" i="23"/>
  <c r="N133" i="23"/>
  <c r="R133" i="23"/>
  <c r="P133" i="23"/>
  <c r="Q133" i="23"/>
  <c r="O133" i="23"/>
  <c r="I133" i="23"/>
  <c r="K133" i="23"/>
  <c r="S133" i="23"/>
  <c r="M133" i="23"/>
  <c r="L133" i="23"/>
  <c r="I152" i="23"/>
  <c r="I155" i="23" s="1"/>
  <c r="L152" i="23"/>
  <c r="L155" i="23" s="1"/>
  <c r="Q152" i="23"/>
  <c r="P152" i="23"/>
  <c r="N152" i="23"/>
  <c r="O152" i="23"/>
  <c r="K152" i="23"/>
  <c r="M152" i="23"/>
  <c r="S152" i="23"/>
  <c r="J152" i="23"/>
  <c r="K172" i="23"/>
  <c r="R172" i="23"/>
  <c r="N172" i="23"/>
  <c r="H175" i="23"/>
  <c r="J172" i="23"/>
  <c r="Q172" i="23"/>
  <c r="P172" i="23"/>
  <c r="S172" i="23"/>
  <c r="I172" i="23"/>
  <c r="O172" i="23"/>
  <c r="M172" i="23"/>
  <c r="N190" i="23"/>
  <c r="R190" i="23"/>
  <c r="S190" i="23"/>
  <c r="I190" i="23"/>
  <c r="J190" i="23"/>
  <c r="Q190" i="23"/>
  <c r="K190" i="23"/>
  <c r="T190" i="23"/>
  <c r="M190" i="23"/>
  <c r="L190" i="23"/>
  <c r="H197" i="23"/>
  <c r="P190" i="23"/>
  <c r="J218" i="23"/>
  <c r="N218" i="23"/>
  <c r="I218" i="23"/>
  <c r="O218" i="23"/>
  <c r="R218" i="23"/>
  <c r="S218" i="23"/>
  <c r="Q218" i="23"/>
  <c r="L218" i="23"/>
  <c r="P218" i="23"/>
  <c r="M218" i="23"/>
  <c r="H225" i="23"/>
  <c r="K218" i="23"/>
  <c r="I51" i="24"/>
  <c r="T51" i="24"/>
  <c r="Q51" i="24"/>
  <c r="O51" i="24"/>
  <c r="K51" i="24"/>
  <c r="R51" i="24"/>
  <c r="N51" i="24"/>
  <c r="L51" i="24"/>
  <c r="J51" i="24"/>
  <c r="M51" i="24"/>
  <c r="P51" i="24"/>
  <c r="S51" i="24"/>
  <c r="P115" i="24"/>
  <c r="R115" i="24"/>
  <c r="L115" i="24"/>
  <c r="N115" i="24"/>
  <c r="S115" i="24"/>
  <c r="J115" i="24"/>
  <c r="K115" i="24"/>
  <c r="Q115" i="24"/>
  <c r="M115" i="24"/>
  <c r="I115" i="24"/>
  <c r="O115" i="24"/>
  <c r="T115" i="24"/>
  <c r="T133" i="24"/>
  <c r="O133" i="24"/>
  <c r="J133" i="24"/>
  <c r="N133" i="24"/>
  <c r="I133" i="24"/>
  <c r="L133" i="24"/>
  <c r="M133" i="24"/>
  <c r="P133" i="24"/>
  <c r="Q133" i="24"/>
  <c r="T152" i="24"/>
  <c r="L152" i="24"/>
  <c r="R152" i="24"/>
  <c r="N152" i="24"/>
  <c r="J152" i="24"/>
  <c r="Q152" i="24"/>
  <c r="M152" i="24"/>
  <c r="K152" i="24"/>
  <c r="I152" i="24"/>
  <c r="S152" i="24"/>
  <c r="P152" i="24"/>
  <c r="O152" i="24"/>
  <c r="L181" i="24"/>
  <c r="T181" i="24"/>
  <c r="O181" i="24"/>
  <c r="K181" i="24"/>
  <c r="R181" i="24"/>
  <c r="N181" i="24"/>
  <c r="H182" i="24"/>
  <c r="I181" i="24"/>
  <c r="J181" i="24"/>
  <c r="Q181" i="24"/>
  <c r="P181" i="24"/>
  <c r="M181" i="24"/>
  <c r="S181" i="24"/>
  <c r="T199" i="24"/>
  <c r="N199" i="24"/>
  <c r="O199" i="24"/>
  <c r="H203" i="24"/>
  <c r="R199" i="24"/>
  <c r="S199" i="24"/>
  <c r="Q199" i="24"/>
  <c r="I199" i="24"/>
  <c r="L199" i="24"/>
  <c r="P199" i="24"/>
  <c r="M199" i="24"/>
  <c r="J199" i="24"/>
  <c r="S218" i="24"/>
  <c r="I218" i="24"/>
  <c r="M218" i="24"/>
  <c r="N218" i="24"/>
  <c r="L218" i="24"/>
  <c r="Q218" i="24"/>
  <c r="P218" i="24"/>
  <c r="T218" i="24"/>
  <c r="K218" i="24"/>
  <c r="O218" i="24"/>
  <c r="T51" i="25"/>
  <c r="N51" i="25"/>
  <c r="P51" i="25"/>
  <c r="I51" i="25"/>
  <c r="J51" i="25"/>
  <c r="Q51" i="25"/>
  <c r="L51" i="25"/>
  <c r="S51" i="25"/>
  <c r="O51" i="25"/>
  <c r="K51" i="25"/>
  <c r="R51" i="25"/>
  <c r="M51" i="25"/>
  <c r="Q115" i="25"/>
  <c r="M115" i="25"/>
  <c r="I115" i="25"/>
  <c r="L115" i="25"/>
  <c r="P115" i="25"/>
  <c r="J133" i="25"/>
  <c r="Q133" i="25"/>
  <c r="M133" i="25"/>
  <c r="I133" i="25"/>
  <c r="P133" i="25"/>
  <c r="R133" i="25"/>
  <c r="N133" i="25"/>
  <c r="R152" i="25"/>
  <c r="T152" i="25"/>
  <c r="Q152" i="25"/>
  <c r="L152" i="25"/>
  <c r="P152" i="25"/>
  <c r="I152" i="25"/>
  <c r="M152" i="25"/>
  <c r="R172" i="25"/>
  <c r="Q172" i="25"/>
  <c r="N172" i="25"/>
  <c r="I172" i="25"/>
  <c r="T172" i="25"/>
  <c r="M172" i="25"/>
  <c r="J172" i="25"/>
  <c r="L172" i="25"/>
  <c r="P172" i="25"/>
  <c r="L181" i="25"/>
  <c r="Q181" i="25"/>
  <c r="P181" i="25"/>
  <c r="T181" i="25"/>
  <c r="I181" i="25"/>
  <c r="M181" i="25"/>
  <c r="T199" i="25"/>
  <c r="M199" i="25"/>
  <c r="L199" i="25"/>
  <c r="P199" i="25"/>
  <c r="J199" i="25"/>
  <c r="Q199" i="25"/>
  <c r="N199" i="25"/>
  <c r="R199" i="25"/>
  <c r="I199" i="25"/>
  <c r="L227" i="25"/>
  <c r="P227" i="25"/>
  <c r="I227" i="25"/>
  <c r="T227" i="25"/>
  <c r="M227" i="25"/>
  <c r="Q227" i="25"/>
  <c r="J227" i="25"/>
  <c r="J228" i="25" s="1"/>
  <c r="N227" i="25"/>
  <c r="R227" i="25"/>
  <c r="K209" i="27"/>
  <c r="Q209" i="27"/>
  <c r="Q106" i="16"/>
  <c r="S87" i="23"/>
  <c r="L106" i="19"/>
  <c r="S107" i="18"/>
  <c r="M107" i="18"/>
  <c r="N97" i="21"/>
  <c r="T106" i="16"/>
  <c r="T87" i="23"/>
  <c r="I102" i="18"/>
  <c r="R106" i="19"/>
  <c r="R107" i="18"/>
  <c r="N92" i="24"/>
  <c r="M92" i="24"/>
  <c r="P92" i="24"/>
  <c r="Q92" i="24"/>
  <c r="K92" i="24"/>
  <c r="M109" i="17"/>
  <c r="J87" i="23"/>
  <c r="T102" i="18"/>
  <c r="T95" i="23"/>
  <c r="L93" i="26"/>
  <c r="Q101" i="13"/>
  <c r="P101" i="13"/>
  <c r="K90" i="16"/>
  <c r="J90" i="16"/>
  <c r="P90" i="16"/>
  <c r="O90" i="16"/>
  <c r="R90" i="16"/>
  <c r="M90" i="16"/>
  <c r="T90" i="16"/>
  <c r="S90" i="16"/>
  <c r="P97" i="21"/>
  <c r="J97" i="21"/>
  <c r="I87" i="23"/>
  <c r="T108" i="19"/>
  <c r="L97" i="21"/>
  <c r="K106" i="16"/>
  <c r="L87" i="14"/>
  <c r="S106" i="26"/>
  <c r="P87" i="23"/>
  <c r="Q107" i="18"/>
  <c r="K106" i="19"/>
  <c r="R109" i="15"/>
  <c r="R102" i="18"/>
  <c r="K109" i="17"/>
  <c r="O95" i="23"/>
  <c r="N93" i="26"/>
  <c r="I105" i="15"/>
  <c r="I90" i="16"/>
  <c r="R100" i="20"/>
  <c r="N87" i="15"/>
  <c r="K87" i="15"/>
  <c r="S87" i="15"/>
  <c r="K101" i="26"/>
  <c r="S101" i="26"/>
  <c r="O101" i="26"/>
  <c r="T220" i="14"/>
  <c r="K183" i="20"/>
  <c r="O183" i="20"/>
  <c r="S183" i="20"/>
  <c r="L183" i="20"/>
  <c r="P183" i="20"/>
  <c r="Q183" i="20"/>
  <c r="M183" i="20"/>
  <c r="I183" i="20"/>
  <c r="J183" i="20"/>
  <c r="R183" i="20"/>
  <c r="R109" i="17"/>
  <c r="P102" i="18"/>
  <c r="I107" i="18"/>
  <c r="P89" i="25"/>
  <c r="M89" i="25"/>
  <c r="L98" i="18"/>
  <c r="R98" i="18"/>
  <c r="P109" i="17"/>
  <c r="K97" i="21"/>
  <c r="J97" i="17"/>
  <c r="I96" i="22"/>
  <c r="S96" i="22"/>
  <c r="J96" i="22"/>
  <c r="M96" i="22"/>
  <c r="P96" i="22"/>
  <c r="T96" i="22"/>
  <c r="R96" i="22"/>
  <c r="O96" i="22"/>
  <c r="K96" i="22"/>
  <c r="N109" i="17"/>
  <c r="N108" i="19"/>
  <c r="Q97" i="21"/>
  <c r="O106" i="16"/>
  <c r="P106" i="26"/>
  <c r="L106" i="26"/>
  <c r="M87" i="23"/>
  <c r="J107" i="18"/>
  <c r="T106" i="19"/>
  <c r="O102" i="18"/>
  <c r="Q109" i="17"/>
  <c r="I93" i="26"/>
  <c r="Q105" i="24"/>
  <c r="L90" i="16"/>
  <c r="K103" i="27"/>
  <c r="R85" i="21"/>
  <c r="O93" i="16"/>
  <c r="Q143" i="20"/>
  <c r="J125" i="20"/>
  <c r="L190" i="21"/>
  <c r="H225" i="21"/>
  <c r="M78" i="25"/>
  <c r="M108" i="19"/>
  <c r="T97" i="21"/>
  <c r="S106" i="16"/>
  <c r="J106" i="16"/>
  <c r="L107" i="18"/>
  <c r="M106" i="26"/>
  <c r="K87" i="23"/>
  <c r="N107" i="18"/>
  <c r="M80" i="14"/>
  <c r="R219" i="20"/>
  <c r="H146" i="20"/>
  <c r="S79" i="20"/>
  <c r="J190" i="21"/>
  <c r="I209" i="21"/>
  <c r="L142" i="21"/>
  <c r="K172" i="21"/>
  <c r="L163" i="22"/>
  <c r="P115" i="23"/>
  <c r="O190" i="23"/>
  <c r="L183" i="14"/>
  <c r="P143" i="14"/>
  <c r="M200" i="14"/>
  <c r="L74" i="18"/>
  <c r="P134" i="14"/>
  <c r="Q200" i="14"/>
  <c r="S163" i="14"/>
  <c r="P163" i="14"/>
  <c r="T79" i="14"/>
  <c r="Q158" i="18"/>
  <c r="P191" i="14"/>
  <c r="R163" i="14"/>
  <c r="M79" i="14"/>
  <c r="K153" i="14"/>
  <c r="I125" i="14"/>
  <c r="J242" i="14"/>
  <c r="S191" i="14"/>
  <c r="O200" i="14"/>
  <c r="P228" i="16"/>
  <c r="R139" i="15"/>
  <c r="K139" i="15"/>
  <c r="K75" i="16"/>
  <c r="O75" i="16"/>
  <c r="R75" i="16"/>
  <c r="S121" i="16"/>
  <c r="U121" i="16" s="1"/>
  <c r="V121" i="16" s="1"/>
  <c r="T121" i="16"/>
  <c r="T130" i="16"/>
  <c r="J130" i="16"/>
  <c r="R139" i="16"/>
  <c r="K139" i="16"/>
  <c r="T148" i="16"/>
  <c r="L148" i="16"/>
  <c r="O148" i="16"/>
  <c r="O151" i="16" s="1"/>
  <c r="T159" i="16"/>
  <c r="P159" i="16"/>
  <c r="R168" i="16"/>
  <c r="S168" i="16"/>
  <c r="S170" i="16" s="1"/>
  <c r="T168" i="16"/>
  <c r="K168" i="16"/>
  <c r="O168" i="16"/>
  <c r="O170" i="16" s="1"/>
  <c r="J168" i="16"/>
  <c r="O178" i="16"/>
  <c r="K178" i="16"/>
  <c r="T187" i="16"/>
  <c r="L187" i="16"/>
  <c r="S195" i="16"/>
  <c r="O195" i="16"/>
  <c r="S205" i="16"/>
  <c r="S206" i="16" s="1"/>
  <c r="T205" i="16"/>
  <c r="T206" i="16" s="1"/>
  <c r="O205" i="16"/>
  <c r="O206" i="16" s="1"/>
  <c r="J205" i="16"/>
  <c r="J206" i="16" s="1"/>
  <c r="R205" i="16"/>
  <c r="R206" i="16" s="1"/>
  <c r="K205" i="16"/>
  <c r="K206" i="16" s="1"/>
  <c r="N112" i="17"/>
  <c r="S112" i="17"/>
  <c r="N139" i="18"/>
  <c r="R139" i="18"/>
  <c r="R76" i="19"/>
  <c r="O76" i="19"/>
  <c r="K76" i="19"/>
  <c r="S131" i="19"/>
  <c r="N131" i="19"/>
  <c r="S160" i="19"/>
  <c r="R160" i="19"/>
  <c r="O160" i="19"/>
  <c r="N160" i="19"/>
  <c r="N179" i="19"/>
  <c r="J179" i="19"/>
  <c r="S207" i="19"/>
  <c r="K207" i="19"/>
  <c r="N207" i="19"/>
  <c r="R207" i="19"/>
  <c r="J207" i="19"/>
  <c r="O207" i="19"/>
  <c r="I81" i="20"/>
  <c r="Q81" i="20"/>
  <c r="J118" i="20"/>
  <c r="O118" i="20"/>
  <c r="K118" i="20"/>
  <c r="S118" i="20"/>
  <c r="O127" i="20"/>
  <c r="R127" i="20"/>
  <c r="J127" i="20"/>
  <c r="K127" i="20"/>
  <c r="H158" i="20"/>
  <c r="P156" i="20"/>
  <c r="P158" i="20" s="1"/>
  <c r="O185" i="20"/>
  <c r="S185" i="20"/>
  <c r="K202" i="20"/>
  <c r="O202" i="20"/>
  <c r="R80" i="21"/>
  <c r="K80" i="21"/>
  <c r="Q136" i="21"/>
  <c r="I136" i="21"/>
  <c r="T184" i="21"/>
  <c r="J184" i="21"/>
  <c r="M184" i="21"/>
  <c r="T71" i="24"/>
  <c r="T74" i="24" s="1"/>
  <c r="L71" i="24"/>
  <c r="P71" i="24"/>
  <c r="P74" i="24" s="1"/>
  <c r="N117" i="24"/>
  <c r="T117" i="24"/>
  <c r="T144" i="24"/>
  <c r="L144" i="24"/>
  <c r="L71" i="25"/>
  <c r="M71" i="25"/>
  <c r="I71" i="25"/>
  <c r="R71" i="25"/>
  <c r="N71" i="25"/>
  <c r="N80" i="25"/>
  <c r="Q80" i="25"/>
  <c r="I144" i="25"/>
  <c r="R144" i="25"/>
  <c r="M144" i="25"/>
  <c r="Q144" i="25"/>
  <c r="Q164" i="25"/>
  <c r="I164" i="25"/>
  <c r="R184" i="25"/>
  <c r="Q184" i="25"/>
  <c r="I184" i="25"/>
  <c r="M184" i="25"/>
  <c r="J184" i="25"/>
  <c r="T220" i="25"/>
  <c r="L220" i="25"/>
  <c r="L71" i="27"/>
  <c r="I71" i="27"/>
  <c r="J71" i="27"/>
  <c r="P71" i="27"/>
  <c r="M71" i="27"/>
  <c r="R71" i="27"/>
  <c r="T71" i="27"/>
  <c r="Q71" i="27"/>
  <c r="N71" i="27"/>
  <c r="L80" i="27"/>
  <c r="Q80" i="27"/>
  <c r="N80" i="27"/>
  <c r="P80" i="27"/>
  <c r="R80" i="27"/>
  <c r="T80" i="27"/>
  <c r="I80" i="27"/>
  <c r="J117" i="27"/>
  <c r="Q117" i="27"/>
  <c r="L117" i="27"/>
  <c r="I117" i="27"/>
  <c r="P117" i="27"/>
  <c r="M117" i="27"/>
  <c r="T117" i="27"/>
  <c r="N117" i="27"/>
  <c r="M126" i="27"/>
  <c r="I126" i="27"/>
  <c r="S126" i="27"/>
  <c r="P126" i="27"/>
  <c r="L126" i="27"/>
  <c r="T126" i="27"/>
  <c r="R126" i="27"/>
  <c r="O126" i="27"/>
  <c r="J126" i="27"/>
  <c r="R136" i="27"/>
  <c r="J136" i="27"/>
  <c r="I136" i="27"/>
  <c r="O136" i="27"/>
  <c r="N136" i="27"/>
  <c r="L136" i="27"/>
  <c r="L144" i="27"/>
  <c r="M144" i="27"/>
  <c r="P144" i="27"/>
  <c r="Q144" i="27"/>
  <c r="N144" i="27"/>
  <c r="J144" i="27"/>
  <c r="O154" i="27"/>
  <c r="R154" i="27"/>
  <c r="N154" i="27"/>
  <c r="J154" i="27"/>
  <c r="Q154" i="27"/>
  <c r="M154" i="27"/>
  <c r="P154" i="27"/>
  <c r="K164" i="27"/>
  <c r="L164" i="27"/>
  <c r="R164" i="27"/>
  <c r="P164" i="27"/>
  <c r="J164" i="27"/>
  <c r="Q164" i="27"/>
  <c r="O164" i="27"/>
  <c r="I164" i="27"/>
  <c r="N174" i="27"/>
  <c r="J174" i="27"/>
  <c r="T174" i="27"/>
  <c r="L174" i="27"/>
  <c r="Q174" i="27"/>
  <c r="O174" i="27"/>
  <c r="P174" i="27"/>
  <c r="M184" i="27"/>
  <c r="O184" i="27"/>
  <c r="N184" i="27"/>
  <c r="R184" i="27"/>
  <c r="J184" i="27"/>
  <c r="I184" i="27"/>
  <c r="L184" i="27"/>
  <c r="J192" i="27"/>
  <c r="L192" i="27"/>
  <c r="P192" i="27"/>
  <c r="M192" i="27"/>
  <c r="N192" i="27"/>
  <c r="R192" i="27"/>
  <c r="O192" i="27"/>
  <c r="Q192" i="27"/>
  <c r="O201" i="27"/>
  <c r="R201" i="27"/>
  <c r="S201" i="27"/>
  <c r="N201" i="27"/>
  <c r="J201" i="27"/>
  <c r="L201" i="27"/>
  <c r="P201" i="27"/>
  <c r="I201" i="27"/>
  <c r="I211" i="27"/>
  <c r="J211" i="27"/>
  <c r="N211" i="27"/>
  <c r="R211" i="27"/>
  <c r="L211" i="27"/>
  <c r="O211" i="27"/>
  <c r="P211" i="27"/>
  <c r="Q211" i="27"/>
  <c r="O220" i="27"/>
  <c r="T220" i="27"/>
  <c r="K220" i="27"/>
  <c r="P220" i="27"/>
  <c r="R220" i="27"/>
  <c r="L220" i="27"/>
  <c r="N220" i="27"/>
  <c r="J220" i="27"/>
  <c r="M220" i="27"/>
  <c r="M228" i="24"/>
  <c r="N189" i="15"/>
  <c r="L189" i="15"/>
  <c r="K77" i="16"/>
  <c r="O77" i="16"/>
  <c r="I123" i="17"/>
  <c r="O123" i="17"/>
  <c r="S123" i="17"/>
  <c r="O141" i="17"/>
  <c r="K141" i="17"/>
  <c r="O161" i="17"/>
  <c r="S161" i="17"/>
  <c r="N198" i="17"/>
  <c r="O198" i="17"/>
  <c r="S198" i="17"/>
  <c r="K198" i="17"/>
  <c r="L114" i="18"/>
  <c r="T114" i="18"/>
  <c r="T171" i="18"/>
  <c r="P171" i="18"/>
  <c r="J189" i="18"/>
  <c r="R189" i="18"/>
  <c r="N226" i="18"/>
  <c r="R226" i="18"/>
  <c r="J226" i="18"/>
  <c r="O115" i="19"/>
  <c r="N115" i="19"/>
  <c r="N172" i="19"/>
  <c r="K172" i="19"/>
  <c r="R190" i="19"/>
  <c r="N190" i="19"/>
  <c r="K199" i="19"/>
  <c r="R199" i="19"/>
  <c r="R175" i="21"/>
  <c r="M158" i="22"/>
  <c r="O74" i="22"/>
  <c r="S127" i="20"/>
  <c r="R158" i="22"/>
  <c r="S202" i="20"/>
  <c r="H206" i="16"/>
  <c r="J139" i="16"/>
  <c r="R170" i="22"/>
  <c r="O223" i="16"/>
  <c r="R130" i="16"/>
  <c r="R81" i="20"/>
  <c r="P109" i="15"/>
  <c r="J102" i="23"/>
  <c r="S99" i="14"/>
  <c r="N99" i="14"/>
  <c r="J108" i="19"/>
  <c r="N101" i="25"/>
  <c r="Q107" i="15"/>
  <c r="R102" i="23"/>
  <c r="Q94" i="23"/>
  <c r="J89" i="24"/>
  <c r="T103" i="27"/>
  <c r="O101" i="19"/>
  <c r="R92" i="24"/>
  <c r="T103" i="17"/>
  <c r="P102" i="26"/>
  <c r="M98" i="18"/>
  <c r="L103" i="21"/>
  <c r="L109" i="27"/>
  <c r="K108" i="19"/>
  <c r="S108" i="19"/>
  <c r="M109" i="15"/>
  <c r="P107" i="15"/>
  <c r="L107" i="15"/>
  <c r="L102" i="23"/>
  <c r="K100" i="21"/>
  <c r="P99" i="25"/>
  <c r="M103" i="27"/>
  <c r="R103" i="27"/>
  <c r="O92" i="24"/>
  <c r="L89" i="25"/>
  <c r="J103" i="17"/>
  <c r="M103" i="17"/>
  <c r="O102" i="26"/>
  <c r="Q90" i="17"/>
  <c r="K103" i="21"/>
  <c r="R86" i="21"/>
  <c r="Q108" i="17"/>
  <c r="N108" i="17"/>
  <c r="M108" i="17"/>
  <c r="K108" i="17"/>
  <c r="L108" i="17"/>
  <c r="J108" i="17"/>
  <c r="T108" i="17"/>
  <c r="I108" i="17"/>
  <c r="I72" i="14"/>
  <c r="Q104" i="20"/>
  <c r="M104" i="20"/>
  <c r="T97" i="17"/>
  <c r="T107" i="15"/>
  <c r="N109" i="27"/>
  <c r="S109" i="27"/>
  <c r="K109" i="27"/>
  <c r="T109" i="27"/>
  <c r="O109" i="27"/>
  <c r="I109" i="27"/>
  <c r="J109" i="27"/>
  <c r="J105" i="18"/>
  <c r="T105" i="18"/>
  <c r="R105" i="18"/>
  <c r="N105" i="18"/>
  <c r="Q105" i="18"/>
  <c r="K51" i="27"/>
  <c r="J51" i="27"/>
  <c r="T51" i="27"/>
  <c r="R51" i="27"/>
  <c r="N51" i="27"/>
  <c r="Q51" i="27"/>
  <c r="S51" i="27"/>
  <c r="N78" i="27"/>
  <c r="P78" i="27"/>
  <c r="J78" i="27"/>
  <c r="T78" i="27"/>
  <c r="Q78" i="27"/>
  <c r="M78" i="27"/>
  <c r="I78" i="27"/>
  <c r="L78" i="27"/>
  <c r="O115" i="27"/>
  <c r="Q115" i="27"/>
  <c r="K115" i="27"/>
  <c r="R115" i="27"/>
  <c r="N115" i="27"/>
  <c r="J115" i="27"/>
  <c r="M115" i="27"/>
  <c r="P115" i="27"/>
  <c r="L115" i="27"/>
  <c r="T115" i="27"/>
  <c r="I115" i="27"/>
  <c r="I124" i="27"/>
  <c r="M124" i="27"/>
  <c r="S124" i="27"/>
  <c r="Q124" i="27"/>
  <c r="O124" i="27"/>
  <c r="L124" i="27"/>
  <c r="P124" i="27"/>
  <c r="M133" i="27"/>
  <c r="J133" i="27"/>
  <c r="N133" i="27"/>
  <c r="Q133" i="27"/>
  <c r="O133" i="27"/>
  <c r="I133" i="27"/>
  <c r="L133" i="27"/>
  <c r="P133" i="27"/>
  <c r="P142" i="27"/>
  <c r="O142" i="27"/>
  <c r="T142" i="27"/>
  <c r="L142" i="27"/>
  <c r="R142" i="27"/>
  <c r="N142" i="27"/>
  <c r="J142" i="27"/>
  <c r="Q142" i="27"/>
  <c r="M142" i="27"/>
  <c r="O152" i="27"/>
  <c r="N152" i="27"/>
  <c r="J152" i="27"/>
  <c r="H155" i="27"/>
  <c r="R152" i="27"/>
  <c r="K152" i="27"/>
  <c r="I152" i="27"/>
  <c r="M152" i="27"/>
  <c r="L152" i="27"/>
  <c r="P152" i="27"/>
  <c r="Q152" i="27"/>
  <c r="J162" i="27"/>
  <c r="N162" i="27"/>
  <c r="K162" i="27"/>
  <c r="N172" i="27"/>
  <c r="O172" i="27"/>
  <c r="T172" i="27"/>
  <c r="I172" i="27"/>
  <c r="J172" i="27"/>
  <c r="L172" i="27"/>
  <c r="Q172" i="27"/>
  <c r="M172" i="27"/>
  <c r="P172" i="27"/>
  <c r="N181" i="27"/>
  <c r="J181" i="27"/>
  <c r="Q181" i="27"/>
  <c r="M181" i="27"/>
  <c r="P181" i="27"/>
  <c r="I181" i="27"/>
  <c r="T181" i="27"/>
  <c r="O181" i="27"/>
  <c r="L181" i="27"/>
  <c r="R190" i="27"/>
  <c r="N190" i="27"/>
  <c r="J190" i="27"/>
  <c r="M190" i="27"/>
  <c r="T190" i="27"/>
  <c r="L190" i="27"/>
  <c r="Q190" i="27"/>
  <c r="O190" i="27"/>
  <c r="P190" i="27"/>
  <c r="I190" i="27"/>
  <c r="P199" i="27"/>
  <c r="T199" i="27"/>
  <c r="L199" i="27"/>
  <c r="R199" i="27"/>
  <c r="N199" i="27"/>
  <c r="J199" i="27"/>
  <c r="Q199" i="27"/>
  <c r="M199" i="27"/>
  <c r="I199" i="27"/>
  <c r="R209" i="27"/>
  <c r="O209" i="27"/>
  <c r="M209" i="27"/>
  <c r="L209" i="27"/>
  <c r="J209" i="27"/>
  <c r="P209" i="27"/>
  <c r="T209" i="27"/>
  <c r="N209" i="27"/>
  <c r="J218" i="27"/>
  <c r="T218" i="27"/>
  <c r="Q218" i="27"/>
  <c r="I218" i="27"/>
  <c r="K218" i="27"/>
  <c r="M218" i="27"/>
  <c r="O218" i="27"/>
  <c r="L218" i="27"/>
  <c r="M227" i="27"/>
  <c r="Q227" i="27"/>
  <c r="J227" i="27"/>
  <c r="N227" i="27"/>
  <c r="N228" i="27" s="1"/>
  <c r="L227" i="27"/>
  <c r="R227" i="27"/>
  <c r="P227" i="27"/>
  <c r="P108" i="19"/>
  <c r="I107" i="15"/>
  <c r="S91" i="17"/>
  <c r="S97" i="17"/>
  <c r="L109" i="15"/>
  <c r="O107" i="15"/>
  <c r="O92" i="26"/>
  <c r="R100" i="21"/>
  <c r="Q99" i="25"/>
  <c r="I103" i="27"/>
  <c r="N103" i="17"/>
  <c r="S90" i="17"/>
  <c r="Q108" i="19"/>
  <c r="K109" i="15"/>
  <c r="R107" i="15"/>
  <c r="S107" i="15"/>
  <c r="Q88" i="24"/>
  <c r="S102" i="23"/>
  <c r="I99" i="25"/>
  <c r="J99" i="25"/>
  <c r="J103" i="27"/>
  <c r="P103" i="27"/>
  <c r="J90" i="27"/>
  <c r="L92" i="24"/>
  <c r="Q89" i="25"/>
  <c r="S103" i="17"/>
  <c r="K103" i="17"/>
  <c r="T91" i="18"/>
  <c r="I105" i="18"/>
  <c r="P103" i="21"/>
  <c r="S102" i="21"/>
  <c r="S90" i="26"/>
  <c r="T90" i="26"/>
  <c r="P90" i="26"/>
  <c r="R90" i="26"/>
  <c r="L90" i="26"/>
  <c r="P93" i="18"/>
  <c r="T93" i="18"/>
  <c r="S93" i="18"/>
  <c r="Q93" i="18"/>
  <c r="I92" i="22"/>
  <c r="Q92" i="22"/>
  <c r="L92" i="22"/>
  <c r="N92" i="22"/>
  <c r="S92" i="22"/>
  <c r="M109" i="14"/>
  <c r="J109" i="14"/>
  <c r="P109" i="14"/>
  <c r="K109" i="24"/>
  <c r="R109" i="24"/>
  <c r="S109" i="24"/>
  <c r="M109" i="24"/>
  <c r="L109" i="24"/>
  <c r="T109" i="24"/>
  <c r="N109" i="24"/>
  <c r="J86" i="18"/>
  <c r="R86" i="18"/>
  <c r="M86" i="18"/>
  <c r="I86" i="18"/>
  <c r="I88" i="17"/>
  <c r="L88" i="17"/>
  <c r="R88" i="17"/>
  <c r="K88" i="17"/>
  <c r="Q88" i="17"/>
  <c r="J88" i="17"/>
  <c r="O88" i="17"/>
  <c r="T102" i="27"/>
  <c r="S102" i="27"/>
  <c r="K102" i="27"/>
  <c r="L102" i="27"/>
  <c r="M102" i="27"/>
  <c r="I102" i="27"/>
  <c r="N102" i="27"/>
  <c r="I101" i="18"/>
  <c r="N101" i="18"/>
  <c r="T101" i="18"/>
  <c r="P106" i="22"/>
  <c r="N106" i="22"/>
  <c r="J106" i="22"/>
  <c r="L106" i="22"/>
  <c r="R106" i="22"/>
  <c r="M106" i="22"/>
  <c r="K106" i="22"/>
  <c r="I108" i="15"/>
  <c r="N108" i="15"/>
  <c r="L108" i="15"/>
  <c r="K108" i="15"/>
  <c r="J108" i="15"/>
  <c r="T108" i="15"/>
  <c r="R108" i="15"/>
  <c r="P108" i="15"/>
  <c r="I102" i="17"/>
  <c r="S102" i="17"/>
  <c r="R102" i="17"/>
  <c r="M102" i="17"/>
  <c r="O102" i="17"/>
  <c r="N102" i="17"/>
  <c r="T89" i="23"/>
  <c r="P89" i="23"/>
  <c r="S89" i="23"/>
  <c r="N89" i="23"/>
  <c r="M89" i="23"/>
  <c r="O89" i="23"/>
  <c r="R89" i="23"/>
  <c r="J221" i="14"/>
  <c r="N209" i="14"/>
  <c r="I97" i="17"/>
  <c r="N109" i="15"/>
  <c r="Q97" i="17"/>
  <c r="Q92" i="26"/>
  <c r="M85" i="24"/>
  <c r="L85" i="24"/>
  <c r="I86" i="21"/>
  <c r="P86" i="21"/>
  <c r="O86" i="21"/>
  <c r="M86" i="21"/>
  <c r="K86" i="21"/>
  <c r="Q86" i="21"/>
  <c r="T86" i="21"/>
  <c r="N86" i="21"/>
  <c r="O94" i="26"/>
  <c r="K94" i="26"/>
  <c r="S156" i="14"/>
  <c r="I156" i="14"/>
  <c r="S176" i="14"/>
  <c r="T176" i="14"/>
  <c r="L176" i="14"/>
  <c r="T213" i="14"/>
  <c r="Q213" i="14"/>
  <c r="P97" i="17"/>
  <c r="R108" i="19"/>
  <c r="J109" i="15"/>
  <c r="M107" i="15"/>
  <c r="N102" i="23"/>
  <c r="S99" i="25"/>
  <c r="L99" i="25"/>
  <c r="O103" i="27"/>
  <c r="S103" i="27"/>
  <c r="I92" i="24"/>
  <c r="T92" i="24"/>
  <c r="N89" i="25"/>
  <c r="R103" i="17"/>
  <c r="M105" i="18"/>
  <c r="L99" i="14"/>
  <c r="J86" i="21"/>
  <c r="H44" i="22"/>
  <c r="H79" i="13"/>
  <c r="X79" i="6"/>
  <c r="H79" i="6"/>
  <c r="X89" i="6"/>
  <c r="Y89" i="6" s="1"/>
  <c r="H89" i="13"/>
  <c r="H89" i="12" s="1"/>
  <c r="X97" i="6"/>
  <c r="H97" i="6"/>
  <c r="H97" i="13"/>
  <c r="N97" i="13" s="1"/>
  <c r="X105" i="6"/>
  <c r="H105" i="13"/>
  <c r="O105" i="13" s="1"/>
  <c r="H105" i="6"/>
  <c r="H116" i="13"/>
  <c r="Q116" i="13" s="1"/>
  <c r="X116" i="6"/>
  <c r="H127" i="13"/>
  <c r="O127" i="13" s="1"/>
  <c r="X127" i="6"/>
  <c r="Y127" i="6" s="1"/>
  <c r="H140" i="13"/>
  <c r="P140" i="13" s="1"/>
  <c r="H140" i="6"/>
  <c r="Y140" i="6" s="1"/>
  <c r="H189" i="13"/>
  <c r="L189" i="13" s="1"/>
  <c r="X189" i="6"/>
  <c r="H221" i="13"/>
  <c r="L221" i="13" s="1"/>
  <c r="X221" i="6"/>
  <c r="H221" i="6"/>
  <c r="T227" i="27"/>
  <c r="O199" i="27"/>
  <c r="O103" i="17"/>
  <c r="T88" i="20"/>
  <c r="J88" i="20"/>
  <c r="I88" i="20"/>
  <c r="S101" i="23"/>
  <c r="P101" i="23"/>
  <c r="M97" i="17"/>
  <c r="S109" i="15"/>
  <c r="K102" i="23"/>
  <c r="P102" i="21"/>
  <c r="T102" i="21"/>
  <c r="Q102" i="21"/>
  <c r="I102" i="21"/>
  <c r="L102" i="21"/>
  <c r="O102" i="21"/>
  <c r="R102" i="21"/>
  <c r="K102" i="21"/>
  <c r="M103" i="21"/>
  <c r="O103" i="21"/>
  <c r="J103" i="21"/>
  <c r="Q103" i="21"/>
  <c r="T103" i="21"/>
  <c r="R103" i="21"/>
  <c r="S162" i="14"/>
  <c r="I162" i="14"/>
  <c r="N181" i="14"/>
  <c r="L181" i="14"/>
  <c r="S199" i="14"/>
  <c r="N199" i="14"/>
  <c r="L199" i="14"/>
  <c r="P218" i="27"/>
  <c r="K181" i="27"/>
  <c r="R90" i="17"/>
  <c r="N90" i="17"/>
  <c r="J90" i="17"/>
  <c r="O90" i="17"/>
  <c r="K90" i="17"/>
  <c r="K97" i="17"/>
  <c r="I108" i="16"/>
  <c r="T108" i="16"/>
  <c r="P108" i="16"/>
  <c r="Q108" i="16"/>
  <c r="M108" i="16"/>
  <c r="S108" i="16"/>
  <c r="L108" i="16"/>
  <c r="R108" i="16"/>
  <c r="K105" i="27"/>
  <c r="J105" i="27"/>
  <c r="K107" i="15"/>
  <c r="Q103" i="17"/>
  <c r="P105" i="18"/>
  <c r="L86" i="21"/>
  <c r="M91" i="21"/>
  <c r="S91" i="21"/>
  <c r="L110" i="18"/>
  <c r="I110" i="18"/>
  <c r="J110" i="25"/>
  <c r="S110" i="25"/>
  <c r="L110" i="25"/>
  <c r="I102" i="26"/>
  <c r="K102" i="26"/>
  <c r="S102" i="26"/>
  <c r="Q102" i="26"/>
  <c r="L102" i="26"/>
  <c r="T102" i="26"/>
  <c r="L105" i="15"/>
  <c r="Q105" i="15"/>
  <c r="R105" i="15"/>
  <c r="N105" i="15"/>
  <c r="P105" i="15"/>
  <c r="O105" i="15"/>
  <c r="S105" i="15"/>
  <c r="J98" i="18"/>
  <c r="P98" i="18"/>
  <c r="I98" i="18"/>
  <c r="Q98" i="18"/>
  <c r="T98" i="18"/>
  <c r="N98" i="18"/>
  <c r="O127" i="14"/>
  <c r="L78" i="14"/>
  <c r="T78" i="14"/>
  <c r="P124" i="14"/>
  <c r="L124" i="14"/>
  <c r="K133" i="14"/>
  <c r="S133" i="14"/>
  <c r="S172" i="14"/>
  <c r="O172" i="14"/>
  <c r="I190" i="14"/>
  <c r="M190" i="14"/>
  <c r="O218" i="14"/>
  <c r="K218" i="14"/>
  <c r="O108" i="19"/>
  <c r="O97" i="17"/>
  <c r="T109" i="15"/>
  <c r="Q109" i="15"/>
  <c r="R97" i="17"/>
  <c r="Q102" i="23"/>
  <c r="J92" i="24"/>
  <c r="L103" i="17"/>
  <c r="J108" i="16"/>
  <c r="L105" i="18"/>
  <c r="T105" i="15"/>
  <c r="Q109" i="27"/>
  <c r="J102" i="21"/>
  <c r="S115" i="14"/>
  <c r="I227" i="27"/>
  <c r="I209" i="27"/>
  <c r="R181" i="27"/>
  <c r="L162" i="14"/>
  <c r="L84" i="17"/>
  <c r="U45" i="6"/>
  <c r="P148" i="14"/>
  <c r="P178" i="14"/>
  <c r="I155" i="16"/>
  <c r="Q206" i="26"/>
  <c r="O79" i="26"/>
  <c r="L79" i="26"/>
  <c r="O183" i="26"/>
  <c r="K183" i="26"/>
  <c r="T191" i="26"/>
  <c r="O191" i="26"/>
  <c r="J242" i="26"/>
  <c r="N242" i="26"/>
  <c r="L79" i="27"/>
  <c r="I79" i="27"/>
  <c r="P79" i="27"/>
  <c r="M79" i="27"/>
  <c r="N79" i="27"/>
  <c r="T79" i="27"/>
  <c r="O79" i="27"/>
  <c r="Q79" i="27"/>
  <c r="T116" i="27"/>
  <c r="Q116" i="27"/>
  <c r="J116" i="27"/>
  <c r="O116" i="27"/>
  <c r="S116" i="27"/>
  <c r="O125" i="27"/>
  <c r="J125" i="27"/>
  <c r="L125" i="27"/>
  <c r="M125" i="27"/>
  <c r="P125" i="27"/>
  <c r="Q134" i="27"/>
  <c r="L134" i="27"/>
  <c r="P134" i="27"/>
  <c r="T143" i="27"/>
  <c r="L143" i="27"/>
  <c r="I143" i="27"/>
  <c r="O143" i="27"/>
  <c r="P143" i="27"/>
  <c r="R143" i="27"/>
  <c r="Q143" i="27"/>
  <c r="N143" i="27"/>
  <c r="O163" i="27"/>
  <c r="I163" i="27"/>
  <c r="M163" i="27"/>
  <c r="R173" i="27"/>
  <c r="O173" i="27"/>
  <c r="N173" i="27"/>
  <c r="Q173" i="27"/>
  <c r="M173" i="27"/>
  <c r="I173" i="27"/>
  <c r="P173" i="27"/>
  <c r="L173" i="27"/>
  <c r="Q183" i="27"/>
  <c r="I183" i="27"/>
  <c r="N183" i="27"/>
  <c r="I191" i="27"/>
  <c r="Q191" i="27"/>
  <c r="M191" i="27"/>
  <c r="Q200" i="27"/>
  <c r="I200" i="27"/>
  <c r="O200" i="27"/>
  <c r="M200" i="27"/>
  <c r="O210" i="27"/>
  <c r="I210" i="27"/>
  <c r="Q210" i="27"/>
  <c r="J84" i="17"/>
  <c r="S223" i="14"/>
  <c r="L200" i="14"/>
  <c r="P153" i="14"/>
  <c r="T163" i="14"/>
  <c r="T143" i="14"/>
  <c r="N130" i="14"/>
  <c r="J178" i="14"/>
  <c r="P79" i="14"/>
  <c r="Q242" i="14"/>
  <c r="K159" i="14"/>
  <c r="O143" i="14"/>
  <c r="Q175" i="15"/>
  <c r="Q71" i="21"/>
  <c r="T71" i="21"/>
  <c r="M71" i="21"/>
  <c r="M74" i="21" s="1"/>
  <c r="R71" i="21"/>
  <c r="H74" i="21"/>
  <c r="J80" i="21"/>
  <c r="J83" i="21" s="1"/>
  <c r="N80" i="21"/>
  <c r="S117" i="21"/>
  <c r="L117" i="21"/>
  <c r="K117" i="21"/>
  <c r="L126" i="21"/>
  <c r="Q126" i="21"/>
  <c r="R136" i="21"/>
  <c r="T136" i="21"/>
  <c r="S136" i="21"/>
  <c r="K136" i="21"/>
  <c r="M136" i="21"/>
  <c r="J136" i="21"/>
  <c r="Q144" i="21"/>
  <c r="N144" i="21"/>
  <c r="J144" i="21"/>
  <c r="T144" i="21"/>
  <c r="M144" i="21"/>
  <c r="I154" i="21"/>
  <c r="N154" i="21"/>
  <c r="J154" i="21"/>
  <c r="I174" i="21"/>
  <c r="Q174" i="21"/>
  <c r="K184" i="21"/>
  <c r="R184" i="21"/>
  <c r="S184" i="21"/>
  <c r="N184" i="21"/>
  <c r="Q184" i="21"/>
  <c r="I184" i="21"/>
  <c r="M192" i="21"/>
  <c r="T192" i="21"/>
  <c r="K192" i="21"/>
  <c r="R192" i="21"/>
  <c r="I192" i="21"/>
  <c r="J192" i="21"/>
  <c r="N192" i="21"/>
  <c r="Q220" i="21"/>
  <c r="K220" i="21"/>
  <c r="I220" i="21"/>
  <c r="S220" i="21"/>
  <c r="L156" i="22"/>
  <c r="L158" i="22" s="1"/>
  <c r="T156" i="22"/>
  <c r="T154" i="24"/>
  <c r="N154" i="24"/>
  <c r="K174" i="24"/>
  <c r="T174" i="24"/>
  <c r="O174" i="24"/>
  <c r="O184" i="24"/>
  <c r="L184" i="24"/>
  <c r="R192" i="24"/>
  <c r="N192" i="24"/>
  <c r="T80" i="25"/>
  <c r="R80" i="25"/>
  <c r="J80" i="25"/>
  <c r="R136" i="25"/>
  <c r="J136" i="25"/>
  <c r="J144" i="25"/>
  <c r="T144" i="25"/>
  <c r="N144" i="25"/>
  <c r="L154" i="25"/>
  <c r="T154" i="25"/>
  <c r="T164" i="25"/>
  <c r="R164" i="25"/>
  <c r="J164" i="25"/>
  <c r="J192" i="25"/>
  <c r="T192" i="25"/>
  <c r="R201" i="25"/>
  <c r="J201" i="25"/>
  <c r="N72" i="21"/>
  <c r="S72" i="21"/>
  <c r="K72" i="21"/>
  <c r="R72" i="21"/>
  <c r="Q118" i="21"/>
  <c r="I118" i="21"/>
  <c r="L118" i="21"/>
  <c r="Q127" i="21"/>
  <c r="I127" i="21"/>
  <c r="N127" i="21"/>
  <c r="M127" i="21"/>
  <c r="P137" i="21"/>
  <c r="S137" i="21"/>
  <c r="H158" i="21"/>
  <c r="S156" i="21"/>
  <c r="J156" i="21"/>
  <c r="R156" i="21"/>
  <c r="N156" i="21"/>
  <c r="K156" i="21"/>
  <c r="S176" i="21"/>
  <c r="N176" i="21"/>
  <c r="J176" i="21"/>
  <c r="R176" i="21"/>
  <c r="L193" i="21"/>
  <c r="T193" i="21"/>
  <c r="I202" i="21"/>
  <c r="Q202" i="21"/>
  <c r="J82" i="22"/>
  <c r="N82" i="22"/>
  <c r="R82" i="22"/>
  <c r="O147" i="22"/>
  <c r="J147" i="22"/>
  <c r="Q165" i="23"/>
  <c r="T165" i="23"/>
  <c r="T242" i="14"/>
  <c r="P219" i="14"/>
  <c r="R210" i="14"/>
  <c r="O195" i="14"/>
  <c r="N183" i="14"/>
  <c r="P183" i="14"/>
  <c r="L173" i="14"/>
  <c r="N163" i="14"/>
  <c r="L143" i="14"/>
  <c r="L116" i="14"/>
  <c r="S148" i="14"/>
  <c r="T134" i="14"/>
  <c r="O125" i="14"/>
  <c r="N79" i="14"/>
  <c r="P75" i="14"/>
  <c r="I210" i="14"/>
  <c r="S153" i="14"/>
  <c r="N219" i="14"/>
  <c r="Q116" i="14"/>
  <c r="I155" i="15"/>
  <c r="M206" i="16"/>
  <c r="S143" i="15"/>
  <c r="N143" i="15"/>
  <c r="T143" i="15"/>
  <c r="O143" i="15"/>
  <c r="K143" i="15"/>
  <c r="N153" i="15"/>
  <c r="T153" i="15"/>
  <c r="O153" i="15"/>
  <c r="O155" i="15" s="1"/>
  <c r="K153" i="15"/>
  <c r="O173" i="15"/>
  <c r="T173" i="15"/>
  <c r="K173" i="15"/>
  <c r="K175" i="15" s="1"/>
  <c r="N173" i="15"/>
  <c r="S173" i="15"/>
  <c r="O183" i="15"/>
  <c r="K183" i="15"/>
  <c r="K242" i="16"/>
  <c r="N242" i="16"/>
  <c r="K116" i="17"/>
  <c r="S116" i="17"/>
  <c r="S143" i="17"/>
  <c r="K143" i="17"/>
  <c r="O143" i="17"/>
  <c r="S153" i="17"/>
  <c r="T153" i="17"/>
  <c r="K153" i="17"/>
  <c r="S173" i="17"/>
  <c r="K173" i="17"/>
  <c r="O173" i="17"/>
  <c r="K183" i="17"/>
  <c r="S183" i="17"/>
  <c r="O191" i="17"/>
  <c r="K191" i="17"/>
  <c r="T210" i="17"/>
  <c r="O210" i="17"/>
  <c r="K210" i="17"/>
  <c r="S210" i="17"/>
  <c r="N210" i="17"/>
  <c r="K219" i="17"/>
  <c r="S219" i="17"/>
  <c r="O219" i="17"/>
  <c r="Q79" i="18"/>
  <c r="I79" i="18"/>
  <c r="R79" i="18"/>
  <c r="J116" i="18"/>
  <c r="T116" i="18"/>
  <c r="R143" i="18"/>
  <c r="J143" i="18"/>
  <c r="L153" i="18"/>
  <c r="T153" i="18"/>
  <c r="M163" i="18"/>
  <c r="N163" i="18"/>
  <c r="R173" i="18"/>
  <c r="R175" i="18" s="1"/>
  <c r="J173" i="18"/>
  <c r="R242" i="18"/>
  <c r="K242" i="18"/>
  <c r="K80" i="19"/>
  <c r="S80" i="19"/>
  <c r="J80" i="19"/>
  <c r="R80" i="19"/>
  <c r="O80" i="19"/>
  <c r="N126" i="19"/>
  <c r="J126" i="19"/>
  <c r="S144" i="19"/>
  <c r="K144" i="19"/>
  <c r="R144" i="19"/>
  <c r="J144" i="19"/>
  <c r="R211" i="19"/>
  <c r="J211" i="19"/>
  <c r="O211" i="19"/>
  <c r="N211" i="19"/>
  <c r="S139" i="20"/>
  <c r="O139" i="20"/>
  <c r="R18" i="19"/>
  <c r="S71" i="15"/>
  <c r="L71" i="15"/>
  <c r="O136" i="15"/>
  <c r="N136" i="15"/>
  <c r="K136" i="15"/>
  <c r="L154" i="15"/>
  <c r="K154" i="15"/>
  <c r="T164" i="15"/>
  <c r="N164" i="15"/>
  <c r="O220" i="15"/>
  <c r="K220" i="15"/>
  <c r="T117" i="16"/>
  <c r="S117" i="16"/>
  <c r="J126" i="16"/>
  <c r="R126" i="16"/>
  <c r="L136" i="16"/>
  <c r="K136" i="16"/>
  <c r="T136" i="16"/>
  <c r="S136" i="16"/>
  <c r="S164" i="16"/>
  <c r="T164" i="16"/>
  <c r="N164" i="16"/>
  <c r="O164" i="16"/>
  <c r="K164" i="16"/>
  <c r="J164" i="16"/>
  <c r="K174" i="16"/>
  <c r="O174" i="16"/>
  <c r="O175" i="16" s="1"/>
  <c r="S184" i="16"/>
  <c r="R184" i="16"/>
  <c r="K184" i="16"/>
  <c r="T184" i="16"/>
  <c r="O184" i="16"/>
  <c r="T201" i="16"/>
  <c r="S201" i="16"/>
  <c r="S203" i="16" s="1"/>
  <c r="O201" i="16"/>
  <c r="K201" i="16"/>
  <c r="P220" i="16"/>
  <c r="T220" i="16"/>
  <c r="T117" i="17"/>
  <c r="S117" i="17"/>
  <c r="K117" i="17"/>
  <c r="T144" i="17"/>
  <c r="P144" i="17"/>
  <c r="O192" i="17"/>
  <c r="K192" i="17"/>
  <c r="R201" i="17"/>
  <c r="N201" i="17"/>
  <c r="P220" i="17"/>
  <c r="T220" i="17"/>
  <c r="N117" i="18"/>
  <c r="R117" i="18"/>
  <c r="T154" i="18"/>
  <c r="Q154" i="18"/>
  <c r="O72" i="19"/>
  <c r="K72" i="19"/>
  <c r="R72" i="19"/>
  <c r="J72" i="19"/>
  <c r="S72" i="19"/>
  <c r="J81" i="19"/>
  <c r="S81" i="19"/>
  <c r="R81" i="19"/>
  <c r="N81" i="19"/>
  <c r="R127" i="19"/>
  <c r="O127" i="19"/>
  <c r="S127" i="19"/>
  <c r="N127" i="19"/>
  <c r="K127" i="19"/>
  <c r="R156" i="19"/>
  <c r="R158" i="19" s="1"/>
  <c r="J156" i="19"/>
  <c r="S156" i="19"/>
  <c r="N156" i="19"/>
  <c r="O156" i="19"/>
  <c r="O176" i="19"/>
  <c r="K176" i="19"/>
  <c r="R176" i="19"/>
  <c r="N176" i="19"/>
  <c r="N202" i="19"/>
  <c r="J202" i="19"/>
  <c r="R91" i="23"/>
  <c r="S90" i="23"/>
  <c r="L242" i="14"/>
  <c r="O219" i="14"/>
  <c r="S210" i="14"/>
  <c r="N191" i="14"/>
  <c r="M205" i="14"/>
  <c r="L191" i="14"/>
  <c r="P173" i="14"/>
  <c r="N159" i="14"/>
  <c r="R143" i="14"/>
  <c r="R134" i="14"/>
  <c r="T125" i="14"/>
  <c r="L134" i="14"/>
  <c r="S130" i="14"/>
  <c r="M219" i="14"/>
  <c r="S134" i="14"/>
  <c r="Q158" i="22"/>
  <c r="I158" i="24"/>
  <c r="S192" i="15"/>
  <c r="L183" i="15"/>
  <c r="N143" i="18"/>
  <c r="S91" i="23"/>
  <c r="I84" i="21"/>
  <c r="M242" i="14"/>
  <c r="S242" i="14"/>
  <c r="S205" i="14"/>
  <c r="S206" i="14" s="1"/>
  <c r="L187" i="14"/>
  <c r="J168" i="14"/>
  <c r="N134" i="14"/>
  <c r="M125" i="14"/>
  <c r="N116" i="14"/>
  <c r="R242" i="14"/>
  <c r="Q228" i="15"/>
  <c r="S74" i="16"/>
  <c r="S228" i="21"/>
  <c r="N158" i="22"/>
  <c r="P155" i="23"/>
  <c r="S153" i="15"/>
  <c r="S155" i="15" s="1"/>
  <c r="H143" i="6"/>
  <c r="X143" i="6"/>
  <c r="H192" i="6"/>
  <c r="X192" i="6"/>
  <c r="I170" i="12"/>
  <c r="I57" i="12"/>
  <c r="J70" i="12"/>
  <c r="I74" i="12"/>
  <c r="J120" i="12"/>
  <c r="K129" i="12"/>
  <c r="J151" i="12"/>
  <c r="J170" i="12"/>
  <c r="I175" i="12"/>
  <c r="J182" i="12"/>
  <c r="I203" i="12"/>
  <c r="H186" i="6"/>
  <c r="J135" i="12"/>
  <c r="I155" i="12"/>
  <c r="K158" i="12"/>
  <c r="J166" i="12"/>
  <c r="I40" i="12"/>
  <c r="K40" i="12"/>
  <c r="K45" i="12" s="1"/>
  <c r="K46" i="12" s="1"/>
  <c r="J40" i="12"/>
  <c r="J44" i="12"/>
  <c r="H94" i="13"/>
  <c r="T94" i="13" s="1"/>
  <c r="L206" i="12"/>
  <c r="G206" i="6" s="1"/>
  <c r="H204" i="13"/>
  <c r="T204" i="13" s="1"/>
  <c r="X204" i="6"/>
  <c r="X206" i="6" s="1"/>
  <c r="H204" i="6"/>
  <c r="H206" i="6" s="1"/>
  <c r="H100" i="6"/>
  <c r="Y100" i="6" s="1"/>
  <c r="H92" i="13"/>
  <c r="R92" i="13" s="1"/>
  <c r="X92" i="6"/>
  <c r="Y92" i="6" s="1"/>
  <c r="H100" i="13"/>
  <c r="H100" i="12" s="1"/>
  <c r="X119" i="6"/>
  <c r="Y119" i="6" s="1"/>
  <c r="J88" i="13"/>
  <c r="H108" i="6"/>
  <c r="X96" i="6"/>
  <c r="Y96" i="6" s="1"/>
  <c r="H202" i="6"/>
  <c r="H216" i="6"/>
  <c r="H224" i="6"/>
  <c r="K57" i="12"/>
  <c r="J57" i="12"/>
  <c r="I70" i="12"/>
  <c r="K70" i="12"/>
  <c r="K74" i="12"/>
  <c r="J83" i="12"/>
  <c r="I83" i="12"/>
  <c r="K83" i="12"/>
  <c r="J111" i="12"/>
  <c r="I111" i="12"/>
  <c r="K111" i="12"/>
  <c r="I120" i="12"/>
  <c r="K120" i="12"/>
  <c r="I129" i="12"/>
  <c r="J129" i="12"/>
  <c r="I135" i="12"/>
  <c r="K135" i="12"/>
  <c r="J146" i="12"/>
  <c r="I146" i="12"/>
  <c r="K146" i="12"/>
  <c r="I151" i="12"/>
  <c r="K151" i="12"/>
  <c r="I166" i="12"/>
  <c r="K166" i="12"/>
  <c r="J175" i="12"/>
  <c r="I182" i="12"/>
  <c r="K182" i="12"/>
  <c r="J197" i="12"/>
  <c r="I197" i="12"/>
  <c r="K197" i="12"/>
  <c r="K203" i="12"/>
  <c r="J203" i="12"/>
  <c r="K212" i="12"/>
  <c r="J212" i="12"/>
  <c r="I225" i="12"/>
  <c r="K225" i="12"/>
  <c r="H82" i="6"/>
  <c r="H133" i="6"/>
  <c r="X202" i="6"/>
  <c r="X216" i="6"/>
  <c r="X224" i="6"/>
  <c r="X82" i="6"/>
  <c r="X114" i="6"/>
  <c r="X133" i="6"/>
  <c r="H160" i="6"/>
  <c r="H172" i="6"/>
  <c r="X160" i="6"/>
  <c r="X172" i="6"/>
  <c r="R93" i="13"/>
  <c r="J225" i="12"/>
  <c r="P242" i="20"/>
  <c r="L242" i="20"/>
  <c r="T242" i="27"/>
  <c r="Q242" i="20"/>
  <c r="O242" i="20"/>
  <c r="M242" i="27"/>
  <c r="M242" i="20"/>
  <c r="Q242" i="27"/>
  <c r="P242" i="27"/>
  <c r="O104" i="27"/>
  <c r="I93" i="19"/>
  <c r="Q102" i="25"/>
  <c r="P102" i="25"/>
  <c r="M102" i="25"/>
  <c r="L102" i="25"/>
  <c r="T102" i="25"/>
  <c r="N102" i="25"/>
  <c r="P88" i="19"/>
  <c r="I88" i="19"/>
  <c r="L88" i="19"/>
  <c r="O88" i="19"/>
  <c r="S88" i="19"/>
  <c r="N88" i="19"/>
  <c r="Q88" i="19"/>
  <c r="I91" i="20"/>
  <c r="J91" i="20"/>
  <c r="I94" i="24"/>
  <c r="Q94" i="24"/>
  <c r="T94" i="24"/>
  <c r="L94" i="24"/>
  <c r="O94" i="24"/>
  <c r="R94" i="24"/>
  <c r="M94" i="24"/>
  <c r="K94" i="24"/>
  <c r="M91" i="25"/>
  <c r="Q91" i="25"/>
  <c r="T109" i="25"/>
  <c r="J109" i="25"/>
  <c r="K109" i="25"/>
  <c r="R109" i="25"/>
  <c r="L109" i="25"/>
  <c r="P109" i="25"/>
  <c r="T104" i="27"/>
  <c r="S104" i="27"/>
  <c r="K99" i="22"/>
  <c r="P108" i="23"/>
  <c r="R107" i="24"/>
  <c r="P87" i="20"/>
  <c r="P104" i="27"/>
  <c r="J108" i="23"/>
  <c r="L107" i="24"/>
  <c r="P94" i="24"/>
  <c r="T89" i="17"/>
  <c r="P88" i="23"/>
  <c r="R88" i="19"/>
  <c r="P93" i="19"/>
  <c r="P86" i="14"/>
  <c r="N86" i="14"/>
  <c r="L86" i="14"/>
  <c r="R86" i="14"/>
  <c r="S86" i="14"/>
  <c r="O86" i="14"/>
  <c r="T86" i="14"/>
  <c r="Q86" i="14"/>
  <c r="O108" i="22"/>
  <c r="P108" i="22"/>
  <c r="S109" i="19"/>
  <c r="I109" i="19"/>
  <c r="Q109" i="19"/>
  <c r="N109" i="19"/>
  <c r="M109" i="19"/>
  <c r="J109" i="19"/>
  <c r="K109" i="19"/>
  <c r="L109" i="19"/>
  <c r="N98" i="24"/>
  <c r="P98" i="24"/>
  <c r="J98" i="24"/>
  <c r="Q98" i="24"/>
  <c r="M98" i="24"/>
  <c r="L98" i="24"/>
  <c r="S98" i="24"/>
  <c r="P99" i="18"/>
  <c r="S99" i="18"/>
  <c r="J99" i="18"/>
  <c r="N99" i="18"/>
  <c r="K99" i="18"/>
  <c r="M99" i="18"/>
  <c r="T99" i="18"/>
  <c r="R104" i="27"/>
  <c r="K108" i="23"/>
  <c r="M107" i="24"/>
  <c r="N94" i="24"/>
  <c r="L94" i="21"/>
  <c r="P101" i="14"/>
  <c r="L101" i="14"/>
  <c r="Q101" i="14"/>
  <c r="L85" i="14"/>
  <c r="Q85" i="14"/>
  <c r="I100" i="17"/>
  <c r="P100" i="17"/>
  <c r="P95" i="14"/>
  <c r="T95" i="14"/>
  <c r="J98" i="17"/>
  <c r="Q98" i="17"/>
  <c r="P98" i="17"/>
  <c r="I87" i="22"/>
  <c r="J87" i="22"/>
  <c r="L87" i="22"/>
  <c r="T89" i="22"/>
  <c r="O89" i="22"/>
  <c r="J104" i="18"/>
  <c r="Q104" i="18"/>
  <c r="P104" i="18"/>
  <c r="S104" i="18"/>
  <c r="I104" i="18"/>
  <c r="M104" i="18"/>
  <c r="R104" i="18"/>
  <c r="T104" i="18"/>
  <c r="O104" i="18"/>
  <c r="I108" i="25"/>
  <c r="P108" i="25"/>
  <c r="T108" i="25"/>
  <c r="L108" i="25"/>
  <c r="R108" i="25"/>
  <c r="Q108" i="25"/>
  <c r="M108" i="25"/>
  <c r="L92" i="23"/>
  <c r="T92" i="23"/>
  <c r="S105" i="17"/>
  <c r="P105" i="17"/>
  <c r="T105" i="17"/>
  <c r="J105" i="17"/>
  <c r="M105" i="17"/>
  <c r="O105" i="17"/>
  <c r="Q105" i="17"/>
  <c r="L105" i="17"/>
  <c r="I105" i="17"/>
  <c r="R105" i="17"/>
  <c r="O95" i="19"/>
  <c r="P95" i="19"/>
  <c r="S95" i="19"/>
  <c r="Q95" i="19"/>
  <c r="R95" i="19"/>
  <c r="N95" i="19"/>
  <c r="K95" i="19"/>
  <c r="I95" i="19"/>
  <c r="J95" i="19"/>
  <c r="L95" i="19"/>
  <c r="I98" i="19"/>
  <c r="S98" i="19"/>
  <c r="Q98" i="19"/>
  <c r="Q104" i="27"/>
  <c r="T108" i="23"/>
  <c r="M109" i="25"/>
  <c r="T87" i="18"/>
  <c r="L104" i="18"/>
  <c r="M104" i="27"/>
  <c r="N109" i="25"/>
  <c r="N104" i="18"/>
  <c r="K104" i="22"/>
  <c r="O104" i="22"/>
  <c r="L104" i="22"/>
  <c r="M104" i="22"/>
  <c r="J104" i="22"/>
  <c r="T104" i="22"/>
  <c r="Q104" i="22"/>
  <c r="I104" i="22"/>
  <c r="N104" i="22"/>
  <c r="P87" i="25"/>
  <c r="O87" i="25"/>
  <c r="L87" i="25"/>
  <c r="J87" i="25"/>
  <c r="N87" i="25"/>
  <c r="T87" i="25"/>
  <c r="M87" i="25"/>
  <c r="P93" i="14"/>
  <c r="M93" i="14"/>
  <c r="R93" i="14"/>
  <c r="U93" i="14" s="1"/>
  <c r="V93" i="14" s="1"/>
  <c r="S87" i="24"/>
  <c r="R87" i="24"/>
  <c r="N87" i="18"/>
  <c r="Q87" i="18"/>
  <c r="R87" i="18"/>
  <c r="J87" i="18"/>
  <c r="P87" i="18"/>
  <c r="M87" i="18"/>
  <c r="I87" i="18"/>
  <c r="L88" i="23"/>
  <c r="S88" i="23"/>
  <c r="Q88" i="23"/>
  <c r="K88" i="23"/>
  <c r="R88" i="23"/>
  <c r="T88" i="23"/>
  <c r="M88" i="23"/>
  <c r="N88" i="23"/>
  <c r="I88" i="23"/>
  <c r="R100" i="18"/>
  <c r="I100" i="18"/>
  <c r="Q100" i="18"/>
  <c r="P100" i="18"/>
  <c r="T100" i="18"/>
  <c r="L100" i="18"/>
  <c r="O100" i="18"/>
  <c r="N100" i="18"/>
  <c r="T93" i="19"/>
  <c r="S93" i="19"/>
  <c r="J93" i="19"/>
  <c r="R93" i="19"/>
  <c r="M93" i="19"/>
  <c r="L93" i="19"/>
  <c r="Q93" i="19"/>
  <c r="K93" i="19"/>
  <c r="M96" i="16"/>
  <c r="T96" i="16"/>
  <c r="I96" i="16"/>
  <c r="J89" i="17"/>
  <c r="O89" i="17"/>
  <c r="K89" i="17"/>
  <c r="P89" i="17"/>
  <c r="N89" i="17"/>
  <c r="I89" i="17"/>
  <c r="R89" i="17"/>
  <c r="S89" i="17"/>
  <c r="M89" i="17"/>
  <c r="I101" i="16"/>
  <c r="Q101" i="16"/>
  <c r="S101" i="16"/>
  <c r="N104" i="27"/>
  <c r="L104" i="27"/>
  <c r="N105" i="17"/>
  <c r="N108" i="25"/>
  <c r="J100" i="18"/>
  <c r="J102" i="25"/>
  <c r="I90" i="25"/>
  <c r="O90" i="25"/>
  <c r="N90" i="25"/>
  <c r="M90" i="25"/>
  <c r="L90" i="25"/>
  <c r="Q90" i="25"/>
  <c r="T90" i="25"/>
  <c r="P90" i="25"/>
  <c r="I108" i="14"/>
  <c r="O108" i="14"/>
  <c r="J108" i="14"/>
  <c r="K108" i="14"/>
  <c r="L108" i="14"/>
  <c r="T108" i="14"/>
  <c r="Q108" i="14"/>
  <c r="N108" i="14"/>
  <c r="R108" i="14"/>
  <c r="P108" i="14"/>
  <c r="Q86" i="19"/>
  <c r="M86" i="19"/>
  <c r="R86" i="19"/>
  <c r="T86" i="19"/>
  <c r="L86" i="19"/>
  <c r="S86" i="19"/>
  <c r="O86" i="19"/>
  <c r="I86" i="19"/>
  <c r="N86" i="19"/>
  <c r="P86" i="19"/>
  <c r="N105" i="23"/>
  <c r="K105" i="23"/>
  <c r="T105" i="23"/>
  <c r="J105" i="23"/>
  <c r="S105" i="23"/>
  <c r="P105" i="23"/>
  <c r="Q105" i="23"/>
  <c r="I105" i="23"/>
  <c r="R105" i="23"/>
  <c r="S91" i="22"/>
  <c r="T91" i="22"/>
  <c r="K91" i="22"/>
  <c r="N94" i="22"/>
  <c r="L94" i="22"/>
  <c r="P94" i="22"/>
  <c r="T94" i="22"/>
  <c r="Q94" i="22"/>
  <c r="R94" i="22"/>
  <c r="M94" i="22"/>
  <c r="J94" i="22"/>
  <c r="I102" i="14"/>
  <c r="L102" i="14"/>
  <c r="T102" i="14"/>
  <c r="R102" i="14"/>
  <c r="M102" i="14"/>
  <c r="S102" i="14"/>
  <c r="O102" i="14"/>
  <c r="N102" i="14"/>
  <c r="Q102" i="14"/>
  <c r="P102" i="14"/>
  <c r="I91" i="19"/>
  <c r="P91" i="19"/>
  <c r="S91" i="19"/>
  <c r="K91" i="19"/>
  <c r="L91" i="19"/>
  <c r="N91" i="19"/>
  <c r="R91" i="19"/>
  <c r="O91" i="19"/>
  <c r="J91" i="19"/>
  <c r="K104" i="27"/>
  <c r="M98" i="15"/>
  <c r="K98" i="15"/>
  <c r="T87" i="20"/>
  <c r="J87" i="20"/>
  <c r="I87" i="20"/>
  <c r="M87" i="20"/>
  <c r="O87" i="20"/>
  <c r="R87" i="20"/>
  <c r="N87" i="20"/>
  <c r="S87" i="20"/>
  <c r="I107" i="24"/>
  <c r="N107" i="24"/>
  <c r="T107" i="24"/>
  <c r="K107" i="24"/>
  <c r="Q107" i="24"/>
  <c r="J107" i="24"/>
  <c r="O107" i="24"/>
  <c r="P107" i="24"/>
  <c r="M108" i="23"/>
  <c r="N108" i="23"/>
  <c r="Q108" i="23"/>
  <c r="R108" i="23"/>
  <c r="O108" i="23"/>
  <c r="S108" i="23"/>
  <c r="O84" i="22"/>
  <c r="Q84" i="22"/>
  <c r="J84" i="22"/>
  <c r="K105" i="17"/>
  <c r="M106" i="24"/>
  <c r="P106" i="24"/>
  <c r="I108" i="23"/>
  <c r="J91" i="25"/>
  <c r="P101" i="16"/>
  <c r="Q89" i="17"/>
  <c r="J88" i="23"/>
  <c r="T88" i="19"/>
  <c r="T95" i="19"/>
  <c r="N93" i="19"/>
  <c r="Q100" i="17"/>
  <c r="R91" i="18"/>
  <c r="P91" i="18"/>
  <c r="L91" i="18"/>
  <c r="Q91" i="18"/>
  <c r="M91" i="18"/>
  <c r="I91" i="18"/>
  <c r="J91" i="18"/>
  <c r="Q89" i="24"/>
  <c r="K89" i="24"/>
  <c r="T89" i="24"/>
  <c r="S89" i="24"/>
  <c r="M89" i="24"/>
  <c r="L89" i="24"/>
  <c r="N89" i="24"/>
  <c r="I99" i="14"/>
  <c r="T99" i="14"/>
  <c r="K99" i="14"/>
  <c r="O99" i="14"/>
  <c r="P99" i="14"/>
  <c r="M99" i="14"/>
  <c r="R99" i="14"/>
  <c r="J99" i="14"/>
  <c r="Q99" i="14"/>
  <c r="S94" i="26"/>
  <c r="T94" i="26"/>
  <c r="L94" i="26"/>
  <c r="R94" i="26"/>
  <c r="Q94" i="26"/>
  <c r="P94" i="26"/>
  <c r="J106" i="21"/>
  <c r="K106" i="21"/>
  <c r="T106" i="21"/>
  <c r="P105" i="27"/>
  <c r="R105" i="27"/>
  <c r="L105" i="27"/>
  <c r="N105" i="27"/>
  <c r="S105" i="27"/>
  <c r="O105" i="27"/>
  <c r="M105" i="27"/>
  <c r="T105" i="27"/>
  <c r="I105" i="27"/>
  <c r="M93" i="23"/>
  <c r="L93" i="23"/>
  <c r="R93" i="23"/>
  <c r="S93" i="23"/>
  <c r="K93" i="23"/>
  <c r="P93" i="23"/>
  <c r="T93" i="23"/>
  <c r="O93" i="23"/>
  <c r="I97" i="25"/>
  <c r="K97" i="25"/>
  <c r="I90" i="20"/>
  <c r="O90" i="20"/>
  <c r="O100" i="21"/>
  <c r="Q100" i="21"/>
  <c r="T100" i="21"/>
  <c r="J100" i="21"/>
  <c r="S100" i="21"/>
  <c r="I100" i="21"/>
  <c r="L100" i="21"/>
  <c r="N100" i="21"/>
  <c r="P100" i="21"/>
  <c r="I91" i="16"/>
  <c r="M91" i="16"/>
  <c r="O91" i="16"/>
  <c r="J91" i="16"/>
  <c r="I94" i="23"/>
  <c r="J94" i="23"/>
  <c r="M94" i="23"/>
  <c r="P94" i="23"/>
  <c r="O94" i="23"/>
  <c r="K94" i="23"/>
  <c r="S94" i="23"/>
  <c r="L94" i="23"/>
  <c r="R94" i="23"/>
  <c r="T94" i="23"/>
  <c r="I108" i="18"/>
  <c r="T108" i="18"/>
  <c r="J108" i="18"/>
  <c r="P108" i="18"/>
  <c r="Q108" i="18"/>
  <c r="N108" i="18"/>
  <c r="R108" i="18"/>
  <c r="M104" i="24"/>
  <c r="L104" i="24"/>
  <c r="S104" i="24"/>
  <c r="I95" i="24"/>
  <c r="S95" i="24"/>
  <c r="K95" i="24"/>
  <c r="P93" i="25"/>
  <c r="T93" i="25"/>
  <c r="R96" i="18"/>
  <c r="J96" i="18"/>
  <c r="I96" i="18"/>
  <c r="S100" i="20"/>
  <c r="T100" i="20"/>
  <c r="Q100" i="20"/>
  <c r="M100" i="20"/>
  <c r="O100" i="20"/>
  <c r="I100" i="20"/>
  <c r="N100" i="20"/>
  <c r="J100" i="20"/>
  <c r="K100" i="20"/>
  <c r="I84" i="22"/>
  <c r="T85" i="23"/>
  <c r="Q89" i="20"/>
  <c r="M227" i="14"/>
  <c r="O199" i="14"/>
  <c r="O209" i="14"/>
  <c r="O162" i="14"/>
  <c r="N152" i="14"/>
  <c r="P142" i="14"/>
  <c r="Q115" i="14"/>
  <c r="N142" i="14"/>
  <c r="Q158" i="16"/>
  <c r="I158" i="18"/>
  <c r="Q175" i="19"/>
  <c r="L126" i="15"/>
  <c r="L129" i="15" s="1"/>
  <c r="O71" i="15"/>
  <c r="O74" i="15" s="1"/>
  <c r="H166" i="16"/>
  <c r="H166" i="19"/>
  <c r="H135" i="23"/>
  <c r="S101" i="13"/>
  <c r="I227" i="14"/>
  <c r="T227" i="14"/>
  <c r="S227" i="14"/>
  <c r="K199" i="14"/>
  <c r="S209" i="14"/>
  <c r="K162" i="14"/>
  <c r="T142" i="14"/>
  <c r="M133" i="14"/>
  <c r="I172" i="14"/>
  <c r="K152" i="14"/>
  <c r="K142" i="14"/>
  <c r="J115" i="14"/>
  <c r="Q170" i="18"/>
  <c r="L206" i="19"/>
  <c r="M203" i="23"/>
  <c r="P227" i="14"/>
  <c r="O227" i="14"/>
  <c r="N218" i="14"/>
  <c r="I209" i="14"/>
  <c r="T190" i="14"/>
  <c r="S190" i="14"/>
  <c r="L142" i="14"/>
  <c r="I133" i="14"/>
  <c r="T133" i="14"/>
  <c r="M172" i="14"/>
  <c r="O152" i="14"/>
  <c r="O142" i="14"/>
  <c r="P115" i="14"/>
  <c r="N115" i="14"/>
  <c r="M181" i="14"/>
  <c r="K74" i="20"/>
  <c r="P109" i="18"/>
  <c r="J89" i="20"/>
  <c r="M89" i="20"/>
  <c r="O86" i="15"/>
  <c r="L227" i="14"/>
  <c r="S218" i="14"/>
  <c r="K227" i="14"/>
  <c r="M209" i="14"/>
  <c r="P190" i="14"/>
  <c r="O190" i="14"/>
  <c r="T162" i="14"/>
  <c r="P133" i="14"/>
  <c r="N172" i="14"/>
  <c r="S152" i="14"/>
  <c r="S142" i="14"/>
  <c r="K115" i="14"/>
  <c r="L228" i="15"/>
  <c r="Q206" i="15"/>
  <c r="O74" i="16"/>
  <c r="M158" i="20"/>
  <c r="T126" i="16"/>
  <c r="N109" i="18"/>
  <c r="N89" i="20"/>
  <c r="O89" i="20"/>
  <c r="N86" i="15"/>
  <c r="P218" i="14"/>
  <c r="P199" i="14"/>
  <c r="Q209" i="14"/>
  <c r="P181" i="14"/>
  <c r="L190" i="14"/>
  <c r="K190" i="14"/>
  <c r="M162" i="14"/>
  <c r="P162" i="14"/>
  <c r="P172" i="14"/>
  <c r="L133" i="14"/>
  <c r="K172" i="14"/>
  <c r="O115" i="14"/>
  <c r="T199" i="14"/>
  <c r="N190" i="14"/>
  <c r="Q228" i="22"/>
  <c r="T109" i="18"/>
  <c r="T89" i="20"/>
  <c r="R89" i="20"/>
  <c r="P158" i="16"/>
  <c r="L109" i="18"/>
  <c r="H12" i="22"/>
  <c r="R209" i="14"/>
  <c r="O133" i="14"/>
  <c r="M78" i="14"/>
  <c r="P78" i="14"/>
  <c r="I115" i="14"/>
  <c r="N162" i="14"/>
  <c r="T220" i="15"/>
  <c r="K209" i="14"/>
  <c r="P152" i="14"/>
  <c r="I78" i="14"/>
  <c r="L115" i="14"/>
  <c r="P175" i="16"/>
  <c r="M158" i="16"/>
  <c r="T158" i="21"/>
  <c r="U19" i="8"/>
  <c r="D622" i="10" s="1"/>
  <c r="S622" i="10" s="1"/>
  <c r="J30" i="14"/>
  <c r="T30" i="14"/>
  <c r="R22" i="14"/>
  <c r="H11" i="14"/>
  <c r="J39" i="14"/>
  <c r="T39" i="14"/>
  <c r="N30" i="14"/>
  <c r="K22" i="14"/>
  <c r="T11" i="14"/>
  <c r="Q11" i="14"/>
  <c r="N39" i="14"/>
  <c r="R30" i="14"/>
  <c r="H22" i="14"/>
  <c r="O22" i="14"/>
  <c r="P11" i="14"/>
  <c r="M11" i="14"/>
  <c r="R39" i="14"/>
  <c r="K30" i="14"/>
  <c r="I22" i="14"/>
  <c r="S22" i="14"/>
  <c r="L11" i="14"/>
  <c r="K11" i="14"/>
  <c r="K39" i="14"/>
  <c r="H30" i="14"/>
  <c r="O30" i="14"/>
  <c r="M22" i="14"/>
  <c r="L22" i="14"/>
  <c r="S11" i="14"/>
  <c r="J11" i="14"/>
  <c r="H39" i="14"/>
  <c r="O39" i="14"/>
  <c r="I30" i="14"/>
  <c r="S30" i="14"/>
  <c r="Q22" i="14"/>
  <c r="P22" i="14"/>
  <c r="O11" i="14"/>
  <c r="I11" i="14"/>
  <c r="I39" i="14"/>
  <c r="S39" i="14"/>
  <c r="M30" i="14"/>
  <c r="J22" i="14"/>
  <c r="M39" i="14"/>
  <c r="R26" i="14"/>
  <c r="J17" i="14"/>
  <c r="T17" i="14"/>
  <c r="K35" i="14"/>
  <c r="N31" i="14"/>
  <c r="K160" i="15"/>
  <c r="I160" i="17"/>
  <c r="S160" i="17"/>
  <c r="J161" i="19"/>
  <c r="P164" i="20"/>
  <c r="N161" i="21"/>
  <c r="J161" i="22"/>
  <c r="O160" i="23"/>
  <c r="J160" i="23"/>
  <c r="M160" i="23"/>
  <c r="L162" i="27"/>
  <c r="R162" i="27"/>
  <c r="K26" i="14"/>
  <c r="N17" i="14"/>
  <c r="N18" i="14" s="1"/>
  <c r="H35" i="14"/>
  <c r="O35" i="14"/>
  <c r="H31" i="14"/>
  <c r="T160" i="15"/>
  <c r="O160" i="15"/>
  <c r="H166" i="15"/>
  <c r="M161" i="16"/>
  <c r="T161" i="17"/>
  <c r="M160" i="17"/>
  <c r="J161" i="18"/>
  <c r="R162" i="19"/>
  <c r="N161" i="19"/>
  <c r="M162" i="19"/>
  <c r="R165" i="20"/>
  <c r="L164" i="20"/>
  <c r="O162" i="21"/>
  <c r="L161" i="21"/>
  <c r="R161" i="21"/>
  <c r="P162" i="22"/>
  <c r="K160" i="23"/>
  <c r="I161" i="23"/>
  <c r="M159" i="24"/>
  <c r="L159" i="26"/>
  <c r="T162" i="27"/>
  <c r="Q163" i="27"/>
  <c r="H26" i="14"/>
  <c r="O26" i="14"/>
  <c r="R17" i="14"/>
  <c r="R18" i="14" s="1"/>
  <c r="I35" i="14"/>
  <c r="S35" i="14"/>
  <c r="Q164" i="14"/>
  <c r="N160" i="15"/>
  <c r="S160" i="15"/>
  <c r="Q161" i="16"/>
  <c r="I160" i="16"/>
  <c r="I166" i="16" s="1"/>
  <c r="Q160" i="17"/>
  <c r="R160" i="18"/>
  <c r="T160" i="18"/>
  <c r="N161" i="18"/>
  <c r="I160" i="18"/>
  <c r="N162" i="19"/>
  <c r="R161" i="19"/>
  <c r="N165" i="20"/>
  <c r="T165" i="20"/>
  <c r="Q164" i="20"/>
  <c r="M165" i="20"/>
  <c r="S162" i="21"/>
  <c r="T161" i="21"/>
  <c r="I162" i="21"/>
  <c r="L162" i="22"/>
  <c r="I161" i="22"/>
  <c r="Q161" i="23"/>
  <c r="Q160" i="23"/>
  <c r="I159" i="24"/>
  <c r="P163" i="27"/>
  <c r="O162" i="27"/>
  <c r="T161" i="23"/>
  <c r="K161" i="17"/>
  <c r="H166" i="22"/>
  <c r="J18" i="6"/>
  <c r="I26" i="14"/>
  <c r="S26" i="14"/>
  <c r="K17" i="14"/>
  <c r="M35" i="14"/>
  <c r="L35" i="14"/>
  <c r="I160" i="15"/>
  <c r="M161" i="15"/>
  <c r="P160" i="16"/>
  <c r="N161" i="17"/>
  <c r="J160" i="17"/>
  <c r="N160" i="18"/>
  <c r="P160" i="18"/>
  <c r="R161" i="18"/>
  <c r="Q160" i="18"/>
  <c r="S162" i="19"/>
  <c r="J162" i="19"/>
  <c r="K161" i="19"/>
  <c r="J165" i="20"/>
  <c r="P165" i="20"/>
  <c r="O161" i="21"/>
  <c r="M162" i="22"/>
  <c r="S162" i="22"/>
  <c r="L161" i="23"/>
  <c r="T159" i="24"/>
  <c r="O159" i="24"/>
  <c r="Q159" i="26"/>
  <c r="J163" i="27"/>
  <c r="I162" i="27"/>
  <c r="L162" i="21"/>
  <c r="O165" i="20"/>
  <c r="N161" i="15"/>
  <c r="P161" i="21"/>
  <c r="S161" i="21"/>
  <c r="M26" i="14"/>
  <c r="L26" i="14"/>
  <c r="H17" i="14"/>
  <c r="H18" i="14" s="1"/>
  <c r="O17" i="14"/>
  <c r="Q35" i="14"/>
  <c r="P35" i="14"/>
  <c r="Q160" i="15"/>
  <c r="L160" i="16"/>
  <c r="L161" i="16"/>
  <c r="Q160" i="16"/>
  <c r="J161" i="17"/>
  <c r="N160" i="17"/>
  <c r="J160" i="18"/>
  <c r="L160" i="18"/>
  <c r="P161" i="18"/>
  <c r="O162" i="19"/>
  <c r="O161" i="19"/>
  <c r="M164" i="20"/>
  <c r="L165" i="20"/>
  <c r="Q165" i="20"/>
  <c r="P162" i="21"/>
  <c r="I161" i="21"/>
  <c r="I162" i="22"/>
  <c r="O162" i="22"/>
  <c r="N161" i="23"/>
  <c r="P159" i="24"/>
  <c r="M159" i="26"/>
  <c r="N163" i="27"/>
  <c r="M162" i="27"/>
  <c r="P162" i="27"/>
  <c r="K161" i="15"/>
  <c r="K161" i="21"/>
  <c r="L160" i="15"/>
  <c r="Q26" i="14"/>
  <c r="P26" i="14"/>
  <c r="I17" i="14"/>
  <c r="S17" i="14"/>
  <c r="J35" i="14"/>
  <c r="T35" i="14"/>
  <c r="P161" i="15"/>
  <c r="Q161" i="15"/>
  <c r="I161" i="15"/>
  <c r="M161" i="17"/>
  <c r="R160" i="17"/>
  <c r="Q161" i="17"/>
  <c r="T161" i="18"/>
  <c r="P162" i="19"/>
  <c r="K162" i="19"/>
  <c r="I161" i="19"/>
  <c r="S161" i="19"/>
  <c r="I162" i="19"/>
  <c r="I164" i="20"/>
  <c r="S164" i="20"/>
  <c r="J162" i="21"/>
  <c r="M161" i="21"/>
  <c r="P161" i="22"/>
  <c r="K162" i="22"/>
  <c r="R161" i="23"/>
  <c r="K161" i="23"/>
  <c r="M161" i="23"/>
  <c r="L159" i="24"/>
  <c r="I159" i="26"/>
  <c r="R163" i="27"/>
  <c r="Q162" i="27"/>
  <c r="L163" i="27"/>
  <c r="S165" i="20"/>
  <c r="J26" i="14"/>
  <c r="M17" i="14"/>
  <c r="S31" i="14"/>
  <c r="L161" i="15"/>
  <c r="P161" i="17"/>
  <c r="L160" i="17"/>
  <c r="I161" i="17"/>
  <c r="L162" i="19"/>
  <c r="M161" i="19"/>
  <c r="N162" i="21"/>
  <c r="M162" i="21"/>
  <c r="T162" i="21"/>
  <c r="L161" i="22"/>
  <c r="R161" i="22"/>
  <c r="M161" i="22"/>
  <c r="P160" i="23"/>
  <c r="R160" i="23"/>
  <c r="N20" i="14"/>
  <c r="I163" i="15"/>
  <c r="L163" i="16"/>
  <c r="J163" i="16"/>
  <c r="R163" i="17"/>
  <c r="L163" i="17"/>
  <c r="I163" i="18"/>
  <c r="T163" i="18"/>
  <c r="I164" i="19"/>
  <c r="L164" i="19"/>
  <c r="J164" i="19"/>
  <c r="L159" i="20"/>
  <c r="I159" i="20"/>
  <c r="J164" i="22"/>
  <c r="S161" i="24"/>
  <c r="M161" i="24"/>
  <c r="T165" i="27"/>
  <c r="S163" i="17"/>
  <c r="Q164" i="21"/>
  <c r="N164" i="21"/>
  <c r="K159" i="20"/>
  <c r="J165" i="27"/>
  <c r="J37" i="14"/>
  <c r="O163" i="15"/>
  <c r="Q163" i="16"/>
  <c r="P163" i="16"/>
  <c r="N163" i="17"/>
  <c r="H166" i="17"/>
  <c r="P163" i="18"/>
  <c r="Q163" i="18"/>
  <c r="Q164" i="19"/>
  <c r="T164" i="21"/>
  <c r="N164" i="22"/>
  <c r="M163" i="23"/>
  <c r="R163" i="23"/>
  <c r="P165" i="27"/>
  <c r="J163" i="18"/>
  <c r="R161" i="25"/>
  <c r="T37" i="14"/>
  <c r="K28" i="14"/>
  <c r="T163" i="15"/>
  <c r="R163" i="16"/>
  <c r="K163" i="16"/>
  <c r="J163" i="17"/>
  <c r="O163" i="17"/>
  <c r="L163" i="18"/>
  <c r="P164" i="21"/>
  <c r="H166" i="21"/>
  <c r="R164" i="22"/>
  <c r="I163" i="23"/>
  <c r="J163" i="23"/>
  <c r="P161" i="24"/>
  <c r="Q161" i="24"/>
  <c r="I161" i="24"/>
  <c r="T161" i="25"/>
  <c r="L165" i="27"/>
  <c r="T164" i="22"/>
  <c r="K163" i="17"/>
  <c r="J161" i="25"/>
  <c r="P163" i="15"/>
  <c r="M163" i="16"/>
  <c r="S163" i="16"/>
  <c r="O164" i="22"/>
  <c r="P163" i="23"/>
  <c r="N161" i="24"/>
  <c r="L161" i="25"/>
  <c r="M165" i="27"/>
  <c r="R163" i="18"/>
  <c r="T161" i="24"/>
  <c r="N165" i="27"/>
  <c r="O164" i="19"/>
  <c r="J163" i="15"/>
  <c r="I163" i="16"/>
  <c r="R159" i="20"/>
  <c r="M164" i="21"/>
  <c r="I164" i="22"/>
  <c r="S164" i="22"/>
  <c r="L163" i="23"/>
  <c r="R161" i="24"/>
  <c r="M161" i="25"/>
  <c r="I165" i="27"/>
  <c r="N163" i="23"/>
  <c r="S163" i="15"/>
  <c r="L161" i="24"/>
  <c r="S164" i="19"/>
  <c r="O165" i="27"/>
  <c r="H165" i="6"/>
  <c r="L163" i="15"/>
  <c r="N163" i="15"/>
  <c r="N163" i="16"/>
  <c r="T163" i="17"/>
  <c r="M163" i="17"/>
  <c r="H166" i="18"/>
  <c r="T164" i="19"/>
  <c r="J159" i="20"/>
  <c r="I164" i="21"/>
  <c r="M164" i="22"/>
  <c r="S163" i="23"/>
  <c r="K161" i="24"/>
  <c r="R164" i="19"/>
  <c r="L164" i="22"/>
  <c r="S164" i="21"/>
  <c r="K164" i="19"/>
  <c r="X165" i="6"/>
  <c r="M163" i="15"/>
  <c r="M164" i="19"/>
  <c r="P164" i="19"/>
  <c r="P159" i="20"/>
  <c r="S159" i="20"/>
  <c r="Q164" i="22"/>
  <c r="Q166" i="22" s="1"/>
  <c r="Q163" i="23"/>
  <c r="H166" i="23"/>
  <c r="K164" i="21"/>
  <c r="J164" i="21"/>
  <c r="J38" i="14"/>
  <c r="T38" i="14"/>
  <c r="N29" i="14"/>
  <c r="Q21" i="14"/>
  <c r="P21" i="14"/>
  <c r="N38" i="14"/>
  <c r="R29" i="14"/>
  <c r="I25" i="14"/>
  <c r="S25" i="14"/>
  <c r="J21" i="14"/>
  <c r="T21" i="14"/>
  <c r="K16" i="14"/>
  <c r="K38" i="14"/>
  <c r="H29" i="14"/>
  <c r="O29" i="14"/>
  <c r="Q25" i="14"/>
  <c r="P25" i="14"/>
  <c r="R21" i="14"/>
  <c r="I16" i="14"/>
  <c r="S16" i="14"/>
  <c r="I38" i="14"/>
  <c r="S38" i="14"/>
  <c r="M29" i="14"/>
  <c r="L29" i="14"/>
  <c r="N25" i="14"/>
  <c r="H21" i="14"/>
  <c r="O21" i="14"/>
  <c r="Q16" i="14"/>
  <c r="Q18" i="14" s="1"/>
  <c r="P16" i="14"/>
  <c r="P18" i="14" s="1"/>
  <c r="M38" i="14"/>
  <c r="L38" i="14"/>
  <c r="Q29" i="14"/>
  <c r="P29" i="14"/>
  <c r="R25" i="14"/>
  <c r="I21" i="14"/>
  <c r="S21" i="14"/>
  <c r="J16" i="14"/>
  <c r="T16" i="14"/>
  <c r="Q38" i="14"/>
  <c r="J29" i="14"/>
  <c r="M21" i="14"/>
  <c r="Q27" i="14"/>
  <c r="J40" i="6"/>
  <c r="H36" i="14"/>
  <c r="J27" i="14"/>
  <c r="I19" i="14"/>
  <c r="I36" i="14"/>
  <c r="P27" i="14"/>
  <c r="M19" i="14"/>
  <c r="O36" i="14"/>
  <c r="T27" i="14"/>
  <c r="S19" i="14"/>
  <c r="S36" i="14"/>
  <c r="L19" i="14"/>
  <c r="M37" i="14"/>
  <c r="L37" i="14"/>
  <c r="K36" i="14"/>
  <c r="N28" i="14"/>
  <c r="Q20" i="14"/>
  <c r="P20" i="14"/>
  <c r="M27" i="14"/>
  <c r="L27" i="14"/>
  <c r="H19" i="14"/>
  <c r="O19" i="14"/>
  <c r="L31" i="14"/>
  <c r="I31" i="14"/>
  <c r="Q37" i="14"/>
  <c r="P37" i="14"/>
  <c r="R28" i="14"/>
  <c r="J20" i="14"/>
  <c r="T20" i="14"/>
  <c r="N37" i="14"/>
  <c r="M36" i="14"/>
  <c r="L36" i="14"/>
  <c r="H28" i="14"/>
  <c r="O28" i="14"/>
  <c r="R20" i="14"/>
  <c r="N27" i="14"/>
  <c r="Q19" i="14"/>
  <c r="P19" i="14"/>
  <c r="K31" i="14"/>
  <c r="R37" i="14"/>
  <c r="Q36" i="14"/>
  <c r="P36" i="14"/>
  <c r="I28" i="14"/>
  <c r="S28" i="14"/>
  <c r="K20" i="14"/>
  <c r="R27" i="14"/>
  <c r="J19" i="14"/>
  <c r="T19" i="14"/>
  <c r="M31" i="14"/>
  <c r="K37" i="14"/>
  <c r="J36" i="14"/>
  <c r="T36" i="14"/>
  <c r="M28" i="14"/>
  <c r="L28" i="14"/>
  <c r="H20" i="14"/>
  <c r="O20" i="14"/>
  <c r="K27" i="14"/>
  <c r="N19" i="14"/>
  <c r="R31" i="14"/>
  <c r="T31" i="14"/>
  <c r="H37" i="14"/>
  <c r="O37" i="14"/>
  <c r="N36" i="14"/>
  <c r="Q28" i="14"/>
  <c r="P28" i="14"/>
  <c r="I20" i="14"/>
  <c r="S20" i="14"/>
  <c r="H27" i="14"/>
  <c r="O27" i="14"/>
  <c r="R19" i="14"/>
  <c r="J31" i="14"/>
  <c r="I37" i="14"/>
  <c r="J28" i="14"/>
  <c r="M20" i="14"/>
  <c r="I27" i="14"/>
  <c r="P31" i="14"/>
  <c r="Q44" i="14"/>
  <c r="S101" i="25"/>
  <c r="L88" i="24"/>
  <c r="M104" i="14"/>
  <c r="N89" i="22"/>
  <c r="R94" i="21"/>
  <c r="N90" i="19"/>
  <c r="J98" i="14"/>
  <c r="P89" i="14"/>
  <c r="K108" i="26"/>
  <c r="K106" i="17"/>
  <c r="O94" i="17"/>
  <c r="T86" i="18"/>
  <c r="L90" i="17"/>
  <c r="J90" i="22"/>
  <c r="R98" i="15"/>
  <c r="T87" i="15"/>
  <c r="I102" i="15"/>
  <c r="O102" i="15"/>
  <c r="Q102" i="15"/>
  <c r="I109" i="21"/>
  <c r="N109" i="21"/>
  <c r="R109" i="21"/>
  <c r="M86" i="24"/>
  <c r="T86" i="24"/>
  <c r="I93" i="17"/>
  <c r="O93" i="17"/>
  <c r="Q93" i="17"/>
  <c r="J104" i="20"/>
  <c r="O104" i="20"/>
  <c r="L115" i="26"/>
  <c r="T115" i="26"/>
  <c r="Q115" i="26"/>
  <c r="M115" i="26"/>
  <c r="K115" i="26"/>
  <c r="I115" i="26"/>
  <c r="S115" i="26"/>
  <c r="P115" i="26"/>
  <c r="O115" i="26"/>
  <c r="M133" i="26"/>
  <c r="O133" i="26"/>
  <c r="S133" i="26"/>
  <c r="L133" i="26"/>
  <c r="Q133" i="26"/>
  <c r="P133" i="26"/>
  <c r="T133" i="26"/>
  <c r="I133" i="26"/>
  <c r="T152" i="26"/>
  <c r="O152" i="26"/>
  <c r="L152" i="26"/>
  <c r="I152" i="26"/>
  <c r="Q152" i="26"/>
  <c r="M152" i="26"/>
  <c r="P152" i="26"/>
  <c r="K152" i="26"/>
  <c r="S152" i="26"/>
  <c r="O172" i="26"/>
  <c r="K172" i="26"/>
  <c r="Q172" i="26"/>
  <c r="M172" i="26"/>
  <c r="T172" i="26"/>
  <c r="I172" i="26"/>
  <c r="L172" i="26"/>
  <c r="S172" i="26"/>
  <c r="P172" i="26"/>
  <c r="S190" i="26"/>
  <c r="M190" i="26"/>
  <c r="Q190" i="26"/>
  <c r="L190" i="26"/>
  <c r="P190" i="26"/>
  <c r="T190" i="26"/>
  <c r="I190" i="26"/>
  <c r="O190" i="26"/>
  <c r="K190" i="26"/>
  <c r="T209" i="26"/>
  <c r="Q209" i="26"/>
  <c r="I209" i="26"/>
  <c r="L209" i="26"/>
  <c r="K209" i="26"/>
  <c r="M209" i="26"/>
  <c r="P209" i="26"/>
  <c r="S209" i="26"/>
  <c r="O209" i="26"/>
  <c r="K227" i="26"/>
  <c r="L227" i="26"/>
  <c r="I227" i="26"/>
  <c r="O227" i="26"/>
  <c r="P227" i="26"/>
  <c r="M227" i="26"/>
  <c r="Q227" i="26"/>
  <c r="T227" i="26"/>
  <c r="I73" i="27"/>
  <c r="I74" i="27" s="1"/>
  <c r="P73" i="27"/>
  <c r="O73" i="27"/>
  <c r="O74" i="27" s="1"/>
  <c r="R73" i="27"/>
  <c r="T73" i="27"/>
  <c r="H74" i="27"/>
  <c r="N73" i="27"/>
  <c r="J73" i="27"/>
  <c r="J74" i="27" s="1"/>
  <c r="L73" i="27"/>
  <c r="Q73" i="27"/>
  <c r="M73" i="27"/>
  <c r="M119" i="27"/>
  <c r="O119" i="27"/>
  <c r="R119" i="27"/>
  <c r="I119" i="27"/>
  <c r="N119" i="27"/>
  <c r="Q119" i="27"/>
  <c r="J119" i="27"/>
  <c r="P119" i="27"/>
  <c r="L119" i="27"/>
  <c r="T119" i="27"/>
  <c r="N128" i="27"/>
  <c r="L128" i="27"/>
  <c r="P128" i="27"/>
  <c r="I128" i="27"/>
  <c r="Q128" i="27"/>
  <c r="O128" i="27"/>
  <c r="M128" i="27"/>
  <c r="R147" i="27"/>
  <c r="T147" i="27"/>
  <c r="N147" i="27"/>
  <c r="Q147" i="27"/>
  <c r="J147" i="27"/>
  <c r="M147" i="27"/>
  <c r="P147" i="27"/>
  <c r="L147" i="27"/>
  <c r="I147" i="27"/>
  <c r="O147" i="27"/>
  <c r="H158" i="27"/>
  <c r="Q157" i="27"/>
  <c r="L157" i="27"/>
  <c r="L158" i="27" s="1"/>
  <c r="P157" i="27"/>
  <c r="T157" i="27"/>
  <c r="M157" i="27"/>
  <c r="I157" i="27"/>
  <c r="I158" i="27" s="1"/>
  <c r="O186" i="27"/>
  <c r="R186" i="27"/>
  <c r="N186" i="27"/>
  <c r="J186" i="27"/>
  <c r="I186" i="27"/>
  <c r="M186" i="27"/>
  <c r="T186" i="27"/>
  <c r="P186" i="27"/>
  <c r="L186" i="27"/>
  <c r="Q186" i="27"/>
  <c r="P194" i="27"/>
  <c r="I194" i="27"/>
  <c r="M194" i="27"/>
  <c r="T194" i="27"/>
  <c r="J194" i="27"/>
  <c r="N194" i="27"/>
  <c r="Q194" i="27"/>
  <c r="R194" i="27"/>
  <c r="O194" i="27"/>
  <c r="K194" i="27"/>
  <c r="L194" i="27"/>
  <c r="K214" i="27"/>
  <c r="O214" i="27"/>
  <c r="L214" i="27"/>
  <c r="P214" i="27"/>
  <c r="I214" i="27"/>
  <c r="T214" i="27"/>
  <c r="M214" i="27"/>
  <c r="Q214" i="27"/>
  <c r="R214" i="27"/>
  <c r="K88" i="24"/>
  <c r="N93" i="17"/>
  <c r="K94" i="21"/>
  <c r="K76" i="14"/>
  <c r="N76" i="14"/>
  <c r="Q140" i="14"/>
  <c r="K140" i="14"/>
  <c r="S207" i="14"/>
  <c r="K207" i="14"/>
  <c r="K224" i="14"/>
  <c r="N224" i="14"/>
  <c r="P224" i="14"/>
  <c r="M224" i="14"/>
  <c r="K155" i="21"/>
  <c r="J97" i="22"/>
  <c r="J91" i="17"/>
  <c r="R110" i="15"/>
  <c r="S93" i="17"/>
  <c r="J107" i="25"/>
  <c r="L102" i="22"/>
  <c r="N97" i="22"/>
  <c r="Q91" i="17"/>
  <c r="L90" i="15"/>
  <c r="R101" i="25"/>
  <c r="I108" i="24"/>
  <c r="S94" i="24"/>
  <c r="K108" i="24"/>
  <c r="O108" i="24"/>
  <c r="Q109" i="25"/>
  <c r="P110" i="15"/>
  <c r="K110" i="15"/>
  <c r="K87" i="20"/>
  <c r="N88" i="24"/>
  <c r="J88" i="24"/>
  <c r="K95" i="23"/>
  <c r="Q95" i="23"/>
  <c r="M102" i="23"/>
  <c r="I94" i="16"/>
  <c r="Q94" i="16"/>
  <c r="K104" i="15"/>
  <c r="O104" i="14"/>
  <c r="N104" i="14"/>
  <c r="P102" i="15"/>
  <c r="P96" i="27"/>
  <c r="O109" i="13"/>
  <c r="O108" i="27"/>
  <c r="T89" i="25"/>
  <c r="L93" i="17"/>
  <c r="T93" i="17"/>
  <c r="T109" i="21"/>
  <c r="J89" i="22"/>
  <c r="P94" i="21"/>
  <c r="T101" i="24"/>
  <c r="L107" i="25"/>
  <c r="K90" i="19"/>
  <c r="N88" i="22"/>
  <c r="N104" i="20"/>
  <c r="K89" i="14"/>
  <c r="L110" i="22"/>
  <c r="O108" i="26"/>
  <c r="S106" i="17"/>
  <c r="R94" i="17"/>
  <c r="J94" i="17"/>
  <c r="N86" i="18"/>
  <c r="M90" i="17"/>
  <c r="P106" i="14"/>
  <c r="Q85" i="19"/>
  <c r="M85" i="19"/>
  <c r="P85" i="19"/>
  <c r="S85" i="19"/>
  <c r="P85" i="25"/>
  <c r="J85" i="25"/>
  <c r="K101" i="14"/>
  <c r="J101" i="14"/>
  <c r="M101" i="14"/>
  <c r="T101" i="14"/>
  <c r="O101" i="14"/>
  <c r="I101" i="14"/>
  <c r="N101" i="14"/>
  <c r="S101" i="14"/>
  <c r="N85" i="14"/>
  <c r="P85" i="14"/>
  <c r="O85" i="14"/>
  <c r="I85" i="14"/>
  <c r="R85" i="14"/>
  <c r="M85" i="14"/>
  <c r="K85" i="14"/>
  <c r="J85" i="14"/>
  <c r="S85" i="14"/>
  <c r="O100" i="17"/>
  <c r="T100" i="17"/>
  <c r="J100" i="17"/>
  <c r="M100" i="17"/>
  <c r="N100" i="17"/>
  <c r="R100" i="17"/>
  <c r="K100" i="17"/>
  <c r="S100" i="17"/>
  <c r="O95" i="14"/>
  <c r="N95" i="14"/>
  <c r="K95" i="14"/>
  <c r="J95" i="14"/>
  <c r="M95" i="14"/>
  <c r="S95" i="14"/>
  <c r="L95" i="14"/>
  <c r="L95" i="17"/>
  <c r="Q95" i="17"/>
  <c r="I98" i="17"/>
  <c r="S98" i="17"/>
  <c r="M110" i="20"/>
  <c r="R110" i="20"/>
  <c r="I86" i="14"/>
  <c r="J86" i="14"/>
  <c r="T108" i="22"/>
  <c r="K108" i="22"/>
  <c r="Q108" i="22"/>
  <c r="N108" i="22"/>
  <c r="S108" i="22"/>
  <c r="R108" i="22"/>
  <c r="L108" i="22"/>
  <c r="O109" i="19"/>
  <c r="R109" i="19"/>
  <c r="I98" i="24"/>
  <c r="K98" i="24"/>
  <c r="O98" i="24"/>
  <c r="I99" i="18"/>
  <c r="L99" i="18"/>
  <c r="I89" i="24"/>
  <c r="O89" i="24"/>
  <c r="I94" i="26"/>
  <c r="M94" i="26"/>
  <c r="S106" i="21"/>
  <c r="P106" i="21"/>
  <c r="R106" i="21"/>
  <c r="I106" i="21"/>
  <c r="M106" i="21"/>
  <c r="O106" i="21"/>
  <c r="Q106" i="21"/>
  <c r="N106" i="21"/>
  <c r="N93" i="23"/>
  <c r="I93" i="23"/>
  <c r="Q89" i="22"/>
  <c r="L104" i="20"/>
  <c r="P149" i="14"/>
  <c r="L149" i="14"/>
  <c r="I216" i="14"/>
  <c r="K216" i="14"/>
  <c r="T216" i="14"/>
  <c r="I88" i="24"/>
  <c r="J90" i="15"/>
  <c r="J108" i="24"/>
  <c r="M88" i="24"/>
  <c r="T104" i="15"/>
  <c r="T96" i="27"/>
  <c r="Q108" i="27"/>
  <c r="R89" i="25"/>
  <c r="O101" i="24"/>
  <c r="O90" i="19"/>
  <c r="Q88" i="22"/>
  <c r="I91" i="17"/>
  <c r="R97" i="22"/>
  <c r="P91" i="17"/>
  <c r="T91" i="17"/>
  <c r="I110" i="15"/>
  <c r="P90" i="15"/>
  <c r="K101" i="25"/>
  <c r="J94" i="24"/>
  <c r="R108" i="24"/>
  <c r="M108" i="24"/>
  <c r="J110" i="15"/>
  <c r="N110" i="15"/>
  <c r="T88" i="24"/>
  <c r="P88" i="24"/>
  <c r="N95" i="23"/>
  <c r="M95" i="23"/>
  <c r="I110" i="22"/>
  <c r="K94" i="16"/>
  <c r="R94" i="16"/>
  <c r="I104" i="15"/>
  <c r="L104" i="15"/>
  <c r="T104" i="14"/>
  <c r="R104" i="14"/>
  <c r="L102" i="15"/>
  <c r="T102" i="15"/>
  <c r="Q96" i="27"/>
  <c r="J89" i="25"/>
  <c r="R93" i="17"/>
  <c r="S109" i="21"/>
  <c r="I94" i="21"/>
  <c r="M94" i="21"/>
  <c r="N107" i="25"/>
  <c r="J90" i="19"/>
  <c r="S88" i="22"/>
  <c r="I104" i="20"/>
  <c r="P104" i="20"/>
  <c r="S94" i="17"/>
  <c r="L86" i="18"/>
  <c r="P90" i="17"/>
  <c r="L106" i="21"/>
  <c r="L100" i="17"/>
  <c r="T85" i="14"/>
  <c r="O101" i="13"/>
  <c r="L101" i="13"/>
  <c r="I101" i="13"/>
  <c r="K101" i="13"/>
  <c r="T101" i="13"/>
  <c r="R101" i="13"/>
  <c r="J101" i="13"/>
  <c r="L107" i="22"/>
  <c r="T107" i="22"/>
  <c r="P107" i="22"/>
  <c r="I107" i="22"/>
  <c r="R107" i="22"/>
  <c r="Q107" i="22"/>
  <c r="M107" i="22"/>
  <c r="N107" i="22"/>
  <c r="S94" i="14"/>
  <c r="K94" i="14"/>
  <c r="I94" i="14"/>
  <c r="S110" i="17"/>
  <c r="L110" i="17"/>
  <c r="I110" i="17"/>
  <c r="I90" i="26"/>
  <c r="M90" i="26"/>
  <c r="K90" i="26"/>
  <c r="N96" i="14"/>
  <c r="P96" i="14"/>
  <c r="M96" i="14"/>
  <c r="I106" i="18"/>
  <c r="Q106" i="18"/>
  <c r="P106" i="23"/>
  <c r="I106" i="23"/>
  <c r="M106" i="23"/>
  <c r="I95" i="23"/>
  <c r="S84" i="27"/>
  <c r="R84" i="27"/>
  <c r="T101" i="25"/>
  <c r="S108" i="24"/>
  <c r="O110" i="15"/>
  <c r="R102" i="22"/>
  <c r="P107" i="25"/>
  <c r="K104" i="20"/>
  <c r="T104" i="20"/>
  <c r="M94" i="17"/>
  <c r="P86" i="18"/>
  <c r="Q103" i="25"/>
  <c r="I101" i="24"/>
  <c r="R101" i="24"/>
  <c r="Q101" i="24"/>
  <c r="I106" i="17"/>
  <c r="J106" i="17"/>
  <c r="J108" i="26"/>
  <c r="P108" i="26"/>
  <c r="S110" i="22"/>
  <c r="K110" i="22"/>
  <c r="O94" i="27"/>
  <c r="N94" i="27"/>
  <c r="T94" i="27"/>
  <c r="I90" i="14"/>
  <c r="Q90" i="14"/>
  <c r="S90" i="14"/>
  <c r="I89" i="14"/>
  <c r="L89" i="14"/>
  <c r="I102" i="23"/>
  <c r="P102" i="23"/>
  <c r="H112" i="6"/>
  <c r="X112" i="6"/>
  <c r="H51" i="13"/>
  <c r="M51" i="13" s="1"/>
  <c r="X51" i="6"/>
  <c r="H124" i="13"/>
  <c r="T124" i="13" s="1"/>
  <c r="X124" i="6"/>
  <c r="M71" i="14"/>
  <c r="H74" i="14"/>
  <c r="L71" i="14"/>
  <c r="P71" i="14"/>
  <c r="P80" i="14"/>
  <c r="O80" i="14"/>
  <c r="K80" i="14"/>
  <c r="N117" i="14"/>
  <c r="P117" i="14"/>
  <c r="T117" i="14"/>
  <c r="M117" i="14"/>
  <c r="K117" i="14"/>
  <c r="S117" i="14"/>
  <c r="Q136" i="14"/>
  <c r="M136" i="14"/>
  <c r="P136" i="14"/>
  <c r="L136" i="14"/>
  <c r="O136" i="14"/>
  <c r="I144" i="14"/>
  <c r="L144" i="14"/>
  <c r="T144" i="14"/>
  <c r="S144" i="14"/>
  <c r="K144" i="14"/>
  <c r="N144" i="14"/>
  <c r="Q144" i="14"/>
  <c r="H155" i="14"/>
  <c r="P154" i="14"/>
  <c r="T154" i="14"/>
  <c r="I154" i="14"/>
  <c r="K154" i="14"/>
  <c r="M154" i="14"/>
  <c r="S154" i="14"/>
  <c r="L154" i="14"/>
  <c r="I164" i="14"/>
  <c r="S164" i="14"/>
  <c r="K164" i="14"/>
  <c r="N164" i="14"/>
  <c r="M164" i="14"/>
  <c r="P164" i="14"/>
  <c r="M174" i="14"/>
  <c r="I174" i="14"/>
  <c r="S174" i="14"/>
  <c r="K174" i="14"/>
  <c r="P174" i="14"/>
  <c r="L174" i="14"/>
  <c r="Q174" i="14"/>
  <c r="R184" i="14"/>
  <c r="N184" i="14"/>
  <c r="Q184" i="14"/>
  <c r="L184" i="14"/>
  <c r="I184" i="14"/>
  <c r="S184" i="14"/>
  <c r="K184" i="14"/>
  <c r="P192" i="14"/>
  <c r="T192" i="14"/>
  <c r="L192" i="14"/>
  <c r="O201" i="14"/>
  <c r="L201" i="14"/>
  <c r="K201" i="14"/>
  <c r="H203" i="14"/>
  <c r="N201" i="14"/>
  <c r="M201" i="14"/>
  <c r="P201" i="14"/>
  <c r="I201" i="14"/>
  <c r="Q201" i="14"/>
  <c r="S211" i="14"/>
  <c r="K211" i="14"/>
  <c r="M211" i="14"/>
  <c r="T211" i="14"/>
  <c r="L211" i="14"/>
  <c r="K220" i="14"/>
  <c r="L220" i="14"/>
  <c r="P220" i="14"/>
  <c r="I220" i="14"/>
  <c r="N220" i="14"/>
  <c r="M220" i="14"/>
  <c r="P175" i="15"/>
  <c r="K74" i="15"/>
  <c r="S98" i="15"/>
  <c r="O98" i="15"/>
  <c r="P98" i="15"/>
  <c r="Q98" i="15"/>
  <c r="N98" i="15"/>
  <c r="J98" i="15"/>
  <c r="L98" i="15"/>
  <c r="T98" i="15"/>
  <c r="P95" i="13"/>
  <c r="I95" i="13"/>
  <c r="S89" i="22"/>
  <c r="I89" i="22"/>
  <c r="S93" i="20"/>
  <c r="L93" i="20"/>
  <c r="N51" i="26"/>
  <c r="M51" i="26"/>
  <c r="L51" i="26"/>
  <c r="O78" i="26"/>
  <c r="L78" i="26"/>
  <c r="P78" i="26"/>
  <c r="T78" i="26"/>
  <c r="I78" i="26"/>
  <c r="Q78" i="26"/>
  <c r="M78" i="26"/>
  <c r="O124" i="26"/>
  <c r="I124" i="26"/>
  <c r="L124" i="26"/>
  <c r="P124" i="26"/>
  <c r="S124" i="26"/>
  <c r="M124" i="26"/>
  <c r="Q124" i="26"/>
  <c r="T124" i="26"/>
  <c r="T142" i="26"/>
  <c r="P142" i="26"/>
  <c r="L142" i="26"/>
  <c r="Q142" i="26"/>
  <c r="K142" i="26"/>
  <c r="M142" i="26"/>
  <c r="O142" i="26"/>
  <c r="I142" i="26"/>
  <c r="S142" i="26"/>
  <c r="S162" i="26"/>
  <c r="Q162" i="26"/>
  <c r="I162" i="26"/>
  <c r="K162" i="26"/>
  <c r="L162" i="26"/>
  <c r="P162" i="26"/>
  <c r="T162" i="26"/>
  <c r="O162" i="26"/>
  <c r="M162" i="26"/>
  <c r="P181" i="26"/>
  <c r="I181" i="26"/>
  <c r="M181" i="26"/>
  <c r="T181" i="26"/>
  <c r="Q181" i="26"/>
  <c r="K181" i="26"/>
  <c r="L181" i="26"/>
  <c r="O181" i="26"/>
  <c r="S181" i="26"/>
  <c r="K199" i="26"/>
  <c r="Q199" i="26"/>
  <c r="M199" i="26"/>
  <c r="I199" i="26"/>
  <c r="T199" i="26"/>
  <c r="P199" i="26"/>
  <c r="S199" i="26"/>
  <c r="O199" i="26"/>
  <c r="L199" i="26"/>
  <c r="K218" i="26"/>
  <c r="L218" i="26"/>
  <c r="O218" i="26"/>
  <c r="P218" i="26"/>
  <c r="S218" i="26"/>
  <c r="T218" i="26"/>
  <c r="Q218" i="26"/>
  <c r="I218" i="26"/>
  <c r="M218" i="26"/>
  <c r="J82" i="27"/>
  <c r="I82" i="27"/>
  <c r="L82" i="27"/>
  <c r="P82" i="27"/>
  <c r="Q82" i="27"/>
  <c r="M82" i="27"/>
  <c r="M138" i="27"/>
  <c r="I138" i="27"/>
  <c r="P138" i="27"/>
  <c r="R138" i="27"/>
  <c r="L138" i="27"/>
  <c r="N138" i="27"/>
  <c r="J138" i="27"/>
  <c r="Q138" i="27"/>
  <c r="O138" i="27"/>
  <c r="J167" i="27"/>
  <c r="P167" i="27"/>
  <c r="T167" i="27"/>
  <c r="M167" i="27"/>
  <c r="I167" i="27"/>
  <c r="O167" i="27"/>
  <c r="Q167" i="27"/>
  <c r="K167" i="27"/>
  <c r="R167" i="27"/>
  <c r="N167" i="27"/>
  <c r="L177" i="27"/>
  <c r="R177" i="27"/>
  <c r="P177" i="27"/>
  <c r="N177" i="27"/>
  <c r="J177" i="27"/>
  <c r="Q177" i="27"/>
  <c r="M177" i="27"/>
  <c r="T177" i="27"/>
  <c r="O177" i="27"/>
  <c r="I177" i="27"/>
  <c r="Q204" i="27"/>
  <c r="I204" i="27"/>
  <c r="J204" i="27"/>
  <c r="N204" i="27"/>
  <c r="L204" i="27"/>
  <c r="R204" i="27"/>
  <c r="P204" i="27"/>
  <c r="P206" i="27" s="1"/>
  <c r="M204" i="27"/>
  <c r="M206" i="27" s="1"/>
  <c r="N222" i="27"/>
  <c r="T222" i="27"/>
  <c r="K222" i="27"/>
  <c r="Q222" i="27"/>
  <c r="O222" i="27"/>
  <c r="I222" i="27"/>
  <c r="M222" i="27"/>
  <c r="L222" i="27"/>
  <c r="P222" i="27"/>
  <c r="R91" i="17"/>
  <c r="M91" i="17"/>
  <c r="P101" i="25"/>
  <c r="M101" i="25"/>
  <c r="Q103" i="16"/>
  <c r="L108" i="24"/>
  <c r="T108" i="24"/>
  <c r="S110" i="15"/>
  <c r="L110" i="15"/>
  <c r="R88" i="24"/>
  <c r="M93" i="17"/>
  <c r="L89" i="22"/>
  <c r="P89" i="22"/>
  <c r="S94" i="21"/>
  <c r="T94" i="21"/>
  <c r="L91" i="17"/>
  <c r="O91" i="17"/>
  <c r="J101" i="25"/>
  <c r="Q101" i="25"/>
  <c r="P108" i="24"/>
  <c r="Q110" i="15"/>
  <c r="O88" i="24"/>
  <c r="J104" i="15"/>
  <c r="S104" i="15"/>
  <c r="K93" i="17"/>
  <c r="K89" i="22"/>
  <c r="R89" i="22"/>
  <c r="Q94" i="21"/>
  <c r="J94" i="21"/>
  <c r="R104" i="20"/>
  <c r="S104" i="17"/>
  <c r="K104" i="17"/>
  <c r="J104" i="17"/>
  <c r="P104" i="17"/>
  <c r="I104" i="17"/>
  <c r="I88" i="22"/>
  <c r="J88" i="22"/>
  <c r="K88" i="22"/>
  <c r="I108" i="27"/>
  <c r="P108" i="27"/>
  <c r="S109" i="13"/>
  <c r="L90" i="19"/>
  <c r="M90" i="19"/>
  <c r="P98" i="26"/>
  <c r="Q98" i="26"/>
  <c r="R98" i="26"/>
  <c r="K98" i="26"/>
  <c r="I96" i="27"/>
  <c r="L96" i="27"/>
  <c r="Y123" i="6"/>
  <c r="H77" i="13"/>
  <c r="R77" i="13" s="1"/>
  <c r="H77" i="6"/>
  <c r="Y77" i="6" s="1"/>
  <c r="X95" i="6"/>
  <c r="H95" i="6"/>
  <c r="H103" i="6"/>
  <c r="H103" i="13"/>
  <c r="K103" i="13" s="1"/>
  <c r="X103" i="6"/>
  <c r="H125" i="13"/>
  <c r="K125" i="13" s="1"/>
  <c r="H125" i="6"/>
  <c r="X125" i="6"/>
  <c r="H138" i="13"/>
  <c r="M138" i="13" s="1"/>
  <c r="X138" i="6"/>
  <c r="H138" i="6"/>
  <c r="H163" i="13"/>
  <c r="M163" i="13" s="1"/>
  <c r="X163" i="6"/>
  <c r="H163" i="6"/>
  <c r="H177" i="13"/>
  <c r="P177" i="13" s="1"/>
  <c r="X177" i="6"/>
  <c r="H177" i="6"/>
  <c r="H187" i="13"/>
  <c r="X187" i="6"/>
  <c r="H187" i="6"/>
  <c r="H195" i="13"/>
  <c r="X195" i="6"/>
  <c r="H195" i="6"/>
  <c r="H209" i="13"/>
  <c r="H209" i="12" s="1"/>
  <c r="X209" i="6"/>
  <c r="H209" i="6"/>
  <c r="X231" i="6"/>
  <c r="H231" i="6"/>
  <c r="S72" i="14"/>
  <c r="L72" i="14"/>
  <c r="O72" i="14"/>
  <c r="T72" i="14"/>
  <c r="K72" i="14"/>
  <c r="Q72" i="14"/>
  <c r="M72" i="14"/>
  <c r="N72" i="14"/>
  <c r="P118" i="14"/>
  <c r="T118" i="14"/>
  <c r="O118" i="14"/>
  <c r="J118" i="14"/>
  <c r="I127" i="14"/>
  <c r="T127" i="14"/>
  <c r="S127" i="14"/>
  <c r="P127" i="14"/>
  <c r="R127" i="14"/>
  <c r="N127" i="14"/>
  <c r="Q127" i="14"/>
  <c r="L127" i="14"/>
  <c r="N137" i="14"/>
  <c r="R137" i="14"/>
  <c r="L137" i="14"/>
  <c r="S137" i="14"/>
  <c r="L145" i="14"/>
  <c r="N145" i="14"/>
  <c r="P145" i="14"/>
  <c r="O156" i="14"/>
  <c r="P156" i="14"/>
  <c r="K156" i="14"/>
  <c r="K158" i="14" s="1"/>
  <c r="H158" i="14"/>
  <c r="Q156" i="14"/>
  <c r="M156" i="14"/>
  <c r="N156" i="14"/>
  <c r="T156" i="14"/>
  <c r="T158" i="14" s="1"/>
  <c r="P165" i="14"/>
  <c r="T165" i="14"/>
  <c r="L165" i="14"/>
  <c r="O176" i="14"/>
  <c r="K176" i="14"/>
  <c r="Q176" i="14"/>
  <c r="I176" i="14"/>
  <c r="N176" i="14"/>
  <c r="M176" i="14"/>
  <c r="N185" i="14"/>
  <c r="L185" i="14"/>
  <c r="P185" i="14"/>
  <c r="R193" i="14"/>
  <c r="N193" i="14"/>
  <c r="M193" i="14"/>
  <c r="K193" i="14"/>
  <c r="I193" i="14"/>
  <c r="S193" i="14"/>
  <c r="P193" i="14"/>
  <c r="S202" i="14"/>
  <c r="N202" i="14"/>
  <c r="P202" i="14"/>
  <c r="O202" i="14"/>
  <c r="R202" i="14"/>
  <c r="L213" i="14"/>
  <c r="N213" i="14"/>
  <c r="S213" i="14"/>
  <c r="J213" i="14"/>
  <c r="K213" i="14"/>
  <c r="M213" i="14"/>
  <c r="I213" i="14"/>
  <c r="O213" i="14"/>
  <c r="M221" i="14"/>
  <c r="I221" i="14"/>
  <c r="S221" i="14"/>
  <c r="K221" i="14"/>
  <c r="N221" i="14"/>
  <c r="Q221" i="14"/>
  <c r="K91" i="17"/>
  <c r="L101" i="25"/>
  <c r="J93" i="17"/>
  <c r="M89" i="22"/>
  <c r="O94" i="21"/>
  <c r="S104" i="20"/>
  <c r="L87" i="15"/>
  <c r="I87" i="15"/>
  <c r="P87" i="15"/>
  <c r="R87" i="15"/>
  <c r="J87" i="15"/>
  <c r="O87" i="15"/>
  <c r="Q87" i="15"/>
  <c r="M87" i="15"/>
  <c r="I93" i="16"/>
  <c r="R93" i="16"/>
  <c r="M93" i="16"/>
  <c r="J93" i="16"/>
  <c r="P98" i="14"/>
  <c r="M98" i="14"/>
  <c r="I89" i="25"/>
  <c r="K89" i="25"/>
  <c r="S104" i="14"/>
  <c r="L104" i="14"/>
  <c r="T94" i="17"/>
  <c r="P94" i="17"/>
  <c r="L202" i="14"/>
  <c r="K202" i="14"/>
  <c r="T174" i="14"/>
  <c r="P137" i="14"/>
  <c r="I117" i="14"/>
  <c r="N71" i="14"/>
  <c r="L80" i="14"/>
  <c r="I120" i="16"/>
  <c r="M166" i="19"/>
  <c r="M170" i="20"/>
  <c r="I92" i="15"/>
  <c r="M92" i="18"/>
  <c r="K89" i="23"/>
  <c r="P102" i="17"/>
  <c r="K102" i="17"/>
  <c r="J95" i="18"/>
  <c r="T95" i="18"/>
  <c r="Q95" i="18"/>
  <c r="M95" i="18"/>
  <c r="N95" i="18"/>
  <c r="K95" i="18"/>
  <c r="T91" i="27"/>
  <c r="O91" i="27"/>
  <c r="R91" i="27"/>
  <c r="K91" i="27"/>
  <c r="P91" i="27"/>
  <c r="M91" i="27"/>
  <c r="L91" i="27"/>
  <c r="M107" i="27"/>
  <c r="T107" i="27"/>
  <c r="N107" i="27"/>
  <c r="S107" i="27"/>
  <c r="P107" i="27"/>
  <c r="K107" i="27"/>
  <c r="L107" i="27"/>
  <c r="R107" i="27"/>
  <c r="K90" i="23"/>
  <c r="M90" i="23"/>
  <c r="P90" i="23"/>
  <c r="T90" i="23"/>
  <c r="Q90" i="23"/>
  <c r="I90" i="23"/>
  <c r="N90" i="23"/>
  <c r="L90" i="23"/>
  <c r="Q146" i="16"/>
  <c r="K151" i="16"/>
  <c r="L228" i="18"/>
  <c r="I182" i="22"/>
  <c r="N73" i="22"/>
  <c r="N74" i="22" s="1"/>
  <c r="T73" i="22"/>
  <c r="J73" i="22"/>
  <c r="I73" i="22"/>
  <c r="I128" i="22"/>
  <c r="Q128" i="22"/>
  <c r="O157" i="22"/>
  <c r="O158" i="22" s="1"/>
  <c r="T157" i="22"/>
  <c r="N177" i="22"/>
  <c r="R177" i="22"/>
  <c r="O186" i="22"/>
  <c r="T186" i="22"/>
  <c r="K186" i="22"/>
  <c r="N194" i="22"/>
  <c r="J194" i="22"/>
  <c r="R194" i="22"/>
  <c r="R204" i="22"/>
  <c r="H206" i="22"/>
  <c r="N204" i="22"/>
  <c r="N206" i="22" s="1"/>
  <c r="J204" i="22"/>
  <c r="J206" i="22" s="1"/>
  <c r="N214" i="22"/>
  <c r="O214" i="22"/>
  <c r="N72" i="23"/>
  <c r="N74" i="23" s="1"/>
  <c r="H74" i="23"/>
  <c r="P72" i="23"/>
  <c r="P74" i="23" s="1"/>
  <c r="J72" i="23"/>
  <c r="S72" i="23"/>
  <c r="M72" i="23"/>
  <c r="O72" i="23"/>
  <c r="O74" i="23" s="1"/>
  <c r="K72" i="23"/>
  <c r="Q72" i="23"/>
  <c r="Q74" i="23" s="1"/>
  <c r="N81" i="23"/>
  <c r="I81" i="23"/>
  <c r="Q81" i="23"/>
  <c r="R81" i="23"/>
  <c r="M81" i="23"/>
  <c r="J81" i="23"/>
  <c r="K81" i="23"/>
  <c r="O81" i="23"/>
  <c r="R118" i="23"/>
  <c r="N118" i="23"/>
  <c r="M118" i="23"/>
  <c r="J118" i="23"/>
  <c r="H129" i="23"/>
  <c r="P127" i="23"/>
  <c r="N127" i="23"/>
  <c r="K127" i="23"/>
  <c r="J127" i="23"/>
  <c r="Q127" i="23"/>
  <c r="I137" i="23"/>
  <c r="R137" i="23"/>
  <c r="N145" i="23"/>
  <c r="J145" i="23"/>
  <c r="T145" i="23"/>
  <c r="R145" i="23"/>
  <c r="Q145" i="23"/>
  <c r="M156" i="23"/>
  <c r="M158" i="23" s="1"/>
  <c r="I156" i="23"/>
  <c r="Q156" i="23"/>
  <c r="T185" i="23"/>
  <c r="Q185" i="23"/>
  <c r="I185" i="23"/>
  <c r="Q193" i="23"/>
  <c r="J193" i="23"/>
  <c r="S202" i="23"/>
  <c r="R202" i="23"/>
  <c r="H203" i="23"/>
  <c r="J202" i="23"/>
  <c r="N202" i="23"/>
  <c r="K202" i="23"/>
  <c r="K203" i="23" s="1"/>
  <c r="M79" i="24"/>
  <c r="M83" i="24" s="1"/>
  <c r="L79" i="24"/>
  <c r="S79" i="24"/>
  <c r="I79" i="24"/>
  <c r="P79" i="24"/>
  <c r="O79" i="24"/>
  <c r="K79" i="24"/>
  <c r="H83" i="24"/>
  <c r="R79" i="24"/>
  <c r="T79" i="24"/>
  <c r="N79" i="24"/>
  <c r="L116" i="24"/>
  <c r="S116" i="24"/>
  <c r="O116" i="24"/>
  <c r="T116" i="24"/>
  <c r="Q116" i="24"/>
  <c r="K116" i="24"/>
  <c r="M116" i="24"/>
  <c r="H120" i="24"/>
  <c r="R116" i="24"/>
  <c r="N116" i="24"/>
  <c r="T125" i="24"/>
  <c r="Q125" i="24"/>
  <c r="H129" i="24"/>
  <c r="S125" i="24"/>
  <c r="O125" i="24"/>
  <c r="N125" i="24"/>
  <c r="J125" i="24"/>
  <c r="I125" i="24"/>
  <c r="L125" i="24"/>
  <c r="P134" i="24"/>
  <c r="Q134" i="24"/>
  <c r="T134" i="24"/>
  <c r="T135" i="24" s="1"/>
  <c r="H135" i="24"/>
  <c r="O134" i="24"/>
  <c r="N134" i="24"/>
  <c r="I134" i="24"/>
  <c r="O143" i="24"/>
  <c r="T143" i="24"/>
  <c r="Q143" i="24"/>
  <c r="M143" i="24"/>
  <c r="I143" i="24"/>
  <c r="H146" i="24"/>
  <c r="P143" i="24"/>
  <c r="L143" i="24"/>
  <c r="R143" i="24"/>
  <c r="M153" i="24"/>
  <c r="M155" i="24" s="1"/>
  <c r="N153" i="24"/>
  <c r="J153" i="24"/>
  <c r="P153" i="24"/>
  <c r="T153" i="24"/>
  <c r="T155" i="24" s="1"/>
  <c r="H155" i="24"/>
  <c r="L153" i="24"/>
  <c r="L155" i="24" s="1"/>
  <c r="S153" i="24"/>
  <c r="Q153" i="24"/>
  <c r="Q155" i="24" s="1"/>
  <c r="O153" i="24"/>
  <c r="I153" i="24"/>
  <c r="I155" i="24" s="1"/>
  <c r="K163" i="24"/>
  <c r="Q163" i="24"/>
  <c r="T163" i="24"/>
  <c r="N163" i="24"/>
  <c r="O163" i="24"/>
  <c r="H166" i="24"/>
  <c r="J163" i="24"/>
  <c r="I163" i="24"/>
  <c r="I166" i="24" s="1"/>
  <c r="N173" i="24"/>
  <c r="J173" i="24"/>
  <c r="T173" i="24"/>
  <c r="L173" i="24"/>
  <c r="S173" i="24"/>
  <c r="Q173" i="24"/>
  <c r="O173" i="24"/>
  <c r="I173" i="24"/>
  <c r="O183" i="24"/>
  <c r="I183" i="24"/>
  <c r="H197" i="24"/>
  <c r="M183" i="24"/>
  <c r="L183" i="24"/>
  <c r="Q183" i="24"/>
  <c r="P183" i="24"/>
  <c r="N191" i="24"/>
  <c r="Q191" i="24"/>
  <c r="R191" i="24"/>
  <c r="S191" i="24"/>
  <c r="M191" i="24"/>
  <c r="O191" i="24"/>
  <c r="I191" i="24"/>
  <c r="Q200" i="24"/>
  <c r="K200" i="24"/>
  <c r="O200" i="24"/>
  <c r="L200" i="24"/>
  <c r="S200" i="24"/>
  <c r="P200" i="24"/>
  <c r="I200" i="24"/>
  <c r="T200" i="24"/>
  <c r="M200" i="24"/>
  <c r="N200" i="24"/>
  <c r="R200" i="24"/>
  <c r="R203" i="24" s="1"/>
  <c r="K210" i="24"/>
  <c r="R210" i="24"/>
  <c r="N210" i="24"/>
  <c r="J210" i="24"/>
  <c r="H212" i="24"/>
  <c r="Q210" i="24"/>
  <c r="Q212" i="24" s="1"/>
  <c r="S210" i="24"/>
  <c r="M210" i="24"/>
  <c r="L210" i="24"/>
  <c r="L212" i="24" s="1"/>
  <c r="R219" i="24"/>
  <c r="M219" i="24"/>
  <c r="Q219" i="24"/>
  <c r="L219" i="24"/>
  <c r="H225" i="24"/>
  <c r="P219" i="24"/>
  <c r="T219" i="24"/>
  <c r="J84" i="21"/>
  <c r="K165" i="13"/>
  <c r="M206" i="15"/>
  <c r="P212" i="16"/>
  <c r="I203" i="16"/>
  <c r="P182" i="16"/>
  <c r="U125" i="16"/>
  <c r="V125" i="16" s="1"/>
  <c r="S155" i="16"/>
  <c r="L130" i="21"/>
  <c r="M130" i="21"/>
  <c r="Q139" i="21"/>
  <c r="R139" i="21"/>
  <c r="N139" i="21"/>
  <c r="M148" i="21"/>
  <c r="K148" i="21"/>
  <c r="K151" i="21" s="1"/>
  <c r="S148" i="21"/>
  <c r="Q148" i="21"/>
  <c r="R148" i="21"/>
  <c r="R159" i="21"/>
  <c r="K159" i="21"/>
  <c r="M159" i="21"/>
  <c r="T159" i="21"/>
  <c r="R168" i="21"/>
  <c r="H170" i="21"/>
  <c r="S168" i="21"/>
  <c r="M178" i="21"/>
  <c r="T178" i="21"/>
  <c r="M187" i="21"/>
  <c r="Q187" i="21"/>
  <c r="I187" i="21"/>
  <c r="T187" i="21"/>
  <c r="N187" i="21"/>
  <c r="J187" i="21"/>
  <c r="I195" i="21"/>
  <c r="T195" i="21"/>
  <c r="Q195" i="21"/>
  <c r="N195" i="21"/>
  <c r="J195" i="21"/>
  <c r="M195" i="21"/>
  <c r="L205" i="21"/>
  <c r="K205" i="21"/>
  <c r="K206" i="21" s="1"/>
  <c r="T205" i="21"/>
  <c r="H206" i="21"/>
  <c r="N215" i="21"/>
  <c r="R215" i="21"/>
  <c r="Q215" i="21"/>
  <c r="J223" i="21"/>
  <c r="R223" i="21"/>
  <c r="Q223" i="21"/>
  <c r="N223" i="21"/>
  <c r="K242" i="20"/>
  <c r="R242" i="20"/>
  <c r="S242" i="20"/>
  <c r="H40" i="15"/>
  <c r="Q151" i="15"/>
  <c r="Q170" i="15"/>
  <c r="L228" i="16"/>
  <c r="M117" i="20"/>
  <c r="T117" i="20"/>
  <c r="R126" i="20"/>
  <c r="O126" i="20"/>
  <c r="J126" i="20"/>
  <c r="S126" i="20"/>
  <c r="S144" i="20"/>
  <c r="O144" i="20"/>
  <c r="K144" i="20"/>
  <c r="R164" i="20"/>
  <c r="J164" i="20"/>
  <c r="O192" i="20"/>
  <c r="J192" i="20"/>
  <c r="J211" i="20"/>
  <c r="P211" i="20"/>
  <c r="S211" i="20"/>
  <c r="O228" i="21"/>
  <c r="O158" i="24"/>
  <c r="T142" i="19"/>
  <c r="J142" i="19"/>
  <c r="N152" i="19"/>
  <c r="H155" i="19"/>
  <c r="S152" i="19"/>
  <c r="S155" i="19" s="1"/>
  <c r="J172" i="19"/>
  <c r="S172" i="19"/>
  <c r="O172" i="19"/>
  <c r="R172" i="19"/>
  <c r="R218" i="19"/>
  <c r="N218" i="19"/>
  <c r="R227" i="19"/>
  <c r="J227" i="19"/>
  <c r="K227" i="19"/>
  <c r="K228" i="19" s="1"/>
  <c r="S227" i="19"/>
  <c r="S228" i="19" s="1"/>
  <c r="O227" i="19"/>
  <c r="O228" i="19" s="1"/>
  <c r="N227" i="19"/>
  <c r="R84" i="25"/>
  <c r="I84" i="26"/>
  <c r="K193" i="13"/>
  <c r="R78" i="15"/>
  <c r="N78" i="15"/>
  <c r="S124" i="15"/>
  <c r="J124" i="15"/>
  <c r="J78" i="16"/>
  <c r="L78" i="16"/>
  <c r="L124" i="16"/>
  <c r="K124" i="16"/>
  <c r="S124" i="16"/>
  <c r="T142" i="16"/>
  <c r="N142" i="16"/>
  <c r="L152" i="16"/>
  <c r="O152" i="16"/>
  <c r="P152" i="16"/>
  <c r="T172" i="16"/>
  <c r="S172" i="16"/>
  <c r="K181" i="16"/>
  <c r="J181" i="16"/>
  <c r="S181" i="16"/>
  <c r="O199" i="16"/>
  <c r="K199" i="16"/>
  <c r="J209" i="16"/>
  <c r="O209" i="16"/>
  <c r="K209" i="16"/>
  <c r="J218" i="16"/>
  <c r="R218" i="16"/>
  <c r="R225" i="16" s="1"/>
  <c r="Q78" i="17"/>
  <c r="S78" i="17"/>
  <c r="N78" i="17"/>
  <c r="T115" i="17"/>
  <c r="N115" i="17"/>
  <c r="K133" i="17"/>
  <c r="S133" i="17"/>
  <c r="O133" i="17"/>
  <c r="K181" i="17"/>
  <c r="S181" i="17"/>
  <c r="O181" i="17"/>
  <c r="T181" i="17"/>
  <c r="L199" i="17"/>
  <c r="H203" i="17"/>
  <c r="O227" i="17"/>
  <c r="K227" i="17"/>
  <c r="R124" i="18"/>
  <c r="T124" i="18"/>
  <c r="N124" i="18"/>
  <c r="R181" i="18"/>
  <c r="N181" i="18"/>
  <c r="R209" i="18"/>
  <c r="R212" i="18" s="1"/>
  <c r="N209" i="18"/>
  <c r="J158" i="21"/>
  <c r="H228" i="17"/>
  <c r="H175" i="19"/>
  <c r="P51" i="16"/>
  <c r="T51" i="26"/>
  <c r="R51" i="15"/>
  <c r="Q51" i="26"/>
  <c r="R51" i="17"/>
  <c r="R51" i="26"/>
  <c r="N51" i="18"/>
  <c r="H171" i="13"/>
  <c r="H171" i="6"/>
  <c r="X171" i="6"/>
  <c r="H159" i="13"/>
  <c r="X159" i="6"/>
  <c r="Y159" i="6" s="1"/>
  <c r="H159" i="6"/>
  <c r="K88" i="13"/>
  <c r="H104" i="13"/>
  <c r="X126" i="6"/>
  <c r="Y126" i="6" s="1"/>
  <c r="X188" i="6"/>
  <c r="Y188" i="6" s="1"/>
  <c r="H88" i="6"/>
  <c r="Y88" i="6" s="1"/>
  <c r="H104" i="6"/>
  <c r="Y104" i="6" s="1"/>
  <c r="H196" i="6"/>
  <c r="H78" i="6"/>
  <c r="H178" i="6"/>
  <c r="X196" i="6"/>
  <c r="X178" i="6"/>
  <c r="H220" i="6"/>
  <c r="H96" i="13"/>
  <c r="J96" i="13" s="1"/>
  <c r="H149" i="6"/>
  <c r="X220" i="6"/>
  <c r="X149" i="6"/>
  <c r="H210" i="6"/>
  <c r="H139" i="6"/>
  <c r="Y139" i="6" s="1"/>
  <c r="X210" i="6"/>
  <c r="H80" i="6"/>
  <c r="X98" i="6"/>
  <c r="Y98" i="6" s="1"/>
  <c r="Y109" i="6"/>
  <c r="H168" i="6"/>
  <c r="H207" i="13"/>
  <c r="I207" i="13" s="1"/>
  <c r="X207" i="6"/>
  <c r="H147" i="13"/>
  <c r="L147" i="13" s="1"/>
  <c r="Q147" i="12" s="1"/>
  <c r="H147" i="6"/>
  <c r="X147" i="6"/>
  <c r="X90" i="6"/>
  <c r="Y90" i="6" s="1"/>
  <c r="X80" i="6"/>
  <c r="I109" i="13"/>
  <c r="K109" i="13"/>
  <c r="X68" i="6"/>
  <c r="H128" i="6"/>
  <c r="X153" i="6"/>
  <c r="H222" i="6"/>
  <c r="M109" i="13"/>
  <c r="P94" i="13"/>
  <c r="H106" i="6"/>
  <c r="Y106" i="6" s="1"/>
  <c r="X128" i="6"/>
  <c r="H141" i="6"/>
  <c r="X222" i="6"/>
  <c r="R109" i="13"/>
  <c r="N109" i="13"/>
  <c r="X141" i="6"/>
  <c r="I206" i="6"/>
  <c r="H153" i="6"/>
  <c r="Q109" i="13"/>
  <c r="H98" i="13"/>
  <c r="H98" i="12" s="1"/>
  <c r="H90" i="13"/>
  <c r="M90" i="13" s="1"/>
  <c r="H180" i="6"/>
  <c r="J109" i="13"/>
  <c r="P109" i="13"/>
  <c r="H106" i="13"/>
  <c r="M106" i="13" s="1"/>
  <c r="X180" i="6"/>
  <c r="H190" i="6"/>
  <c r="H199" i="6"/>
  <c r="T109" i="13"/>
  <c r="X117" i="6"/>
  <c r="Y117" i="6" s="1"/>
  <c r="X168" i="6"/>
  <c r="X190" i="6"/>
  <c r="X199" i="6"/>
  <c r="H76" i="13"/>
  <c r="K76" i="13" s="1"/>
  <c r="X76" i="6"/>
  <c r="H76" i="6"/>
  <c r="H183" i="13"/>
  <c r="N183" i="13" s="1"/>
  <c r="X183" i="6"/>
  <c r="H183" i="6"/>
  <c r="S144" i="13"/>
  <c r="L144" i="13"/>
  <c r="L126" i="13"/>
  <c r="Q126" i="13"/>
  <c r="T93" i="13"/>
  <c r="Y93" i="6"/>
  <c r="H94" i="6"/>
  <c r="Y94" i="6" s="1"/>
  <c r="X110" i="6"/>
  <c r="Y110" i="6" s="1"/>
  <c r="X78" i="6"/>
  <c r="Y78" i="6" s="1"/>
  <c r="H145" i="6"/>
  <c r="H162" i="6"/>
  <c r="X186" i="6"/>
  <c r="H218" i="6"/>
  <c r="T219" i="13"/>
  <c r="O94" i="13"/>
  <c r="K93" i="13"/>
  <c r="X87" i="6"/>
  <c r="Y87" i="6" s="1"/>
  <c r="X145" i="6"/>
  <c r="X162" i="6"/>
  <c r="X218" i="6"/>
  <c r="Q93" i="13"/>
  <c r="H137" i="6"/>
  <c r="H156" i="6"/>
  <c r="H226" i="6"/>
  <c r="T73" i="13"/>
  <c r="I93" i="13"/>
  <c r="P93" i="13"/>
  <c r="X137" i="6"/>
  <c r="X156" i="6"/>
  <c r="X226" i="6"/>
  <c r="J93" i="13"/>
  <c r="H87" i="13"/>
  <c r="L87" i="13" s="1"/>
  <c r="X85" i="6"/>
  <c r="Y85" i="6" s="1"/>
  <c r="X102" i="6"/>
  <c r="H117" i="13"/>
  <c r="O117" i="13" s="1"/>
  <c r="L93" i="13"/>
  <c r="H102" i="6"/>
  <c r="H194" i="6"/>
  <c r="L18" i="12"/>
  <c r="G18" i="6" s="1"/>
  <c r="S93" i="13"/>
  <c r="H85" i="13"/>
  <c r="Q85" i="13" s="1"/>
  <c r="O93" i="13"/>
  <c r="H124" i="6"/>
  <c r="H131" i="6"/>
  <c r="Y131" i="6" s="1"/>
  <c r="Y161" i="6"/>
  <c r="X176" i="6"/>
  <c r="Y176" i="6" s="1"/>
  <c r="X194" i="6"/>
  <c r="H207" i="6"/>
  <c r="Y217" i="6"/>
  <c r="K149" i="13"/>
  <c r="J149" i="13"/>
  <c r="R149" i="13"/>
  <c r="T149" i="13"/>
  <c r="I149" i="13"/>
  <c r="P149" i="13"/>
  <c r="Q149" i="13"/>
  <c r="O149" i="13"/>
  <c r="M149" i="13"/>
  <c r="L149" i="13"/>
  <c r="S149" i="13"/>
  <c r="J178" i="13"/>
  <c r="I178" i="13"/>
  <c r="L196" i="13"/>
  <c r="Q196" i="13"/>
  <c r="O196" i="13"/>
  <c r="K196" i="13"/>
  <c r="Q140" i="13"/>
  <c r="R131" i="13"/>
  <c r="I131" i="13"/>
  <c r="K131" i="13"/>
  <c r="Q131" i="13"/>
  <c r="T131" i="13"/>
  <c r="P131" i="13"/>
  <c r="M114" i="13"/>
  <c r="K114" i="13"/>
  <c r="Q114" i="13"/>
  <c r="P114" i="13"/>
  <c r="R114" i="13"/>
  <c r="P139" i="13"/>
  <c r="R139" i="13"/>
  <c r="Q188" i="13"/>
  <c r="S188" i="13"/>
  <c r="K188" i="13"/>
  <c r="L202" i="13"/>
  <c r="P202" i="13"/>
  <c r="M202" i="13"/>
  <c r="J141" i="13"/>
  <c r="R141" i="13"/>
  <c r="I141" i="13"/>
  <c r="T141" i="13"/>
  <c r="P141" i="13"/>
  <c r="S141" i="13"/>
  <c r="R153" i="13"/>
  <c r="M153" i="13"/>
  <c r="J168" i="13"/>
  <c r="L168" i="13"/>
  <c r="K180" i="13"/>
  <c r="R180" i="13"/>
  <c r="I180" i="13"/>
  <c r="J180" i="13"/>
  <c r="M180" i="13"/>
  <c r="J222" i="13"/>
  <c r="T222" i="13"/>
  <c r="K222" i="13"/>
  <c r="X72" i="6"/>
  <c r="H72" i="13"/>
  <c r="T72" i="13" s="1"/>
  <c r="H72" i="6"/>
  <c r="H81" i="6"/>
  <c r="Y81" i="6" s="1"/>
  <c r="H81" i="13"/>
  <c r="L81" i="13" s="1"/>
  <c r="H91" i="6"/>
  <c r="H91" i="13"/>
  <c r="M91" i="13" s="1"/>
  <c r="X91" i="6"/>
  <c r="X99" i="6"/>
  <c r="H99" i="13"/>
  <c r="H99" i="12" s="1"/>
  <c r="H99" i="6"/>
  <c r="X107" i="6"/>
  <c r="H107" i="6"/>
  <c r="H107" i="13"/>
  <c r="H118" i="6"/>
  <c r="Y118" i="6" s="1"/>
  <c r="H118" i="13"/>
  <c r="H132" i="13"/>
  <c r="Q132" i="13" s="1"/>
  <c r="X132" i="6"/>
  <c r="H132" i="6"/>
  <c r="H142" i="13"/>
  <c r="N142" i="13" s="1"/>
  <c r="X142" i="6"/>
  <c r="H142" i="6"/>
  <c r="X154" i="6"/>
  <c r="H154" i="13"/>
  <c r="H154" i="12" s="1"/>
  <c r="H154" i="6"/>
  <c r="H169" i="13"/>
  <c r="H169" i="12" s="1"/>
  <c r="X169" i="6"/>
  <c r="H169" i="6"/>
  <c r="H181" i="13"/>
  <c r="M181" i="13" s="1"/>
  <c r="X181" i="6"/>
  <c r="H181" i="6"/>
  <c r="H191" i="13"/>
  <c r="L191" i="13" s="1"/>
  <c r="X191" i="6"/>
  <c r="H191" i="6"/>
  <c r="X200" i="6"/>
  <c r="H200" i="13"/>
  <c r="Q200" i="13" s="1"/>
  <c r="H200" i="6"/>
  <c r="X215" i="6"/>
  <c r="H215" i="6"/>
  <c r="H215" i="13"/>
  <c r="I215" i="13" s="1"/>
  <c r="X223" i="6"/>
  <c r="H223" i="6"/>
  <c r="H223" i="13"/>
  <c r="N223" i="13" s="1"/>
  <c r="H121" i="13"/>
  <c r="N121" i="13" s="1"/>
  <c r="X121" i="6"/>
  <c r="Y121" i="6" s="1"/>
  <c r="S82" i="13"/>
  <c r="L82" i="13"/>
  <c r="R82" i="13"/>
  <c r="J82" i="13"/>
  <c r="M82" i="13"/>
  <c r="R82" i="12" s="1"/>
  <c r="O133" i="13"/>
  <c r="S133" i="13"/>
  <c r="P160" i="13"/>
  <c r="M160" i="13"/>
  <c r="L160" i="13"/>
  <c r="I160" i="13"/>
  <c r="S160" i="13"/>
  <c r="Q160" i="13"/>
  <c r="O160" i="13"/>
  <c r="K160" i="13"/>
  <c r="J160" i="13"/>
  <c r="R160" i="13"/>
  <c r="O216" i="13"/>
  <c r="K216" i="13"/>
  <c r="Q216" i="13"/>
  <c r="P216" i="13"/>
  <c r="M216" i="13"/>
  <c r="K141" i="13"/>
  <c r="T160" i="13"/>
  <c r="K123" i="13"/>
  <c r="P123" i="13"/>
  <c r="R123" i="13"/>
  <c r="M123" i="13"/>
  <c r="Q123" i="13"/>
  <c r="I161" i="13"/>
  <c r="Q161" i="13"/>
  <c r="T161" i="13"/>
  <c r="P161" i="13"/>
  <c r="J161" i="13"/>
  <c r="O161" i="13"/>
  <c r="K161" i="13"/>
  <c r="O205" i="13"/>
  <c r="T205" i="13"/>
  <c r="P205" i="13"/>
  <c r="R205" i="13"/>
  <c r="J205" i="13"/>
  <c r="I205" i="13"/>
  <c r="Q224" i="13"/>
  <c r="I224" i="13"/>
  <c r="P224" i="13"/>
  <c r="S224" i="13"/>
  <c r="K224" i="13"/>
  <c r="M131" i="13"/>
  <c r="L194" i="13"/>
  <c r="Q194" i="12" s="1"/>
  <c r="Q194" i="13"/>
  <c r="O218" i="13"/>
  <c r="K218" i="13"/>
  <c r="M196" i="13"/>
  <c r="L131" i="13"/>
  <c r="R144" i="13"/>
  <c r="P144" i="13"/>
  <c r="M219" i="13"/>
  <c r="H176" i="13"/>
  <c r="T176" i="13" s="1"/>
  <c r="H116" i="6"/>
  <c r="T210" i="13"/>
  <c r="J144" i="13"/>
  <c r="T144" i="13"/>
  <c r="T126" i="13"/>
  <c r="J219" i="13"/>
  <c r="K80" i="13"/>
  <c r="H119" i="13"/>
  <c r="I119" i="13" s="1"/>
  <c r="H68" i="6"/>
  <c r="P80" i="13"/>
  <c r="M192" i="13"/>
  <c r="P219" i="13"/>
  <c r="R219" i="13"/>
  <c r="P210" i="13"/>
  <c r="M144" i="13"/>
  <c r="O80" i="13"/>
  <c r="H112" i="13"/>
  <c r="S112" i="13" s="1"/>
  <c r="H114" i="6"/>
  <c r="T80" i="13"/>
  <c r="K219" i="13"/>
  <c r="Q210" i="13"/>
  <c r="H113" i="13"/>
  <c r="N113" i="13" s="1"/>
  <c r="H51" i="6"/>
  <c r="K144" i="13"/>
  <c r="J210" i="13"/>
  <c r="J11" i="11"/>
  <c r="K11" i="11" s="1"/>
  <c r="L11" i="11" s="1"/>
  <c r="M11" i="11" s="1"/>
  <c r="N11" i="11" s="1"/>
  <c r="L210" i="13"/>
  <c r="Q144" i="13"/>
  <c r="O144" i="13"/>
  <c r="K210" i="13"/>
  <c r="L12" i="12"/>
  <c r="G12" i="6" s="1"/>
  <c r="I144" i="13"/>
  <c r="Q219" i="13"/>
  <c r="O210" i="13"/>
  <c r="R192" i="13"/>
  <c r="K192" i="13"/>
  <c r="P192" i="13"/>
  <c r="J192" i="13"/>
  <c r="I192" i="13"/>
  <c r="O192" i="13"/>
  <c r="Q192" i="13"/>
  <c r="S192" i="13"/>
  <c r="L192" i="13"/>
  <c r="O34" i="13"/>
  <c r="Q34" i="13"/>
  <c r="M126" i="13"/>
  <c r="R126" i="13"/>
  <c r="I126" i="13"/>
  <c r="J126" i="13"/>
  <c r="S126" i="13"/>
  <c r="O126" i="13"/>
  <c r="H11" i="6"/>
  <c r="J26" i="13"/>
  <c r="J80" i="13"/>
  <c r="S80" i="13"/>
  <c r="L26" i="13"/>
  <c r="X34" i="6"/>
  <c r="L43" i="13"/>
  <c r="R26" i="13"/>
  <c r="N43" i="13"/>
  <c r="T26" i="13"/>
  <c r="M80" i="13"/>
  <c r="T43" i="13"/>
  <c r="M17" i="13"/>
  <c r="Q80" i="13"/>
  <c r="I34" i="13"/>
  <c r="O17" i="13"/>
  <c r="O27" i="13"/>
  <c r="T35" i="13"/>
  <c r="H19" i="13"/>
  <c r="H35" i="6"/>
  <c r="R19" i="13"/>
  <c r="X35" i="6"/>
  <c r="L35" i="13"/>
  <c r="I27" i="13"/>
  <c r="X27" i="6"/>
  <c r="X19" i="6"/>
  <c r="K35" i="13"/>
  <c r="S35" i="13"/>
  <c r="N27" i="13"/>
  <c r="J19" i="13"/>
  <c r="Q19" i="13"/>
  <c r="H19" i="6"/>
  <c r="N35" i="13"/>
  <c r="J27" i="13"/>
  <c r="Q27" i="13"/>
  <c r="L19" i="13"/>
  <c r="T19" i="13"/>
  <c r="H27" i="6"/>
  <c r="O35" i="13"/>
  <c r="H27" i="13"/>
  <c r="R27" i="13"/>
  <c r="M19" i="13"/>
  <c r="J35" i="13"/>
  <c r="P35" i="13"/>
  <c r="K27" i="13"/>
  <c r="S27" i="13"/>
  <c r="N19" i="13"/>
  <c r="P27" i="13"/>
  <c r="K19" i="13"/>
  <c r="H35" i="13"/>
  <c r="Q35" i="13"/>
  <c r="L27" i="13"/>
  <c r="T27" i="13"/>
  <c r="O19" i="13"/>
  <c r="M35" i="13"/>
  <c r="S19" i="13"/>
  <c r="I35" i="13"/>
  <c r="I19" i="13"/>
  <c r="H26" i="6"/>
  <c r="O43" i="13"/>
  <c r="J34" i="13"/>
  <c r="R34" i="13"/>
  <c r="M26" i="13"/>
  <c r="I17" i="13"/>
  <c r="P17" i="13"/>
  <c r="H17" i="6"/>
  <c r="X43" i="6"/>
  <c r="H43" i="6"/>
  <c r="P28" i="13"/>
  <c r="H43" i="13"/>
  <c r="P43" i="13"/>
  <c r="K34" i="13"/>
  <c r="S34" i="13"/>
  <c r="N26" i="13"/>
  <c r="H17" i="13"/>
  <c r="Q17" i="13"/>
  <c r="X17" i="6"/>
  <c r="I43" i="13"/>
  <c r="Q43" i="13"/>
  <c r="L34" i="13"/>
  <c r="T34" i="13"/>
  <c r="O26" i="13"/>
  <c r="J17" i="13"/>
  <c r="R17" i="13"/>
  <c r="X26" i="6"/>
  <c r="J43" i="13"/>
  <c r="R43" i="13"/>
  <c r="M34" i="13"/>
  <c r="I26" i="13"/>
  <c r="P26" i="13"/>
  <c r="K17" i="13"/>
  <c r="S17" i="13"/>
  <c r="S18" i="13" s="1"/>
  <c r="K43" i="13"/>
  <c r="S43" i="13"/>
  <c r="N34" i="13"/>
  <c r="H26" i="13"/>
  <c r="Q26" i="13"/>
  <c r="L17" i="13"/>
  <c r="T17" i="13"/>
  <c r="H34" i="6"/>
  <c r="H34" i="13"/>
  <c r="K26" i="13"/>
  <c r="N28" i="13"/>
  <c r="M20" i="13"/>
  <c r="S36" i="13"/>
  <c r="J92" i="22"/>
  <c r="K92" i="22"/>
  <c r="O99" i="24"/>
  <c r="J88" i="19"/>
  <c r="Q89" i="14"/>
  <c r="T110" i="22"/>
  <c r="M108" i="26"/>
  <c r="L108" i="26"/>
  <c r="T106" i="17"/>
  <c r="T103" i="24"/>
  <c r="P102" i="22"/>
  <c r="Q105" i="19"/>
  <c r="P90" i="22"/>
  <c r="T109" i="14"/>
  <c r="P95" i="17"/>
  <c r="T71" i="26"/>
  <c r="O71" i="26"/>
  <c r="L71" i="26"/>
  <c r="K71" i="26"/>
  <c r="S71" i="26"/>
  <c r="Q71" i="26"/>
  <c r="M71" i="26"/>
  <c r="I71" i="26"/>
  <c r="P71" i="26"/>
  <c r="T80" i="26"/>
  <c r="L80" i="26"/>
  <c r="S80" i="26"/>
  <c r="O80" i="26"/>
  <c r="K80" i="26"/>
  <c r="P80" i="26"/>
  <c r="M80" i="26"/>
  <c r="I80" i="26"/>
  <c r="Q80" i="26"/>
  <c r="O117" i="26"/>
  <c r="P117" i="26"/>
  <c r="T117" i="26"/>
  <c r="Q117" i="26"/>
  <c r="K117" i="26"/>
  <c r="M117" i="26"/>
  <c r="S117" i="26"/>
  <c r="L117" i="26"/>
  <c r="I117" i="26"/>
  <c r="O126" i="26"/>
  <c r="L126" i="26"/>
  <c r="S126" i="26"/>
  <c r="K126" i="26"/>
  <c r="P126" i="26"/>
  <c r="T126" i="26"/>
  <c r="Q126" i="26"/>
  <c r="M126" i="26"/>
  <c r="M136" i="26"/>
  <c r="T136" i="26"/>
  <c r="K136" i="26"/>
  <c r="S136" i="26"/>
  <c r="L136" i="26"/>
  <c r="P136" i="26"/>
  <c r="Q136" i="26"/>
  <c r="I136" i="26"/>
  <c r="O136" i="26"/>
  <c r="S144" i="26"/>
  <c r="T144" i="26"/>
  <c r="M144" i="26"/>
  <c r="I144" i="26"/>
  <c r="H144" i="12"/>
  <c r="L144" i="26"/>
  <c r="Q144" i="26"/>
  <c r="P144" i="26"/>
  <c r="O144" i="26"/>
  <c r="M154" i="26"/>
  <c r="K154" i="26"/>
  <c r="T154" i="26"/>
  <c r="O154" i="26"/>
  <c r="O155" i="26" s="1"/>
  <c r="Q154" i="26"/>
  <c r="L154" i="26"/>
  <c r="L155" i="26" s="1"/>
  <c r="I154" i="26"/>
  <c r="H155" i="26"/>
  <c r="P154" i="26"/>
  <c r="Q164" i="26"/>
  <c r="M164" i="26"/>
  <c r="I164" i="26"/>
  <c r="O164" i="26"/>
  <c r="T164" i="26"/>
  <c r="L164" i="26"/>
  <c r="K164" i="26"/>
  <c r="S164" i="26"/>
  <c r="P164" i="26"/>
  <c r="O174" i="26"/>
  <c r="M174" i="26"/>
  <c r="L174" i="26"/>
  <c r="P174" i="26"/>
  <c r="T174" i="26"/>
  <c r="I174" i="26"/>
  <c r="Q174" i="26"/>
  <c r="L184" i="26"/>
  <c r="T184" i="26"/>
  <c r="P184" i="26"/>
  <c r="S184" i="26"/>
  <c r="O184" i="26"/>
  <c r="K184" i="26"/>
  <c r="Q184" i="26"/>
  <c r="M184" i="26"/>
  <c r="I184" i="26"/>
  <c r="M192" i="26"/>
  <c r="Q192" i="26"/>
  <c r="L192" i="26"/>
  <c r="S192" i="26"/>
  <c r="T192" i="26"/>
  <c r="O192" i="26"/>
  <c r="K192" i="26"/>
  <c r="P192" i="26"/>
  <c r="I192" i="26"/>
  <c r="H192" i="12"/>
  <c r="M201" i="26"/>
  <c r="Q201" i="26"/>
  <c r="T201" i="26"/>
  <c r="S201" i="26"/>
  <c r="L201" i="26"/>
  <c r="P201" i="26"/>
  <c r="I201" i="26"/>
  <c r="K201" i="26"/>
  <c r="O211" i="26"/>
  <c r="L211" i="26"/>
  <c r="S211" i="26"/>
  <c r="K211" i="26"/>
  <c r="P211" i="26"/>
  <c r="I211" i="26"/>
  <c r="Q211" i="26"/>
  <c r="M211" i="26"/>
  <c r="T211" i="26"/>
  <c r="Q220" i="26"/>
  <c r="M220" i="26"/>
  <c r="I220" i="26"/>
  <c r="T220" i="26"/>
  <c r="P220" i="26"/>
  <c r="S220" i="26"/>
  <c r="L220" i="26"/>
  <c r="O220" i="26"/>
  <c r="K220" i="26"/>
  <c r="I76" i="27"/>
  <c r="M76" i="27"/>
  <c r="Q76" i="27"/>
  <c r="L76" i="27"/>
  <c r="J76" i="27"/>
  <c r="P76" i="27"/>
  <c r="T76" i="27"/>
  <c r="N76" i="27"/>
  <c r="L113" i="27"/>
  <c r="P113" i="27"/>
  <c r="Q113" i="27"/>
  <c r="T113" i="27"/>
  <c r="I113" i="27"/>
  <c r="M113" i="27"/>
  <c r="J122" i="27"/>
  <c r="Q122" i="27"/>
  <c r="O122" i="27"/>
  <c r="M122" i="27"/>
  <c r="I122" i="27"/>
  <c r="P122" i="27"/>
  <c r="R122" i="27"/>
  <c r="N122" i="27"/>
  <c r="L122" i="27"/>
  <c r="T122" i="27"/>
  <c r="O131" i="27"/>
  <c r="R131" i="27"/>
  <c r="T131" i="27"/>
  <c r="M131" i="27"/>
  <c r="N131" i="27"/>
  <c r="L131" i="27"/>
  <c r="J131" i="27"/>
  <c r="I131" i="27"/>
  <c r="P131" i="27"/>
  <c r="Q131" i="27"/>
  <c r="M140" i="27"/>
  <c r="L140" i="27"/>
  <c r="P140" i="27"/>
  <c r="N140" i="27"/>
  <c r="I140" i="27"/>
  <c r="Q140" i="27"/>
  <c r="N149" i="27"/>
  <c r="Q149" i="27"/>
  <c r="I149" i="27"/>
  <c r="M149" i="27"/>
  <c r="L149" i="27"/>
  <c r="P149" i="27"/>
  <c r="T149" i="27"/>
  <c r="I160" i="27"/>
  <c r="M160" i="27"/>
  <c r="Q160" i="27"/>
  <c r="L160" i="27"/>
  <c r="P160" i="27"/>
  <c r="P169" i="27"/>
  <c r="I169" i="27"/>
  <c r="T169" i="27"/>
  <c r="M169" i="27"/>
  <c r="M170" i="27" s="1"/>
  <c r="Q169" i="27"/>
  <c r="L169" i="27"/>
  <c r="Q179" i="27"/>
  <c r="L179" i="27"/>
  <c r="P179" i="27"/>
  <c r="R179" i="27"/>
  <c r="T179" i="27"/>
  <c r="I179" i="27"/>
  <c r="M179" i="27"/>
  <c r="O179" i="27"/>
  <c r="Q188" i="27"/>
  <c r="M188" i="27"/>
  <c r="L188" i="27"/>
  <c r="P188" i="27"/>
  <c r="I188" i="27"/>
  <c r="R196" i="27"/>
  <c r="L196" i="27"/>
  <c r="Q196" i="27"/>
  <c r="P196" i="27"/>
  <c r="I196" i="27"/>
  <c r="N196" i="27"/>
  <c r="J196" i="27"/>
  <c r="M196" i="27"/>
  <c r="I207" i="27"/>
  <c r="T207" i="27"/>
  <c r="O207" i="27"/>
  <c r="P207" i="27"/>
  <c r="L207" i="27"/>
  <c r="R207" i="27"/>
  <c r="N207" i="27"/>
  <c r="J207" i="27"/>
  <c r="Q207" i="27"/>
  <c r="M207" i="27"/>
  <c r="P216" i="27"/>
  <c r="N216" i="27"/>
  <c r="J216" i="27"/>
  <c r="L216" i="27"/>
  <c r="Q216" i="27"/>
  <c r="M216" i="27"/>
  <c r="I216" i="27"/>
  <c r="O216" i="27"/>
  <c r="R216" i="27"/>
  <c r="N224" i="27"/>
  <c r="J224" i="27"/>
  <c r="Q224" i="27"/>
  <c r="P224" i="27"/>
  <c r="M224" i="27"/>
  <c r="L224" i="27"/>
  <c r="I224" i="27"/>
  <c r="O224" i="27"/>
  <c r="K224" i="27"/>
  <c r="R224" i="27"/>
  <c r="N149" i="13"/>
  <c r="N160" i="13"/>
  <c r="N216" i="13"/>
  <c r="N131" i="13"/>
  <c r="N210" i="13"/>
  <c r="N73" i="13"/>
  <c r="N192" i="13"/>
  <c r="N205" i="13"/>
  <c r="N80" i="13"/>
  <c r="N196" i="13"/>
  <c r="N161" i="13"/>
  <c r="N101" i="13"/>
  <c r="N114" i="13"/>
  <c r="H246" i="13"/>
  <c r="N123" i="13"/>
  <c r="N141" i="13"/>
  <c r="N221" i="13"/>
  <c r="N93" i="13"/>
  <c r="N178" i="13"/>
  <c r="N126" i="13"/>
  <c r="O21" i="13"/>
  <c r="L21" i="13"/>
  <c r="O92" i="22"/>
  <c r="T92" i="22"/>
  <c r="R99" i="24"/>
  <c r="K88" i="19"/>
  <c r="M88" i="19"/>
  <c r="N110" i="22"/>
  <c r="T108" i="26"/>
  <c r="P106" i="17"/>
  <c r="J94" i="27"/>
  <c r="P88" i="13"/>
  <c r="O99" i="15"/>
  <c r="M9" i="13"/>
  <c r="Q9" i="13"/>
  <c r="P97" i="13"/>
  <c r="P87" i="19"/>
  <c r="S87" i="19"/>
  <c r="R107" i="16"/>
  <c r="P107" i="16"/>
  <c r="I92" i="27"/>
  <c r="J92" i="27"/>
  <c r="T97" i="19"/>
  <c r="J97" i="19"/>
  <c r="I97" i="19"/>
  <c r="T97" i="26"/>
  <c r="P97" i="26"/>
  <c r="S97" i="26"/>
  <c r="Q97" i="26"/>
  <c r="L97" i="26"/>
  <c r="I104" i="21"/>
  <c r="T104" i="21"/>
  <c r="L104" i="21"/>
  <c r="O104" i="21"/>
  <c r="Q104" i="21"/>
  <c r="K104" i="21"/>
  <c r="P104" i="21"/>
  <c r="M104" i="21"/>
  <c r="L107" i="26"/>
  <c r="S107" i="26"/>
  <c r="J107" i="26"/>
  <c r="I107" i="26"/>
  <c r="T107" i="26"/>
  <c r="Q107" i="26"/>
  <c r="P107" i="26"/>
  <c r="M84" i="24"/>
  <c r="T84" i="24"/>
  <c r="O84" i="24"/>
  <c r="N84" i="24"/>
  <c r="R84" i="18"/>
  <c r="J84" i="18"/>
  <c r="L84" i="18"/>
  <c r="I84" i="18"/>
  <c r="T84" i="18"/>
  <c r="J18" i="16"/>
  <c r="O44" i="18"/>
  <c r="P88" i="21"/>
  <c r="L110" i="20"/>
  <c r="P110" i="18"/>
  <c r="P84" i="24"/>
  <c r="H37" i="13"/>
  <c r="T12" i="16"/>
  <c r="S85" i="24"/>
  <c r="Q85" i="24"/>
  <c r="O85" i="24"/>
  <c r="I85" i="24"/>
  <c r="P85" i="24"/>
  <c r="K85" i="24"/>
  <c r="J85" i="24"/>
  <c r="N85" i="24"/>
  <c r="M85" i="22"/>
  <c r="N85" i="22"/>
  <c r="O85" i="22"/>
  <c r="Q85" i="22"/>
  <c r="S85" i="22"/>
  <c r="Q101" i="26"/>
  <c r="I101" i="26"/>
  <c r="M101" i="26"/>
  <c r="T101" i="26"/>
  <c r="T88" i="13"/>
  <c r="O88" i="13"/>
  <c r="R88" i="13"/>
  <c r="S88" i="13"/>
  <c r="N88" i="13"/>
  <c r="M88" i="13"/>
  <c r="Q88" i="13"/>
  <c r="L88" i="13"/>
  <c r="I95" i="17"/>
  <c r="K95" i="17"/>
  <c r="S95" i="17"/>
  <c r="N95" i="17"/>
  <c r="J95" i="17"/>
  <c r="M95" i="17"/>
  <c r="O95" i="17"/>
  <c r="R95" i="17"/>
  <c r="P110" i="19"/>
  <c r="M110" i="19"/>
  <c r="I91" i="15"/>
  <c r="P91" i="15"/>
  <c r="O91" i="15"/>
  <c r="M91" i="15"/>
  <c r="L91" i="15"/>
  <c r="K109" i="14"/>
  <c r="Q109" i="14"/>
  <c r="R109" i="14"/>
  <c r="L109" i="14"/>
  <c r="N109" i="14"/>
  <c r="I109" i="14"/>
  <c r="O109" i="14"/>
  <c r="M105" i="19"/>
  <c r="S105" i="19"/>
  <c r="K105" i="19"/>
  <c r="P105" i="19"/>
  <c r="R105" i="19"/>
  <c r="L105" i="19"/>
  <c r="O105" i="19"/>
  <c r="I102" i="22"/>
  <c r="N102" i="22"/>
  <c r="S102" i="22"/>
  <c r="M102" i="22"/>
  <c r="T102" i="22"/>
  <c r="K102" i="22"/>
  <c r="J102" i="22"/>
  <c r="N103" i="25"/>
  <c r="J103" i="25"/>
  <c r="L103" i="25"/>
  <c r="I103" i="25"/>
  <c r="M103" i="25"/>
  <c r="R103" i="25"/>
  <c r="O103" i="24"/>
  <c r="S103" i="24"/>
  <c r="R103" i="24"/>
  <c r="M103" i="24"/>
  <c r="Q103" i="24"/>
  <c r="N103" i="24"/>
  <c r="N86" i="20"/>
  <c r="I86" i="20"/>
  <c r="S86" i="20"/>
  <c r="I94" i="27"/>
  <c r="S94" i="27"/>
  <c r="K94" i="27"/>
  <c r="Q94" i="27"/>
  <c r="R94" i="27"/>
  <c r="P94" i="27"/>
  <c r="L94" i="27"/>
  <c r="M94" i="27"/>
  <c r="O90" i="14"/>
  <c r="L90" i="14"/>
  <c r="N90" i="14"/>
  <c r="R90" i="14"/>
  <c r="T90" i="14"/>
  <c r="J90" i="14"/>
  <c r="P90" i="14"/>
  <c r="M90" i="14"/>
  <c r="I90" i="22"/>
  <c r="K90" i="22"/>
  <c r="Q90" i="22"/>
  <c r="M90" i="22"/>
  <c r="N90" i="22"/>
  <c r="O90" i="22"/>
  <c r="S90" i="22"/>
  <c r="L90" i="22"/>
  <c r="R90" i="22"/>
  <c r="M84" i="18"/>
  <c r="P92" i="22"/>
  <c r="N99" i="24"/>
  <c r="I108" i="26"/>
  <c r="R106" i="17"/>
  <c r="J103" i="24"/>
  <c r="Q102" i="22"/>
  <c r="N105" i="19"/>
  <c r="T103" i="25"/>
  <c r="S109" i="14"/>
  <c r="T95" i="17"/>
  <c r="T85" i="24"/>
  <c r="R84" i="19"/>
  <c r="I84" i="19"/>
  <c r="K84" i="19"/>
  <c r="J84" i="16"/>
  <c r="L84" i="16"/>
  <c r="Q106" i="23"/>
  <c r="L90" i="24"/>
  <c r="N93" i="20"/>
  <c r="M98" i="26"/>
  <c r="R104" i="17"/>
  <c r="M108" i="21"/>
  <c r="P100" i="13"/>
  <c r="I84" i="25"/>
  <c r="I84" i="23"/>
  <c r="I224" i="14"/>
  <c r="L224" i="14"/>
  <c r="K217" i="14"/>
  <c r="K180" i="14"/>
  <c r="I150" i="14"/>
  <c r="O208" i="14"/>
  <c r="I133" i="13"/>
  <c r="J106" i="23"/>
  <c r="S90" i="24"/>
  <c r="T93" i="20"/>
  <c r="I98" i="26"/>
  <c r="S98" i="26"/>
  <c r="Q104" i="17"/>
  <c r="O101" i="23"/>
  <c r="I105" i="13"/>
  <c r="Q108" i="21"/>
  <c r="S108" i="21"/>
  <c r="L84" i="25"/>
  <c r="S84" i="23"/>
  <c r="Q12" i="16"/>
  <c r="H228" i="14"/>
  <c r="P198" i="14"/>
  <c r="L217" i="14"/>
  <c r="O217" i="14"/>
  <c r="O180" i="14"/>
  <c r="H133" i="12"/>
  <c r="M133" i="13"/>
  <c r="Q133" i="13"/>
  <c r="L162" i="13"/>
  <c r="Q162" i="13"/>
  <c r="H172" i="12"/>
  <c r="S172" i="13"/>
  <c r="N172" i="13"/>
  <c r="P172" i="13"/>
  <c r="T172" i="13"/>
  <c r="P190" i="13"/>
  <c r="R190" i="13"/>
  <c r="N190" i="13"/>
  <c r="Q190" i="13"/>
  <c r="R217" i="13"/>
  <c r="N217" i="13"/>
  <c r="J217" i="13"/>
  <c r="T217" i="13"/>
  <c r="L217" i="13"/>
  <c r="Q217" i="13"/>
  <c r="S226" i="13"/>
  <c r="O226" i="13"/>
  <c r="R226" i="13"/>
  <c r="N226" i="13"/>
  <c r="J226" i="13"/>
  <c r="T226" i="13"/>
  <c r="J76" i="14"/>
  <c r="M76" i="14"/>
  <c r="O76" i="14"/>
  <c r="M113" i="14"/>
  <c r="S113" i="14"/>
  <c r="O113" i="14"/>
  <c r="R113" i="14"/>
  <c r="T113" i="14"/>
  <c r="K113" i="14"/>
  <c r="P113" i="14"/>
  <c r="P122" i="14"/>
  <c r="N122" i="14"/>
  <c r="O122" i="14"/>
  <c r="K131" i="14"/>
  <c r="R131" i="14"/>
  <c r="N131" i="14"/>
  <c r="M131" i="14"/>
  <c r="M140" i="14"/>
  <c r="I140" i="14"/>
  <c r="P140" i="14"/>
  <c r="S140" i="14"/>
  <c r="L140" i="14"/>
  <c r="O140" i="14"/>
  <c r="T140" i="14"/>
  <c r="H149" i="12"/>
  <c r="S149" i="14"/>
  <c r="J149" i="14"/>
  <c r="N149" i="14"/>
  <c r="K160" i="14"/>
  <c r="N160" i="14"/>
  <c r="M160" i="14"/>
  <c r="L160" i="14"/>
  <c r="S169" i="14"/>
  <c r="I169" i="14"/>
  <c r="N169" i="14"/>
  <c r="N170" i="14" s="1"/>
  <c r="K169" i="14"/>
  <c r="Q179" i="14"/>
  <c r="K179" i="14"/>
  <c r="H182" i="14"/>
  <c r="S188" i="14"/>
  <c r="O188" i="14"/>
  <c r="K188" i="14"/>
  <c r="R188" i="14"/>
  <c r="H188" i="12"/>
  <c r="N188" i="14"/>
  <c r="Q188" i="14"/>
  <c r="P216" i="14"/>
  <c r="T207" i="14"/>
  <c r="P196" i="14"/>
  <c r="I188" i="14"/>
  <c r="S217" i="13"/>
  <c r="T134" i="13"/>
  <c r="M134" i="13"/>
  <c r="N134" i="13"/>
  <c r="R134" i="13"/>
  <c r="S134" i="13"/>
  <c r="K134" i="13"/>
  <c r="O134" i="13"/>
  <c r="Q134" i="13"/>
  <c r="O143" i="13"/>
  <c r="N143" i="13"/>
  <c r="K143" i="13"/>
  <c r="J143" i="13"/>
  <c r="R143" i="13"/>
  <c r="Q143" i="13"/>
  <c r="N153" i="13"/>
  <c r="L153" i="13"/>
  <c r="S153" i="13"/>
  <c r="O153" i="13"/>
  <c r="J153" i="13"/>
  <c r="S183" i="13"/>
  <c r="N199" i="13"/>
  <c r="J199" i="13"/>
  <c r="T199" i="13"/>
  <c r="L199" i="13"/>
  <c r="Q199" i="13"/>
  <c r="P199" i="13"/>
  <c r="J218" i="13"/>
  <c r="L218" i="13"/>
  <c r="Q218" i="13"/>
  <c r="I218" i="13"/>
  <c r="P218" i="13"/>
  <c r="M218" i="13"/>
  <c r="T218" i="13"/>
  <c r="S218" i="13"/>
  <c r="T196" i="14"/>
  <c r="I114" i="14"/>
  <c r="L114" i="14"/>
  <c r="P114" i="14"/>
  <c r="T114" i="14"/>
  <c r="J114" i="14"/>
  <c r="N114" i="14"/>
  <c r="S123" i="14"/>
  <c r="K123" i="14"/>
  <c r="N123" i="14"/>
  <c r="Q123" i="14"/>
  <c r="M123" i="14"/>
  <c r="I123" i="14"/>
  <c r="P123" i="14"/>
  <c r="N141" i="14"/>
  <c r="L141" i="14"/>
  <c r="P141" i="14"/>
  <c r="P150" i="14"/>
  <c r="T150" i="14"/>
  <c r="K150" i="14"/>
  <c r="S171" i="14"/>
  <c r="H175" i="14"/>
  <c r="L171" i="14"/>
  <c r="M225" i="15"/>
  <c r="M182" i="15"/>
  <c r="I175" i="15"/>
  <c r="U185" i="16"/>
  <c r="V185" i="16" s="1"/>
  <c r="P135" i="16"/>
  <c r="I158" i="16"/>
  <c r="I74" i="16"/>
  <c r="R135" i="18"/>
  <c r="I170" i="22"/>
  <c r="I158" i="22"/>
  <c r="K106" i="23"/>
  <c r="I90" i="24"/>
  <c r="P90" i="24"/>
  <c r="U90" i="24" s="1"/>
  <c r="V90" i="24" s="1"/>
  <c r="T98" i="26"/>
  <c r="O104" i="17"/>
  <c r="M104" i="17"/>
  <c r="R101" i="23"/>
  <c r="I108" i="21"/>
  <c r="J108" i="21"/>
  <c r="J106" i="14"/>
  <c r="T84" i="23"/>
  <c r="Y143" i="6"/>
  <c r="O226" i="14"/>
  <c r="M216" i="14"/>
  <c r="L216" i="14"/>
  <c r="P207" i="14"/>
  <c r="P208" i="14"/>
  <c r="I217" i="14"/>
  <c r="T179" i="14"/>
  <c r="M180" i="14"/>
  <c r="P169" i="14"/>
  <c r="M188" i="14"/>
  <c r="P171" i="14"/>
  <c r="O160" i="14"/>
  <c r="L131" i="14"/>
  <c r="O131" i="14"/>
  <c r="P162" i="13"/>
  <c r="N106" i="23"/>
  <c r="R106" i="23"/>
  <c r="K90" i="24"/>
  <c r="T90" i="24"/>
  <c r="L98" i="26"/>
  <c r="L104" i="17"/>
  <c r="N101" i="23"/>
  <c r="N108" i="21"/>
  <c r="M90" i="21"/>
  <c r="T84" i="25"/>
  <c r="K84" i="23"/>
  <c r="H18" i="18"/>
  <c r="P226" i="14"/>
  <c r="P228" i="14" s="1"/>
  <c r="K226" i="14"/>
  <c r="K228" i="14" s="1"/>
  <c r="N226" i="14"/>
  <c r="N228" i="14" s="1"/>
  <c r="L207" i="14"/>
  <c r="S198" i="14"/>
  <c r="M217" i="14"/>
  <c r="P189" i="14"/>
  <c r="P179" i="14"/>
  <c r="Q180" i="14"/>
  <c r="L169" i="14"/>
  <c r="P161" i="14"/>
  <c r="S160" i="14"/>
  <c r="L123" i="14"/>
  <c r="O169" i="14"/>
  <c r="J162" i="13"/>
  <c r="L143" i="13"/>
  <c r="K209" i="13"/>
  <c r="T106" i="23"/>
  <c r="R90" i="24"/>
  <c r="R90" i="21"/>
  <c r="Q84" i="25"/>
  <c r="L226" i="14"/>
  <c r="Q224" i="14"/>
  <c r="T224" i="14"/>
  <c r="H212" i="14"/>
  <c r="O207" i="14"/>
  <c r="L179" i="14"/>
  <c r="J180" i="14"/>
  <c r="Q226" i="13"/>
  <c r="P134" i="13"/>
  <c r="S199" i="13"/>
  <c r="Q153" i="13"/>
  <c r="Q149" i="14"/>
  <c r="N73" i="19"/>
  <c r="N74" i="19" s="1"/>
  <c r="O73" i="19"/>
  <c r="H74" i="19"/>
  <c r="K73" i="19"/>
  <c r="K74" i="19" s="1"/>
  <c r="J119" i="19"/>
  <c r="O119" i="19"/>
  <c r="S119" i="19"/>
  <c r="R119" i="19"/>
  <c r="N119" i="19"/>
  <c r="N167" i="19"/>
  <c r="R167" i="19"/>
  <c r="U167" i="19" s="1"/>
  <c r="V167" i="19" s="1"/>
  <c r="N186" i="19"/>
  <c r="R186" i="19"/>
  <c r="N194" i="19"/>
  <c r="T194" i="19"/>
  <c r="R130" i="20"/>
  <c r="S130" i="20"/>
  <c r="J130" i="20"/>
  <c r="K130" i="20"/>
  <c r="O130" i="20"/>
  <c r="R168" i="20"/>
  <c r="J168" i="20"/>
  <c r="S187" i="20"/>
  <c r="K187" i="20"/>
  <c r="O187" i="20"/>
  <c r="K223" i="20"/>
  <c r="S223" i="20"/>
  <c r="O223" i="20"/>
  <c r="J115" i="21"/>
  <c r="T115" i="21"/>
  <c r="S115" i="21"/>
  <c r="R115" i="21"/>
  <c r="N115" i="21"/>
  <c r="N120" i="21" s="1"/>
  <c r="M115" i="21"/>
  <c r="I115" i="21"/>
  <c r="I120" i="21" s="1"/>
  <c r="Q124" i="21"/>
  <c r="K124" i="21"/>
  <c r="S124" i="21"/>
  <c r="S129" i="21" s="1"/>
  <c r="N124" i="21"/>
  <c r="J124" i="21"/>
  <c r="J129" i="21" s="1"/>
  <c r="I124" i="21"/>
  <c r="R124" i="21"/>
  <c r="T133" i="21"/>
  <c r="U133" i="21" s="1"/>
  <c r="V133" i="21" s="1"/>
  <c r="L133" i="21"/>
  <c r="S172" i="21"/>
  <c r="S175" i="21" s="1"/>
  <c r="N172" i="21"/>
  <c r="Q172" i="21"/>
  <c r="K181" i="21"/>
  <c r="K182" i="21" s="1"/>
  <c r="T181" i="21"/>
  <c r="T190" i="21"/>
  <c r="Q190" i="21"/>
  <c r="U190" i="21" s="1"/>
  <c r="V190" i="21" s="1"/>
  <c r="I190" i="21"/>
  <c r="M190" i="21"/>
  <c r="R199" i="21"/>
  <c r="J199" i="21"/>
  <c r="Q199" i="21"/>
  <c r="I218" i="21"/>
  <c r="R218" i="21"/>
  <c r="O218" i="21"/>
  <c r="N218" i="21"/>
  <c r="R227" i="21"/>
  <c r="R228" i="21" s="1"/>
  <c r="N227" i="21"/>
  <c r="N228" i="21" s="1"/>
  <c r="T114" i="22"/>
  <c r="S114" i="22"/>
  <c r="J114" i="22"/>
  <c r="R114" i="22"/>
  <c r="N114" i="22"/>
  <c r="O114" i="22"/>
  <c r="R132" i="22"/>
  <c r="T132" i="22"/>
  <c r="J132" i="22"/>
  <c r="M141" i="22"/>
  <c r="T141" i="22"/>
  <c r="L141" i="22"/>
  <c r="J150" i="22"/>
  <c r="J151" i="22" s="1"/>
  <c r="N150" i="22"/>
  <c r="N151" i="22" s="1"/>
  <c r="O161" i="22"/>
  <c r="T161" i="22"/>
  <c r="N217" i="22"/>
  <c r="J217" i="22"/>
  <c r="J226" i="22"/>
  <c r="H228" i="22"/>
  <c r="P76" i="23"/>
  <c r="L76" i="23"/>
  <c r="R122" i="23"/>
  <c r="J122" i="23"/>
  <c r="J129" i="23" s="1"/>
  <c r="R149" i="23"/>
  <c r="N149" i="23"/>
  <c r="J149" i="23"/>
  <c r="J151" i="23" s="1"/>
  <c r="J179" i="23"/>
  <c r="R179" i="23"/>
  <c r="N179" i="23"/>
  <c r="L224" i="23"/>
  <c r="T224" i="23"/>
  <c r="U224" i="23" s="1"/>
  <c r="V224" i="23" s="1"/>
  <c r="R119" i="25"/>
  <c r="T119" i="25"/>
  <c r="J119" i="25"/>
  <c r="R128" i="25"/>
  <c r="J128" i="25"/>
  <c r="H158" i="25"/>
  <c r="J157" i="25"/>
  <c r="J158" i="25" s="1"/>
  <c r="L167" i="25"/>
  <c r="T167" i="25"/>
  <c r="R177" i="25"/>
  <c r="J177" i="25"/>
  <c r="T186" i="25"/>
  <c r="L186" i="25"/>
  <c r="I242" i="15"/>
  <c r="L242" i="15"/>
  <c r="O242" i="15"/>
  <c r="S242" i="15"/>
  <c r="K242" i="15"/>
  <c r="T242" i="15"/>
  <c r="N144" i="13"/>
  <c r="P182" i="15"/>
  <c r="I74" i="15"/>
  <c r="Q158" i="20"/>
  <c r="Q175" i="22"/>
  <c r="T170" i="26"/>
  <c r="O139" i="17"/>
  <c r="S139" i="17"/>
  <c r="N75" i="18"/>
  <c r="J75" i="18"/>
  <c r="J112" i="18"/>
  <c r="N112" i="18"/>
  <c r="N159" i="18"/>
  <c r="R159" i="18"/>
  <c r="T187" i="18"/>
  <c r="L187" i="18"/>
  <c r="L197" i="18" s="1"/>
  <c r="R205" i="18"/>
  <c r="N205" i="18"/>
  <c r="N206" i="18" s="1"/>
  <c r="J130" i="19"/>
  <c r="N130" i="19"/>
  <c r="R139" i="19"/>
  <c r="S139" i="19"/>
  <c r="K139" i="19"/>
  <c r="K146" i="19" s="1"/>
  <c r="J139" i="19"/>
  <c r="R148" i="19"/>
  <c r="N148" i="19"/>
  <c r="U148" i="19" s="1"/>
  <c r="V148" i="19" s="1"/>
  <c r="K148" i="19"/>
  <c r="N159" i="19"/>
  <c r="R159" i="19"/>
  <c r="N168" i="19"/>
  <c r="K168" i="19"/>
  <c r="K170" i="19" s="1"/>
  <c r="R168" i="19"/>
  <c r="O168" i="19"/>
  <c r="O170" i="19" s="1"/>
  <c r="N187" i="19"/>
  <c r="K187" i="19"/>
  <c r="S187" i="19"/>
  <c r="R195" i="19"/>
  <c r="J195" i="19"/>
  <c r="O195" i="19"/>
  <c r="O197" i="19" s="1"/>
  <c r="N195" i="19"/>
  <c r="K195" i="19"/>
  <c r="S215" i="19"/>
  <c r="U215" i="19" s="1"/>
  <c r="V215" i="19" s="1"/>
  <c r="N215" i="19"/>
  <c r="J215" i="19"/>
  <c r="R215" i="19"/>
  <c r="N223" i="19"/>
  <c r="K223" i="19"/>
  <c r="K225" i="19" s="1"/>
  <c r="J223" i="19"/>
  <c r="S223" i="19"/>
  <c r="L148" i="20"/>
  <c r="L151" i="20" s="1"/>
  <c r="T143" i="21"/>
  <c r="M143" i="21"/>
  <c r="M242" i="21"/>
  <c r="T242" i="21"/>
  <c r="O78" i="22"/>
  <c r="S78" i="22"/>
  <c r="M78" i="22"/>
  <c r="T78" i="22"/>
  <c r="R78" i="22"/>
  <c r="T133" i="22"/>
  <c r="L133" i="22"/>
  <c r="R162" i="22"/>
  <c r="N162" i="22"/>
  <c r="N166" i="22" s="1"/>
  <c r="L172" i="22"/>
  <c r="L175" i="22" s="1"/>
  <c r="T172" i="22"/>
  <c r="N181" i="22"/>
  <c r="U181" i="22" s="1"/>
  <c r="V181" i="22" s="1"/>
  <c r="R181" i="22"/>
  <c r="J181" i="22"/>
  <c r="O190" i="22"/>
  <c r="T190" i="22"/>
  <c r="N218" i="22"/>
  <c r="S218" i="22"/>
  <c r="N77" i="23"/>
  <c r="M77" i="23"/>
  <c r="M83" i="23" s="1"/>
  <c r="J77" i="23"/>
  <c r="R77" i="23"/>
  <c r="I77" i="23"/>
  <c r="T114" i="23"/>
  <c r="R114" i="23"/>
  <c r="N114" i="23"/>
  <c r="J114" i="23"/>
  <c r="J141" i="23"/>
  <c r="U141" i="23" s="1"/>
  <c r="V141" i="23" s="1"/>
  <c r="R141" i="23"/>
  <c r="N141" i="23"/>
  <c r="N150" i="23"/>
  <c r="S150" i="23"/>
  <c r="K150" i="23"/>
  <c r="K151" i="23" s="1"/>
  <c r="R150" i="23"/>
  <c r="J161" i="23"/>
  <c r="P161" i="23"/>
  <c r="N171" i="23"/>
  <c r="S171" i="23"/>
  <c r="J198" i="23"/>
  <c r="N198" i="23"/>
  <c r="S198" i="23"/>
  <c r="H228" i="23"/>
  <c r="R226" i="23"/>
  <c r="N178" i="24"/>
  <c r="S178" i="24"/>
  <c r="Q155" i="16"/>
  <c r="Q228" i="19"/>
  <c r="O223" i="19"/>
  <c r="J205" i="18"/>
  <c r="T131" i="15"/>
  <c r="O131" i="15"/>
  <c r="O140" i="15"/>
  <c r="S140" i="15"/>
  <c r="N140" i="15"/>
  <c r="K140" i="15"/>
  <c r="N149" i="15"/>
  <c r="O149" i="15"/>
  <c r="O151" i="15" s="1"/>
  <c r="T149" i="15"/>
  <c r="K169" i="15"/>
  <c r="S169" i="15"/>
  <c r="T169" i="15"/>
  <c r="N169" i="15"/>
  <c r="N170" i="15" s="1"/>
  <c r="O169" i="15"/>
  <c r="R169" i="15"/>
  <c r="R170" i="15" s="1"/>
  <c r="L179" i="15"/>
  <c r="S179" i="15"/>
  <c r="T122" i="16"/>
  <c r="K122" i="16"/>
  <c r="L140" i="16"/>
  <c r="K140" i="16"/>
  <c r="O140" i="16"/>
  <c r="T160" i="16"/>
  <c r="J160" i="16"/>
  <c r="R160" i="16"/>
  <c r="K160" i="16"/>
  <c r="S160" i="16"/>
  <c r="K169" i="16"/>
  <c r="K170" i="16" s="1"/>
  <c r="J169" i="16"/>
  <c r="T169" i="16"/>
  <c r="T170" i="16" s="1"/>
  <c r="R169" i="16"/>
  <c r="L188" i="16"/>
  <c r="P188" i="16"/>
  <c r="J188" i="16"/>
  <c r="S207" i="16"/>
  <c r="K207" i="16"/>
  <c r="T216" i="16"/>
  <c r="L216" i="16"/>
  <c r="L225" i="16" s="1"/>
  <c r="P224" i="16"/>
  <c r="T224" i="16"/>
  <c r="T113" i="17"/>
  <c r="L113" i="17"/>
  <c r="K113" i="17"/>
  <c r="P122" i="17"/>
  <c r="P129" i="17" s="1"/>
  <c r="J122" i="17"/>
  <c r="S131" i="17"/>
  <c r="K131" i="17"/>
  <c r="T140" i="17"/>
  <c r="P140" i="17"/>
  <c r="L140" i="17"/>
  <c r="S149" i="17"/>
  <c r="S151" i="17" s="1"/>
  <c r="K149" i="17"/>
  <c r="O149" i="17"/>
  <c r="O151" i="17" s="1"/>
  <c r="T149" i="17"/>
  <c r="I169" i="17"/>
  <c r="T169" i="17"/>
  <c r="O179" i="17"/>
  <c r="S179" i="17"/>
  <c r="K179" i="17"/>
  <c r="O196" i="17"/>
  <c r="K196" i="17"/>
  <c r="T196" i="17"/>
  <c r="L216" i="17"/>
  <c r="T216" i="17"/>
  <c r="P224" i="17"/>
  <c r="T224" i="17"/>
  <c r="P149" i="18"/>
  <c r="P151" i="18" s="1"/>
  <c r="L149" i="18"/>
  <c r="T149" i="18"/>
  <c r="S73" i="19"/>
  <c r="R187" i="19"/>
  <c r="R195" i="18"/>
  <c r="R197" i="18" s="1"/>
  <c r="Q140" i="15"/>
  <c r="N198" i="15"/>
  <c r="N203" i="15" s="1"/>
  <c r="O198" i="15"/>
  <c r="O203" i="15" s="1"/>
  <c r="T217" i="15"/>
  <c r="N217" i="15"/>
  <c r="T132" i="16"/>
  <c r="K132" i="16"/>
  <c r="K135" i="16" s="1"/>
  <c r="K161" i="16"/>
  <c r="O161" i="16"/>
  <c r="T180" i="16"/>
  <c r="K180" i="16"/>
  <c r="K182" i="16" s="1"/>
  <c r="S217" i="16"/>
  <c r="O217" i="16"/>
  <c r="J214" i="19"/>
  <c r="O133" i="22"/>
  <c r="O135" i="22" s="1"/>
  <c r="R223" i="19"/>
  <c r="R225" i="19" s="1"/>
  <c r="J139" i="18"/>
  <c r="K119" i="19"/>
  <c r="S148" i="19"/>
  <c r="T195" i="18"/>
  <c r="J187" i="19"/>
  <c r="I206" i="17"/>
  <c r="I151" i="22"/>
  <c r="J138" i="19"/>
  <c r="J73" i="19"/>
  <c r="J78" i="22"/>
  <c r="J195" i="18"/>
  <c r="T175" i="16"/>
  <c r="H36" i="6"/>
  <c r="K36" i="13"/>
  <c r="I36" i="13"/>
  <c r="T28" i="13"/>
  <c r="R28" i="13"/>
  <c r="Q20" i="13"/>
  <c r="P242" i="13"/>
  <c r="O242" i="13"/>
  <c r="X36" i="6"/>
  <c r="X20" i="6"/>
  <c r="N36" i="13"/>
  <c r="L36" i="13"/>
  <c r="K28" i="13"/>
  <c r="J28" i="13"/>
  <c r="K20" i="13"/>
  <c r="L242" i="13"/>
  <c r="Q242" i="13"/>
  <c r="R242" i="13"/>
  <c r="H28" i="6"/>
  <c r="R36" i="13"/>
  <c r="P36" i="13"/>
  <c r="O28" i="13"/>
  <c r="H20" i="13"/>
  <c r="I20" i="13"/>
  <c r="X28" i="6"/>
  <c r="M36" i="13"/>
  <c r="T36" i="13"/>
  <c r="S28" i="13"/>
  <c r="O20" i="13"/>
  <c r="L20" i="13"/>
  <c r="Q36" i="13"/>
  <c r="J36" i="13"/>
  <c r="M28" i="13"/>
  <c r="N20" i="13"/>
  <c r="P20" i="13"/>
  <c r="H20" i="6"/>
  <c r="H36" i="13"/>
  <c r="H28" i="13"/>
  <c r="Q28" i="13"/>
  <c r="R20" i="13"/>
  <c r="T20" i="13"/>
  <c r="M242" i="13"/>
  <c r="L28" i="13"/>
  <c r="S20" i="13"/>
  <c r="L37" i="13"/>
  <c r="O9" i="13"/>
  <c r="K9" i="13"/>
  <c r="O22" i="13"/>
  <c r="P37" i="13"/>
  <c r="T21" i="13"/>
  <c r="S9" i="13"/>
  <c r="L9" i="13"/>
  <c r="I30" i="13"/>
  <c r="T37" i="13"/>
  <c r="T11" i="13"/>
  <c r="H9" i="13"/>
  <c r="H29" i="6"/>
  <c r="I9" i="13"/>
  <c r="P9" i="13"/>
  <c r="K38" i="13"/>
  <c r="Q30" i="13"/>
  <c r="I29" i="13"/>
  <c r="N11" i="13"/>
  <c r="H30" i="6"/>
  <c r="N9" i="13"/>
  <c r="T9" i="13"/>
  <c r="S38" i="13"/>
  <c r="N29" i="13"/>
  <c r="X21" i="6"/>
  <c r="H21" i="6"/>
  <c r="R9" i="13"/>
  <c r="J9" i="13"/>
  <c r="R29" i="13"/>
  <c r="P21" i="13"/>
  <c r="X29" i="6"/>
  <c r="X37" i="6"/>
  <c r="H37" i="6"/>
  <c r="H21" i="13"/>
  <c r="O31" i="13"/>
  <c r="S24" i="13"/>
  <c r="S41" i="13"/>
  <c r="T32" i="13"/>
  <c r="N24" i="13"/>
  <c r="H14" i="13"/>
  <c r="P32" i="13"/>
  <c r="N41" i="13"/>
  <c r="J32" i="13"/>
  <c r="M24" i="13"/>
  <c r="L14" i="13"/>
  <c r="H25" i="13"/>
  <c r="Q24" i="13"/>
  <c r="S14" i="13"/>
  <c r="T14" i="13"/>
  <c r="M42" i="13"/>
  <c r="O16" i="13"/>
  <c r="Q25" i="13"/>
  <c r="N15" i="13"/>
  <c r="X42" i="6"/>
  <c r="S15" i="13"/>
  <c r="K33" i="13"/>
  <c r="S33" i="13"/>
  <c r="H24" i="6"/>
  <c r="H41" i="13"/>
  <c r="R41" i="13"/>
  <c r="H32" i="13"/>
  <c r="R24" i="13"/>
  <c r="J24" i="13"/>
  <c r="H39" i="13"/>
  <c r="M14" i="13"/>
  <c r="X24" i="6"/>
  <c r="L41" i="13"/>
  <c r="M41" i="13"/>
  <c r="N32" i="13"/>
  <c r="H24" i="13"/>
  <c r="Q39" i="13"/>
  <c r="N14" i="13"/>
  <c r="X41" i="6"/>
  <c r="P41" i="13"/>
  <c r="Q41" i="13"/>
  <c r="I32" i="13"/>
  <c r="R32" i="13"/>
  <c r="L24" i="13"/>
  <c r="O14" i="13"/>
  <c r="X14" i="6"/>
  <c r="H41" i="6"/>
  <c r="I41" i="13"/>
  <c r="T41" i="13"/>
  <c r="M32" i="13"/>
  <c r="K32" i="13"/>
  <c r="P24" i="13"/>
  <c r="I14" i="13"/>
  <c r="P14" i="13"/>
  <c r="H32" i="6"/>
  <c r="K41" i="13"/>
  <c r="J41" i="13"/>
  <c r="Q32" i="13"/>
  <c r="O32" i="13"/>
  <c r="K24" i="13"/>
  <c r="T24" i="13"/>
  <c r="K14" i="13"/>
  <c r="Q14" i="13"/>
  <c r="X32" i="6"/>
  <c r="H23" i="6"/>
  <c r="L32" i="13"/>
  <c r="O24" i="13"/>
  <c r="M23" i="13"/>
  <c r="J14" i="13"/>
  <c r="I39" i="13"/>
  <c r="R39" i="13"/>
  <c r="J31" i="13"/>
  <c r="P31" i="13"/>
  <c r="N23" i="13"/>
  <c r="H39" i="6"/>
  <c r="K39" i="13"/>
  <c r="S39" i="13"/>
  <c r="H31" i="13"/>
  <c r="Q31" i="13"/>
  <c r="O23" i="13"/>
  <c r="X31" i="6"/>
  <c r="L39" i="13"/>
  <c r="T39" i="13"/>
  <c r="I31" i="13"/>
  <c r="R31" i="13"/>
  <c r="J23" i="13"/>
  <c r="P23" i="13"/>
  <c r="X23" i="6"/>
  <c r="H31" i="6"/>
  <c r="M39" i="13"/>
  <c r="K31" i="13"/>
  <c r="S31" i="13"/>
  <c r="I23" i="13"/>
  <c r="Q23" i="13"/>
  <c r="N39" i="13"/>
  <c r="L31" i="13"/>
  <c r="T31" i="13"/>
  <c r="H23" i="13"/>
  <c r="R23" i="13"/>
  <c r="X39" i="6"/>
  <c r="O39" i="13"/>
  <c r="M31" i="13"/>
  <c r="K23" i="13"/>
  <c r="S23" i="13"/>
  <c r="J39" i="13"/>
  <c r="L23" i="13"/>
  <c r="X33" i="6"/>
  <c r="I42" i="13"/>
  <c r="R42" i="13"/>
  <c r="M37" i="13"/>
  <c r="H33" i="13"/>
  <c r="P33" i="13"/>
  <c r="K29" i="13"/>
  <c r="S29" i="13"/>
  <c r="N25" i="13"/>
  <c r="I21" i="13"/>
  <c r="Q21" i="13"/>
  <c r="L16" i="13"/>
  <c r="T16" i="13"/>
  <c r="K42" i="13"/>
  <c r="S42" i="13"/>
  <c r="N37" i="13"/>
  <c r="J33" i="13"/>
  <c r="Q33" i="13"/>
  <c r="L29" i="13"/>
  <c r="T29" i="13"/>
  <c r="O25" i="13"/>
  <c r="J21" i="13"/>
  <c r="R21" i="13"/>
  <c r="M16" i="13"/>
  <c r="H42" i="6"/>
  <c r="H25" i="6"/>
  <c r="X25" i="6"/>
  <c r="I18" i="6"/>
  <c r="L42" i="13"/>
  <c r="T42" i="13"/>
  <c r="O37" i="13"/>
  <c r="I33" i="13"/>
  <c r="R33" i="13"/>
  <c r="M29" i="13"/>
  <c r="I25" i="13"/>
  <c r="P25" i="13"/>
  <c r="K21" i="13"/>
  <c r="S21" i="13"/>
  <c r="N16" i="13"/>
  <c r="N18" i="13" s="1"/>
  <c r="H16" i="6"/>
  <c r="I44" i="6"/>
  <c r="I229" i="6" s="1"/>
  <c r="H229" i="13" s="1"/>
  <c r="I229" i="13" s="1"/>
  <c r="N42" i="13"/>
  <c r="J37" i="13"/>
  <c r="Q37" i="13"/>
  <c r="L33" i="13"/>
  <c r="T33" i="13"/>
  <c r="O29" i="13"/>
  <c r="J25" i="13"/>
  <c r="R25" i="13"/>
  <c r="M21" i="13"/>
  <c r="I16" i="13"/>
  <c r="P16" i="13"/>
  <c r="H33" i="6"/>
  <c r="X16" i="6"/>
  <c r="O42" i="13"/>
  <c r="I37" i="13"/>
  <c r="R37" i="13"/>
  <c r="M33" i="13"/>
  <c r="H29" i="13"/>
  <c r="P29" i="13"/>
  <c r="K25" i="13"/>
  <c r="S25" i="13"/>
  <c r="N21" i="13"/>
  <c r="H16" i="13"/>
  <c r="Q16" i="13"/>
  <c r="H42" i="13"/>
  <c r="P42" i="13"/>
  <c r="K37" i="13"/>
  <c r="N33" i="13"/>
  <c r="J29" i="13"/>
  <c r="L25" i="13"/>
  <c r="T25" i="13"/>
  <c r="J16" i="13"/>
  <c r="R16" i="13"/>
  <c r="J42" i="13"/>
  <c r="K16" i="13"/>
  <c r="R15" i="13"/>
  <c r="J15" i="13"/>
  <c r="L38" i="13"/>
  <c r="T38" i="13"/>
  <c r="J30" i="13"/>
  <c r="R30" i="13"/>
  <c r="I22" i="13"/>
  <c r="P22" i="13"/>
  <c r="H11" i="13"/>
  <c r="R11" i="13"/>
  <c r="I15" i="13"/>
  <c r="I40" i="6"/>
  <c r="M15" i="13"/>
  <c r="K15" i="13"/>
  <c r="M38" i="13"/>
  <c r="K30" i="13"/>
  <c r="S30" i="13"/>
  <c r="H22" i="13"/>
  <c r="Q22" i="13"/>
  <c r="K11" i="13"/>
  <c r="J11" i="13"/>
  <c r="X11" i="6"/>
  <c r="Q15" i="13"/>
  <c r="N38" i="13"/>
  <c r="L30" i="13"/>
  <c r="T30" i="13"/>
  <c r="J22" i="13"/>
  <c r="R22" i="13"/>
  <c r="O11" i="13"/>
  <c r="L15" i="13"/>
  <c r="O38" i="13"/>
  <c r="M30" i="13"/>
  <c r="K22" i="13"/>
  <c r="S22" i="13"/>
  <c r="S11" i="13"/>
  <c r="H38" i="6"/>
  <c r="H22" i="6"/>
  <c r="P15" i="13"/>
  <c r="I38" i="13"/>
  <c r="P38" i="13"/>
  <c r="N30" i="13"/>
  <c r="L22" i="13"/>
  <c r="T22" i="13"/>
  <c r="M11" i="13"/>
  <c r="X15" i="6"/>
  <c r="X38" i="6"/>
  <c r="X30" i="6"/>
  <c r="X22" i="6"/>
  <c r="T15" i="13"/>
  <c r="H38" i="13"/>
  <c r="Q38" i="13"/>
  <c r="O30" i="13"/>
  <c r="M22" i="13"/>
  <c r="L11" i="13"/>
  <c r="Q11" i="13"/>
  <c r="H15" i="13"/>
  <c r="J38" i="13"/>
  <c r="H30" i="13"/>
  <c r="P11" i="13"/>
  <c r="L182" i="12"/>
  <c r="G182" i="6" s="1"/>
  <c r="G179" i="6"/>
  <c r="I179" i="6" s="1"/>
  <c r="J103" i="16"/>
  <c r="O110" i="24"/>
  <c r="Q99" i="23"/>
  <c r="P106" i="25"/>
  <c r="L96" i="21"/>
  <c r="S96" i="21"/>
  <c r="K92" i="23"/>
  <c r="N90" i="20"/>
  <c r="P90" i="20"/>
  <c r="K93" i="27"/>
  <c r="L91" i="20"/>
  <c r="P88" i="14"/>
  <c r="O88" i="14"/>
  <c r="K100" i="26"/>
  <c r="K105" i="25"/>
  <c r="P88" i="15"/>
  <c r="M88" i="15"/>
  <c r="T101" i="15"/>
  <c r="S101" i="15"/>
  <c r="K100" i="19"/>
  <c r="Q100" i="19"/>
  <c r="S101" i="17"/>
  <c r="P94" i="25"/>
  <c r="Q87" i="22"/>
  <c r="P96" i="16"/>
  <c r="S96" i="16"/>
  <c r="O103" i="23"/>
  <c r="N103" i="23"/>
  <c r="K97" i="19"/>
  <c r="P97" i="19"/>
  <c r="N102" i="13"/>
  <c r="K88" i="21"/>
  <c r="I91" i="24"/>
  <c r="S91" i="24"/>
  <c r="N92" i="27"/>
  <c r="Q92" i="27"/>
  <c r="I109" i="16"/>
  <c r="T110" i="20"/>
  <c r="O108" i="20"/>
  <c r="K85" i="15"/>
  <c r="I107" i="16"/>
  <c r="N107" i="16"/>
  <c r="K87" i="19"/>
  <c r="G56" i="7"/>
  <c r="I56" i="7"/>
  <c r="F56" i="7"/>
  <c r="H56" i="7"/>
  <c r="N56" i="7"/>
  <c r="J56" i="7"/>
  <c r="Q56" i="7"/>
  <c r="M56" i="7"/>
  <c r="O56" i="7"/>
  <c r="T87" i="16"/>
  <c r="P105" i="22"/>
  <c r="M87" i="16"/>
  <c r="L88" i="18"/>
  <c r="R88" i="18"/>
  <c r="O105" i="22"/>
  <c r="K98" i="27"/>
  <c r="Q99" i="22"/>
  <c r="O109" i="20"/>
  <c r="L103" i="16"/>
  <c r="R103" i="16"/>
  <c r="M110" i="24"/>
  <c r="K110" i="24"/>
  <c r="J99" i="23"/>
  <c r="L106" i="25"/>
  <c r="Q96" i="21"/>
  <c r="K96" i="21"/>
  <c r="O92" i="23"/>
  <c r="K90" i="20"/>
  <c r="L90" i="20"/>
  <c r="I93" i="27"/>
  <c r="N93" i="27"/>
  <c r="N91" i="20"/>
  <c r="Q91" i="20"/>
  <c r="M88" i="14"/>
  <c r="T88" i="14"/>
  <c r="Q100" i="26"/>
  <c r="T105" i="25"/>
  <c r="Q88" i="15"/>
  <c r="Q101" i="15"/>
  <c r="K101" i="15"/>
  <c r="N100" i="19"/>
  <c r="J101" i="17"/>
  <c r="K87" i="22"/>
  <c r="L102" i="13"/>
  <c r="L96" i="16"/>
  <c r="R96" i="16"/>
  <c r="P103" i="23"/>
  <c r="L103" i="23"/>
  <c r="R97" i="19"/>
  <c r="L97" i="19"/>
  <c r="M99" i="26"/>
  <c r="O102" i="13"/>
  <c r="P102" i="13"/>
  <c r="I110" i="20"/>
  <c r="I88" i="21"/>
  <c r="O88" i="21"/>
  <c r="K91" i="24"/>
  <c r="P91" i="24"/>
  <c r="T92" i="27"/>
  <c r="K92" i="27"/>
  <c r="T109" i="16"/>
  <c r="M92" i="17"/>
  <c r="O110" i="20"/>
  <c r="I85" i="15"/>
  <c r="K107" i="16"/>
  <c r="O107" i="16"/>
  <c r="J87" i="19"/>
  <c r="R102" i="13"/>
  <c r="Q84" i="23"/>
  <c r="T84" i="26"/>
  <c r="Q84" i="21"/>
  <c r="T48" i="7"/>
  <c r="Q48" i="7"/>
  <c r="K48" i="7"/>
  <c r="N48" i="7"/>
  <c r="M48" i="7"/>
  <c r="G48" i="7"/>
  <c r="I48" i="7"/>
  <c r="R48" i="7"/>
  <c r="I95" i="25"/>
  <c r="T88" i="18"/>
  <c r="P88" i="18"/>
  <c r="S105" i="22"/>
  <c r="Q98" i="27"/>
  <c r="S99" i="22"/>
  <c r="M99" i="22"/>
  <c r="K109" i="20"/>
  <c r="J109" i="20"/>
  <c r="O103" i="16"/>
  <c r="M103" i="16"/>
  <c r="L110" i="24"/>
  <c r="J110" i="24"/>
  <c r="M106" i="25"/>
  <c r="R96" i="21"/>
  <c r="P92" i="23"/>
  <c r="M90" i="20"/>
  <c r="L93" i="27"/>
  <c r="P93" i="27"/>
  <c r="M102" i="13"/>
  <c r="M91" i="20"/>
  <c r="P91" i="20"/>
  <c r="L88" i="14"/>
  <c r="J88" i="14"/>
  <c r="T100" i="26"/>
  <c r="N105" i="25"/>
  <c r="L105" i="25"/>
  <c r="N88" i="15"/>
  <c r="O101" i="15"/>
  <c r="N101" i="15"/>
  <c r="O100" i="19"/>
  <c r="S102" i="13"/>
  <c r="K101" i="17"/>
  <c r="Q101" i="17"/>
  <c r="O87" i="22"/>
  <c r="T102" i="13"/>
  <c r="K96" i="16"/>
  <c r="N96" i="16"/>
  <c r="K103" i="23"/>
  <c r="O97" i="19"/>
  <c r="M97" i="19"/>
  <c r="S88" i="21"/>
  <c r="M88" i="21"/>
  <c r="M91" i="24"/>
  <c r="J91" i="24"/>
  <c r="J110" i="14"/>
  <c r="L92" i="27"/>
  <c r="S110" i="20"/>
  <c r="O85" i="23"/>
  <c r="M85" i="23"/>
  <c r="M107" i="16"/>
  <c r="L107" i="16"/>
  <c r="L87" i="19"/>
  <c r="G148" i="6"/>
  <c r="I148" i="6" s="1"/>
  <c r="M88" i="18"/>
  <c r="T105" i="22"/>
  <c r="N98" i="27"/>
  <c r="N99" i="22"/>
  <c r="L99" i="22"/>
  <c r="T109" i="20"/>
  <c r="S109" i="20"/>
  <c r="S95" i="25"/>
  <c r="N103" i="16"/>
  <c r="K103" i="16"/>
  <c r="N110" i="24"/>
  <c r="S110" i="24"/>
  <c r="R106" i="25"/>
  <c r="K102" i="13"/>
  <c r="O96" i="21"/>
  <c r="I92" i="23"/>
  <c r="M92" i="23"/>
  <c r="T90" i="20"/>
  <c r="J93" i="27"/>
  <c r="T93" i="27"/>
  <c r="O91" i="20"/>
  <c r="K91" i="20"/>
  <c r="Q88" i="14"/>
  <c r="S100" i="26"/>
  <c r="M105" i="25"/>
  <c r="O105" i="25"/>
  <c r="T88" i="15"/>
  <c r="M101" i="15"/>
  <c r="T100" i="19"/>
  <c r="I102" i="13"/>
  <c r="M101" i="17"/>
  <c r="P101" i="17"/>
  <c r="T87" i="22"/>
  <c r="Q102" i="13"/>
  <c r="O96" i="16"/>
  <c r="Q103" i="23"/>
  <c r="S97" i="19"/>
  <c r="J88" i="21"/>
  <c r="Q88" i="21"/>
  <c r="O91" i="24"/>
  <c r="L91" i="24"/>
  <c r="R92" i="27"/>
  <c r="J110" i="20"/>
  <c r="N85" i="23"/>
  <c r="Q85" i="23"/>
  <c r="T85" i="15"/>
  <c r="H102" i="12"/>
  <c r="T107" i="16"/>
  <c r="Q107" i="16"/>
  <c r="I87" i="19"/>
  <c r="T87" i="19"/>
  <c r="T97" i="13"/>
  <c r="M85" i="25"/>
  <c r="J66" i="21"/>
  <c r="Q84" i="24"/>
  <c r="N84" i="25"/>
  <c r="L84" i="23"/>
  <c r="O84" i="26"/>
  <c r="T84" i="21"/>
  <c r="O98" i="27"/>
  <c r="R109" i="20"/>
  <c r="J88" i="18"/>
  <c r="N105" i="22"/>
  <c r="T98" i="27"/>
  <c r="R98" i="27"/>
  <c r="T99" i="22"/>
  <c r="P99" i="22"/>
  <c r="M109" i="20"/>
  <c r="N109" i="20"/>
  <c r="S103" i="16"/>
  <c r="Q110" i="24"/>
  <c r="Q106" i="25"/>
  <c r="N96" i="21"/>
  <c r="R92" i="23"/>
  <c r="J92" i="23"/>
  <c r="J90" i="20"/>
  <c r="Q93" i="27"/>
  <c r="M93" i="27"/>
  <c r="R91" i="20"/>
  <c r="I88" i="14"/>
  <c r="O100" i="26"/>
  <c r="R105" i="25"/>
  <c r="R88" i="15"/>
  <c r="L101" i="15"/>
  <c r="J100" i="19"/>
  <c r="L101" i="17"/>
  <c r="O101" i="17"/>
  <c r="K97" i="27"/>
  <c r="P103" i="26"/>
  <c r="R87" i="22"/>
  <c r="J96" i="16"/>
  <c r="S103" i="23"/>
  <c r="N97" i="19"/>
  <c r="N88" i="21"/>
  <c r="L88" i="21"/>
  <c r="R91" i="24"/>
  <c r="O92" i="27"/>
  <c r="P110" i="20"/>
  <c r="P85" i="23"/>
  <c r="S107" i="16"/>
  <c r="R87" i="19"/>
  <c r="P66" i="21"/>
  <c r="R84" i="24"/>
  <c r="O84" i="23"/>
  <c r="N84" i="23"/>
  <c r="S84" i="26"/>
  <c r="S84" i="21"/>
  <c r="Q88" i="18"/>
  <c r="O99" i="22"/>
  <c r="I88" i="18"/>
  <c r="N88" i="18"/>
  <c r="Q105" i="22"/>
  <c r="S98" i="27"/>
  <c r="J98" i="27"/>
  <c r="J99" i="22"/>
  <c r="K93" i="24"/>
  <c r="Q109" i="20"/>
  <c r="T103" i="16"/>
  <c r="T110" i="24"/>
  <c r="J106" i="25"/>
  <c r="T96" i="21"/>
  <c r="S92" i="23"/>
  <c r="Q92" i="23"/>
  <c r="S90" i="20"/>
  <c r="S93" i="27"/>
  <c r="S91" i="20"/>
  <c r="R88" i="14"/>
  <c r="P100" i="26"/>
  <c r="P105" i="25"/>
  <c r="I88" i="15"/>
  <c r="O88" i="15"/>
  <c r="J101" i="15"/>
  <c r="L100" i="19"/>
  <c r="T101" i="17"/>
  <c r="N97" i="27"/>
  <c r="S87" i="22"/>
  <c r="N87" i="22"/>
  <c r="Q96" i="16"/>
  <c r="T103" i="23"/>
  <c r="Q97" i="19"/>
  <c r="T88" i="21"/>
  <c r="N91" i="24"/>
  <c r="S92" i="27"/>
  <c r="Q110" i="20"/>
  <c r="I85" i="23"/>
  <c r="J107" i="16"/>
  <c r="N87" i="19"/>
  <c r="I98" i="15"/>
  <c r="R105" i="22"/>
  <c r="I106" i="25"/>
  <c r="J105" i="22"/>
  <c r="K105" i="22"/>
  <c r="M98" i="27"/>
  <c r="L98" i="27"/>
  <c r="R99" i="22"/>
  <c r="T93" i="24"/>
  <c r="L109" i="20"/>
  <c r="P103" i="16"/>
  <c r="R110" i="24"/>
  <c r="J96" i="21"/>
  <c r="N92" i="23"/>
  <c r="Q90" i="20"/>
  <c r="R101" i="19"/>
  <c r="Q90" i="27"/>
  <c r="T91" i="20"/>
  <c r="R100" i="26"/>
  <c r="M100" i="26"/>
  <c r="Q105" i="25"/>
  <c r="S88" i="15"/>
  <c r="S100" i="19"/>
  <c r="R100" i="19"/>
  <c r="R101" i="17"/>
  <c r="M87" i="22"/>
  <c r="P87" i="22"/>
  <c r="I103" i="23"/>
  <c r="P92" i="27"/>
  <c r="N110" i="20"/>
  <c r="K85" i="23"/>
  <c r="O87" i="19"/>
  <c r="M97" i="13"/>
  <c r="P95" i="22"/>
  <c r="R84" i="23"/>
  <c r="P84" i="21"/>
  <c r="I35" i="7"/>
  <c r="T35" i="7"/>
  <c r="P35" i="7"/>
  <c r="L35" i="7"/>
  <c r="H35" i="7"/>
  <c r="F35" i="7"/>
  <c r="S35" i="7"/>
  <c r="O35" i="7"/>
  <c r="R35" i="7"/>
  <c r="M35" i="7"/>
  <c r="K35" i="7"/>
  <c r="G35" i="7"/>
  <c r="J35" i="7"/>
  <c r="N155" i="15"/>
  <c r="P74" i="15"/>
  <c r="Q135" i="15"/>
  <c r="O175" i="15"/>
  <c r="Q155" i="15"/>
  <c r="M155" i="15"/>
  <c r="M212" i="16"/>
  <c r="L155" i="16"/>
  <c r="J120" i="16"/>
  <c r="I83" i="16"/>
  <c r="I212" i="16"/>
  <c r="Q74" i="17"/>
  <c r="J155" i="18"/>
  <c r="N151" i="18"/>
  <c r="I175" i="18"/>
  <c r="M206" i="18"/>
  <c r="P212" i="19"/>
  <c r="P206" i="19"/>
  <c r="O135" i="19"/>
  <c r="I175" i="19"/>
  <c r="J158" i="20"/>
  <c r="I74" i="21"/>
  <c r="T170" i="21"/>
  <c r="Q135" i="22"/>
  <c r="M74" i="24"/>
  <c r="J182" i="21"/>
  <c r="S158" i="16"/>
  <c r="S175" i="15"/>
  <c r="L158" i="16"/>
  <c r="Q27" i="24"/>
  <c r="V45" i="6"/>
  <c r="V46" i="6" s="1"/>
  <c r="V4" i="6" s="1"/>
  <c r="P5" i="5" s="1"/>
  <c r="U185" i="15"/>
  <c r="V185" i="15" s="1"/>
  <c r="I182" i="15"/>
  <c r="M228" i="15"/>
  <c r="Q182" i="16"/>
  <c r="Q212" i="16"/>
  <c r="O135" i="16"/>
  <c r="M74" i="16"/>
  <c r="K203" i="19"/>
  <c r="N155" i="21"/>
  <c r="K228" i="21"/>
  <c r="S209" i="16"/>
  <c r="H228" i="16"/>
  <c r="R142" i="16"/>
  <c r="U142" i="16" s="1"/>
  <c r="V142" i="16" s="1"/>
  <c r="T170" i="18"/>
  <c r="O182" i="22"/>
  <c r="O51" i="16"/>
  <c r="N78" i="22"/>
  <c r="M51" i="16"/>
  <c r="R157" i="27"/>
  <c r="R158" i="27" s="1"/>
  <c r="H197" i="19"/>
  <c r="V231" i="21"/>
  <c r="J6" i="2"/>
  <c r="T68" i="4"/>
  <c r="W68" i="4" s="1"/>
  <c r="X68" i="4" s="1"/>
  <c r="E69" i="8" s="1"/>
  <c r="T58" i="4"/>
  <c r="W58" i="4" s="1"/>
  <c r="X58" i="4" s="1"/>
  <c r="E59" i="8" s="1"/>
  <c r="T45" i="4"/>
  <c r="W45" i="4" s="1"/>
  <c r="X15" i="4"/>
  <c r="E16" i="8" s="1"/>
  <c r="P16" i="8" s="1"/>
  <c r="D820" i="10" s="1"/>
  <c r="H18" i="20"/>
  <c r="S212" i="15"/>
  <c r="Q212" i="15"/>
  <c r="I203" i="15"/>
  <c r="U224" i="15"/>
  <c r="V224" i="15" s="1"/>
  <c r="M203" i="15"/>
  <c r="I175" i="16"/>
  <c r="I151" i="16"/>
  <c r="M135" i="16"/>
  <c r="I170" i="16"/>
  <c r="U138" i="16"/>
  <c r="V138" i="16" s="1"/>
  <c r="L155" i="17"/>
  <c r="R155" i="18"/>
  <c r="I74" i="18"/>
  <c r="P124" i="16"/>
  <c r="N157" i="27"/>
  <c r="N158" i="27" s="1"/>
  <c r="T82" i="27"/>
  <c r="J22" i="2"/>
  <c r="X60" i="4"/>
  <c r="E61" i="8" s="1"/>
  <c r="Y205" i="6"/>
  <c r="H14" i="6"/>
  <c r="H126" i="12"/>
  <c r="L133" i="16"/>
  <c r="U133" i="16" s="1"/>
  <c r="V133" i="16" s="1"/>
  <c r="J20" i="2"/>
  <c r="U24" i="8"/>
  <c r="D627" i="10" s="1"/>
  <c r="U28" i="8"/>
  <c r="U32" i="8"/>
  <c r="D635" i="10" s="1"/>
  <c r="U36" i="8"/>
  <c r="D639" i="10" s="1"/>
  <c r="U40" i="8"/>
  <c r="D643" i="10" s="1"/>
  <c r="U44" i="8"/>
  <c r="U48" i="8"/>
  <c r="U52" i="8"/>
  <c r="U56" i="8"/>
  <c r="D659" i="10" s="1"/>
  <c r="U60" i="8"/>
  <c r="U64" i="8"/>
  <c r="D667" i="10" s="1"/>
  <c r="U68" i="8"/>
  <c r="D671" i="10" s="1"/>
  <c r="T56" i="4"/>
  <c r="W56" i="4" s="1"/>
  <c r="X56" i="4" s="1"/>
  <c r="E57" i="8" s="1"/>
  <c r="D55" i="7" s="1"/>
  <c r="T54" i="4"/>
  <c r="W54" i="4" s="1"/>
  <c r="X54" i="4" s="1"/>
  <c r="E55" i="8" s="1"/>
  <c r="T33" i="4"/>
  <c r="W33" i="4" s="1"/>
  <c r="X33" i="4" s="1"/>
  <c r="E34" i="8" s="1"/>
  <c r="T29" i="4"/>
  <c r="W29" i="4" s="1"/>
  <c r="T27" i="4"/>
  <c r="W27" i="4" s="1"/>
  <c r="X27" i="4" s="1"/>
  <c r="E28" i="8" s="1"/>
  <c r="E26" i="8"/>
  <c r="D24" i="7" s="1"/>
  <c r="O24" i="7" s="1"/>
  <c r="T124" i="16"/>
  <c r="I77" i="17"/>
  <c r="P78" i="16"/>
  <c r="T44" i="4"/>
  <c r="W44" i="4" s="1"/>
  <c r="X44" i="4" s="1"/>
  <c r="E45" i="8" s="1"/>
  <c r="L150" i="12"/>
  <c r="G150" i="6" s="1"/>
  <c r="I150" i="6" s="1"/>
  <c r="S228" i="16"/>
  <c r="K51" i="16"/>
  <c r="R128" i="27"/>
  <c r="H228" i="25"/>
  <c r="T46" i="4"/>
  <c r="W46" i="4" s="1"/>
  <c r="X46" i="4" s="1"/>
  <c r="E47" i="8" s="1"/>
  <c r="P228" i="22"/>
  <c r="T228" i="24"/>
  <c r="H228" i="18"/>
  <c r="K44" i="14"/>
  <c r="L18" i="16"/>
  <c r="O12" i="16"/>
  <c r="I44" i="18"/>
  <c r="L141" i="18"/>
  <c r="L146" i="18" s="1"/>
  <c r="U22" i="8"/>
  <c r="D625" i="10" s="1"/>
  <c r="U26" i="8"/>
  <c r="D629" i="10" s="1"/>
  <c r="U30" i="8"/>
  <c r="U34" i="8"/>
  <c r="U38" i="8"/>
  <c r="U42" i="8"/>
  <c r="D645" i="10" s="1"/>
  <c r="U46" i="8"/>
  <c r="T53" i="4"/>
  <c r="W53" i="4" s="1"/>
  <c r="T51" i="4"/>
  <c r="W51" i="4" s="1"/>
  <c r="X51" i="4" s="1"/>
  <c r="E52" i="8" s="1"/>
  <c r="T32" i="4"/>
  <c r="W32" i="4" s="1"/>
  <c r="T30" i="4"/>
  <c r="W30" i="4" s="1"/>
  <c r="X30" i="4" s="1"/>
  <c r="E31" i="8" s="1"/>
  <c r="U50" i="8"/>
  <c r="U14" i="8"/>
  <c r="U54" i="8"/>
  <c r="D657" i="10" s="1"/>
  <c r="U58" i="8"/>
  <c r="U62" i="8"/>
  <c r="U66" i="8"/>
  <c r="D669" i="10" s="1"/>
  <c r="V18" i="8"/>
  <c r="D688" i="10" s="1"/>
  <c r="U208" i="16"/>
  <c r="V208" i="16" s="1"/>
  <c r="R12" i="17"/>
  <c r="Q18" i="20"/>
  <c r="I18" i="23"/>
  <c r="K151" i="15"/>
  <c r="I129" i="16"/>
  <c r="U102" i="16"/>
  <c r="V102" i="16" s="1"/>
  <c r="T44" i="16"/>
  <c r="P18" i="17"/>
  <c r="U210" i="15"/>
  <c r="V210" i="15" s="1"/>
  <c r="L206" i="15"/>
  <c r="U200" i="15"/>
  <c r="V200" i="15" s="1"/>
  <c r="Q203" i="15"/>
  <c r="U189" i="15"/>
  <c r="V189" i="15" s="1"/>
  <c r="T197" i="15"/>
  <c r="M170" i="15"/>
  <c r="P135" i="15"/>
  <c r="U191" i="15"/>
  <c r="V191" i="15" s="1"/>
  <c r="U164" i="15"/>
  <c r="V164" i="15" s="1"/>
  <c r="M146" i="15"/>
  <c r="Q74" i="15"/>
  <c r="U187" i="15"/>
  <c r="V187" i="15" s="1"/>
  <c r="U105" i="16"/>
  <c r="V105" i="16" s="1"/>
  <c r="P151" i="15"/>
  <c r="M182" i="16"/>
  <c r="R228" i="22"/>
  <c r="S158" i="15"/>
  <c r="I120" i="15"/>
  <c r="S74" i="15"/>
  <c r="Q182" i="15"/>
  <c r="I228" i="15"/>
  <c r="I212" i="15"/>
  <c r="I135" i="15"/>
  <c r="U174" i="15"/>
  <c r="V174" i="15" s="1"/>
  <c r="U171" i="15"/>
  <c r="V171" i="15" s="1"/>
  <c r="L151" i="15"/>
  <c r="M212" i="15"/>
  <c r="U137" i="15"/>
  <c r="V137" i="15" s="1"/>
  <c r="O197" i="15"/>
  <c r="K212" i="15"/>
  <c r="U227" i="16"/>
  <c r="V227" i="16" s="1"/>
  <c r="U222" i="16"/>
  <c r="V222" i="16" s="1"/>
  <c r="U218" i="16"/>
  <c r="V218" i="16" s="1"/>
  <c r="P203" i="16"/>
  <c r="L170" i="16"/>
  <c r="L182" i="16"/>
  <c r="U190" i="16"/>
  <c r="V190" i="16" s="1"/>
  <c r="U162" i="16"/>
  <c r="V162" i="16" s="1"/>
  <c r="K158" i="16"/>
  <c r="Q151" i="16"/>
  <c r="U194" i="16"/>
  <c r="V194" i="16" s="1"/>
  <c r="M155" i="16"/>
  <c r="R151" i="16"/>
  <c r="U144" i="16"/>
  <c r="V144" i="16" s="1"/>
  <c r="U114" i="16"/>
  <c r="V114" i="16" s="1"/>
  <c r="M129" i="16"/>
  <c r="M197" i="16"/>
  <c r="U113" i="16"/>
  <c r="V113" i="16" s="1"/>
  <c r="Q135" i="16"/>
  <c r="Q74" i="16"/>
  <c r="I182" i="16"/>
  <c r="S151" i="16"/>
  <c r="L228" i="17"/>
  <c r="N175" i="18"/>
  <c r="I170" i="18"/>
  <c r="P74" i="18"/>
  <c r="M155" i="19"/>
  <c r="O158" i="19"/>
  <c r="R155" i="19"/>
  <c r="Q212" i="19"/>
  <c r="I228" i="19"/>
  <c r="T228" i="20"/>
  <c r="I206" i="20"/>
  <c r="L158" i="20"/>
  <c r="I129" i="20"/>
  <c r="L212" i="21"/>
  <c r="L206" i="21"/>
  <c r="L206" i="22"/>
  <c r="N203" i="22"/>
  <c r="M135" i="22"/>
  <c r="L74" i="22"/>
  <c r="I203" i="22"/>
  <c r="I206" i="22"/>
  <c r="N206" i="21"/>
  <c r="Q228" i="16"/>
  <c r="M158" i="17"/>
  <c r="T158" i="18"/>
  <c r="T206" i="22"/>
  <c r="S242" i="18"/>
  <c r="O242" i="18"/>
  <c r="P87" i="16"/>
  <c r="R95" i="25"/>
  <c r="T91" i="25"/>
  <c r="O99" i="23"/>
  <c r="L99" i="23"/>
  <c r="S92" i="26"/>
  <c r="N101" i="19"/>
  <c r="M90" i="27"/>
  <c r="T90" i="27"/>
  <c r="J95" i="24"/>
  <c r="T92" i="15"/>
  <c r="R92" i="18"/>
  <c r="Q103" i="18"/>
  <c r="O106" i="27"/>
  <c r="T97" i="27"/>
  <c r="M94" i="25"/>
  <c r="S103" i="26"/>
  <c r="J99" i="24"/>
  <c r="P99" i="24"/>
  <c r="K98" i="14"/>
  <c r="R98" i="14"/>
  <c r="L98" i="17"/>
  <c r="M98" i="17"/>
  <c r="P96" i="18"/>
  <c r="T105" i="26"/>
  <c r="M93" i="18"/>
  <c r="K110" i="26"/>
  <c r="J91" i="23"/>
  <c r="M93" i="25"/>
  <c r="M86" i="20"/>
  <c r="K93" i="20"/>
  <c r="I92" i="17"/>
  <c r="R109" i="16"/>
  <c r="N109" i="16"/>
  <c r="P92" i="17"/>
  <c r="S91" i="15"/>
  <c r="N91" i="15"/>
  <c r="I101" i="23"/>
  <c r="T101" i="23"/>
  <c r="Q94" i="14"/>
  <c r="P90" i="21"/>
  <c r="Q91" i="21"/>
  <c r="M85" i="21"/>
  <c r="L85" i="21"/>
  <c r="Q85" i="21"/>
  <c r="O85" i="21"/>
  <c r="J229" i="22"/>
  <c r="I229" i="22"/>
  <c r="R229" i="22"/>
  <c r="Q229" i="22"/>
  <c r="Q87" i="16"/>
  <c r="U95" i="15"/>
  <c r="V95" i="15" s="1"/>
  <c r="L95" i="25"/>
  <c r="P91" i="25"/>
  <c r="S99" i="23"/>
  <c r="K92" i="26"/>
  <c r="T92" i="26"/>
  <c r="P101" i="19"/>
  <c r="P90" i="27"/>
  <c r="N90" i="27"/>
  <c r="M95" i="24"/>
  <c r="N95" i="24"/>
  <c r="O92" i="15"/>
  <c r="Q92" i="18"/>
  <c r="R103" i="18"/>
  <c r="I106" i="27"/>
  <c r="J106" i="27"/>
  <c r="P97" i="27"/>
  <c r="T94" i="25"/>
  <c r="Q103" i="26"/>
  <c r="M96" i="18"/>
  <c r="S105" i="26"/>
  <c r="S110" i="26"/>
  <c r="Q91" i="23"/>
  <c r="J93" i="25"/>
  <c r="O86" i="20"/>
  <c r="P93" i="20"/>
  <c r="P109" i="16"/>
  <c r="J109" i="16"/>
  <c r="N92" i="17"/>
  <c r="J101" i="23"/>
  <c r="K101" i="23"/>
  <c r="J85" i="21"/>
  <c r="O94" i="14"/>
  <c r="K90" i="21"/>
  <c r="S85" i="21"/>
  <c r="I96" i="24"/>
  <c r="T91" i="21"/>
  <c r="I99" i="24"/>
  <c r="M12" i="16"/>
  <c r="I12" i="16"/>
  <c r="Q44" i="18"/>
  <c r="N87" i="16"/>
  <c r="I91" i="25"/>
  <c r="N95" i="25"/>
  <c r="L91" i="25"/>
  <c r="T99" i="23"/>
  <c r="R92" i="26"/>
  <c r="M92" i="26"/>
  <c r="S101" i="19"/>
  <c r="O90" i="27"/>
  <c r="R95" i="24"/>
  <c r="T95" i="24"/>
  <c r="P92" i="15"/>
  <c r="J92" i="18"/>
  <c r="P103" i="18"/>
  <c r="M106" i="27"/>
  <c r="T106" i="27"/>
  <c r="O97" i="27"/>
  <c r="I94" i="25"/>
  <c r="Q94" i="25"/>
  <c r="O103" i="26"/>
  <c r="Q96" i="18"/>
  <c r="L105" i="26"/>
  <c r="T110" i="26"/>
  <c r="L110" i="26"/>
  <c r="I91" i="23"/>
  <c r="N91" i="23"/>
  <c r="Q93" i="25"/>
  <c r="K86" i="20"/>
  <c r="J93" i="20"/>
  <c r="Q109" i="16"/>
  <c r="K109" i="16"/>
  <c r="R92" i="17"/>
  <c r="Q92" i="17"/>
  <c r="P85" i="21"/>
  <c r="T94" i="14"/>
  <c r="Y94" i="12" s="1"/>
  <c r="T85" i="21"/>
  <c r="R87" i="16"/>
  <c r="K101" i="19"/>
  <c r="T92" i="17"/>
  <c r="Q96" i="24"/>
  <c r="P96" i="24"/>
  <c r="N96" i="24"/>
  <c r="T96" i="24"/>
  <c r="L96" i="24"/>
  <c r="K96" i="24"/>
  <c r="O96" i="24"/>
  <c r="J96" i="24"/>
  <c r="L87" i="16"/>
  <c r="J95" i="25"/>
  <c r="N91" i="25"/>
  <c r="N99" i="23"/>
  <c r="J92" i="26"/>
  <c r="U97" i="15"/>
  <c r="V97" i="15" s="1"/>
  <c r="T101" i="19"/>
  <c r="R90" i="27"/>
  <c r="L95" i="24"/>
  <c r="S92" i="15"/>
  <c r="N92" i="15"/>
  <c r="T92" i="18"/>
  <c r="J103" i="18"/>
  <c r="Q106" i="27"/>
  <c r="K106" i="27"/>
  <c r="U88" i="16"/>
  <c r="V88" i="16" s="1"/>
  <c r="R97" i="27"/>
  <c r="R94" i="25"/>
  <c r="L103" i="26"/>
  <c r="K99" i="24"/>
  <c r="I98" i="14"/>
  <c r="N98" i="17"/>
  <c r="N96" i="18"/>
  <c r="T96" i="18"/>
  <c r="Q105" i="26"/>
  <c r="R93" i="18"/>
  <c r="Q110" i="26"/>
  <c r="P91" i="23"/>
  <c r="K91" i="23"/>
  <c r="L93" i="25"/>
  <c r="J86" i="20"/>
  <c r="L86" i="20"/>
  <c r="M93" i="20"/>
  <c r="L109" i="16"/>
  <c r="L92" i="17"/>
  <c r="K92" i="17"/>
  <c r="U92" i="17" s="1"/>
  <c r="V92" i="17" s="1"/>
  <c r="Q91" i="15"/>
  <c r="M101" i="23"/>
  <c r="M94" i="14"/>
  <c r="J94" i="14"/>
  <c r="N90" i="21"/>
  <c r="S90" i="21"/>
  <c r="M96" i="24"/>
  <c r="Q86" i="15"/>
  <c r="L86" i="15"/>
  <c r="J86" i="15"/>
  <c r="K86" i="15"/>
  <c r="R86" i="15"/>
  <c r="T86" i="15"/>
  <c r="M84" i="20"/>
  <c r="O84" i="20"/>
  <c r="Q84" i="20"/>
  <c r="J84" i="20"/>
  <c r="T84" i="20"/>
  <c r="L84" i="20"/>
  <c r="I84" i="20"/>
  <c r="K84" i="20"/>
  <c r="S84" i="20"/>
  <c r="P84" i="20"/>
  <c r="O84" i="17"/>
  <c r="O111" i="17" s="1"/>
  <c r="N84" i="17"/>
  <c r="T84" i="17"/>
  <c r="M84" i="17"/>
  <c r="Q84" i="17"/>
  <c r="S84" i="17"/>
  <c r="K84" i="17"/>
  <c r="R84" i="17"/>
  <c r="P95" i="25"/>
  <c r="P99" i="23"/>
  <c r="K90" i="27"/>
  <c r="M97" i="27"/>
  <c r="J94" i="25"/>
  <c r="K103" i="26"/>
  <c r="M109" i="16"/>
  <c r="O92" i="17"/>
  <c r="K87" i="16"/>
  <c r="O87" i="16"/>
  <c r="T95" i="25"/>
  <c r="R91" i="25"/>
  <c r="R99" i="23"/>
  <c r="P92" i="26"/>
  <c r="Q101" i="19"/>
  <c r="L101" i="19"/>
  <c r="S90" i="27"/>
  <c r="P95" i="24"/>
  <c r="R92" i="15"/>
  <c r="L92" i="15"/>
  <c r="L92" i="18"/>
  <c r="N103" i="18"/>
  <c r="S106" i="27"/>
  <c r="J97" i="27"/>
  <c r="L97" i="27"/>
  <c r="N94" i="25"/>
  <c r="T103" i="26"/>
  <c r="Q99" i="24"/>
  <c r="O98" i="14"/>
  <c r="T106" i="24"/>
  <c r="K98" i="17"/>
  <c r="K96" i="18"/>
  <c r="U96" i="15"/>
  <c r="V96" i="15" s="1"/>
  <c r="M105" i="26"/>
  <c r="U89" i="16"/>
  <c r="V89" i="16" s="1"/>
  <c r="L93" i="18"/>
  <c r="P110" i="26"/>
  <c r="L91" i="23"/>
  <c r="T91" i="23"/>
  <c r="I93" i="25"/>
  <c r="N93" i="25"/>
  <c r="Q86" i="20"/>
  <c r="T86" i="20"/>
  <c r="R93" i="20"/>
  <c r="O93" i="20"/>
  <c r="S109" i="16"/>
  <c r="S92" i="17"/>
  <c r="K91" i="15"/>
  <c r="L101" i="23"/>
  <c r="I85" i="21"/>
  <c r="R94" i="14"/>
  <c r="N94" i="14"/>
  <c r="J90" i="21"/>
  <c r="L90" i="21"/>
  <c r="S86" i="15"/>
  <c r="Q84" i="19"/>
  <c r="S84" i="19"/>
  <c r="T84" i="19"/>
  <c r="M84" i="19"/>
  <c r="O84" i="19"/>
  <c r="N84" i="19"/>
  <c r="L84" i="19"/>
  <c r="J84" i="19"/>
  <c r="N84" i="16"/>
  <c r="K84" i="16"/>
  <c r="O84" i="16"/>
  <c r="Q84" i="16"/>
  <c r="I84" i="16"/>
  <c r="S84" i="16"/>
  <c r="M84" i="16"/>
  <c r="T84" i="16"/>
  <c r="P84" i="16"/>
  <c r="R84" i="16"/>
  <c r="Q95" i="25"/>
  <c r="K95" i="13"/>
  <c r="L95" i="13"/>
  <c r="P91" i="21"/>
  <c r="K91" i="21"/>
  <c r="R91" i="21"/>
  <c r="I91" i="21"/>
  <c r="L91" i="21"/>
  <c r="O91" i="21"/>
  <c r="J91" i="21"/>
  <c r="S87" i="16"/>
  <c r="J87" i="16"/>
  <c r="I92" i="26"/>
  <c r="M99" i="23"/>
  <c r="K99" i="23"/>
  <c r="M101" i="19"/>
  <c r="U101" i="19" s="1"/>
  <c r="V101" i="19" s="1"/>
  <c r="J101" i="19"/>
  <c r="I90" i="27"/>
  <c r="Q95" i="24"/>
  <c r="K92" i="15"/>
  <c r="I92" i="18"/>
  <c r="Q97" i="27"/>
  <c r="S97" i="27"/>
  <c r="M103" i="26"/>
  <c r="S98" i="14"/>
  <c r="O106" i="24"/>
  <c r="T98" i="17"/>
  <c r="J93" i="18"/>
  <c r="M110" i="26"/>
  <c r="P86" i="20"/>
  <c r="Q93" i="20"/>
  <c r="M108" i="22"/>
  <c r="U108" i="22" s="1"/>
  <c r="V108" i="22" s="1"/>
  <c r="J91" i="15"/>
  <c r="T91" i="15"/>
  <c r="M101" i="13"/>
  <c r="I86" i="15"/>
  <c r="K85" i="21"/>
  <c r="L94" i="14"/>
  <c r="O90" i="21"/>
  <c r="Q90" i="21"/>
  <c r="N95" i="13"/>
  <c r="N91" i="21"/>
  <c r="P86" i="15"/>
  <c r="R85" i="15"/>
  <c r="P85" i="15"/>
  <c r="Q85" i="15"/>
  <c r="J85" i="23"/>
  <c r="R85" i="23"/>
  <c r="S85" i="23"/>
  <c r="R84" i="20"/>
  <c r="O137" i="13"/>
  <c r="J137" i="13"/>
  <c r="K137" i="13"/>
  <c r="S137" i="13"/>
  <c r="T137" i="13"/>
  <c r="R137" i="13"/>
  <c r="M145" i="13"/>
  <c r="I145" i="13"/>
  <c r="J145" i="13"/>
  <c r="T145" i="13"/>
  <c r="O145" i="13"/>
  <c r="K145" i="13"/>
  <c r="R156" i="13"/>
  <c r="T156" i="13"/>
  <c r="L156" i="13"/>
  <c r="Q156" i="13"/>
  <c r="J165" i="13"/>
  <c r="N165" i="13"/>
  <c r="T165" i="13"/>
  <c r="L165" i="13"/>
  <c r="S165" i="13"/>
  <c r="L185" i="13"/>
  <c r="J185" i="13"/>
  <c r="P185" i="13"/>
  <c r="I185" i="13"/>
  <c r="S185" i="13"/>
  <c r="R193" i="13"/>
  <c r="N193" i="13"/>
  <c r="I193" i="13"/>
  <c r="P193" i="13"/>
  <c r="R220" i="13"/>
  <c r="O220" i="13"/>
  <c r="K220" i="13"/>
  <c r="Q220" i="13"/>
  <c r="V220" i="12" s="1"/>
  <c r="I220" i="13"/>
  <c r="J144" i="14"/>
  <c r="J82" i="14"/>
  <c r="J200" i="14"/>
  <c r="J192" i="14"/>
  <c r="J133" i="14"/>
  <c r="J207" i="14"/>
  <c r="J165" i="14"/>
  <c r="J154" i="14"/>
  <c r="J162" i="14"/>
  <c r="R153" i="14"/>
  <c r="R200" i="14"/>
  <c r="R219" i="14"/>
  <c r="O75" i="14"/>
  <c r="S75" i="14"/>
  <c r="M139" i="14"/>
  <c r="I139" i="14"/>
  <c r="K139" i="14"/>
  <c r="O139" i="14"/>
  <c r="O159" i="14"/>
  <c r="S159" i="14"/>
  <c r="M159" i="14"/>
  <c r="U179" i="16"/>
  <c r="V179" i="16" s="1"/>
  <c r="Q129" i="16"/>
  <c r="L182" i="22"/>
  <c r="H111" i="15"/>
  <c r="K84" i="24"/>
  <c r="L84" i="15"/>
  <c r="Q84" i="18"/>
  <c r="K45" i="6"/>
  <c r="R220" i="14"/>
  <c r="T223" i="14"/>
  <c r="P215" i="14"/>
  <c r="O223" i="14"/>
  <c r="R221" i="14"/>
  <c r="J210" i="14"/>
  <c r="R198" i="14"/>
  <c r="J217" i="14"/>
  <c r="R213" i="14"/>
  <c r="R191" i="14"/>
  <c r="N187" i="14"/>
  <c r="J183" i="14"/>
  <c r="Q205" i="14"/>
  <c r="J194" i="14"/>
  <c r="R181" i="14"/>
  <c r="J177" i="14"/>
  <c r="R180" i="14"/>
  <c r="J163" i="14"/>
  <c r="H151" i="14"/>
  <c r="R141" i="14"/>
  <c r="J137" i="14"/>
  <c r="R168" i="14"/>
  <c r="J134" i="14"/>
  <c r="P112" i="14"/>
  <c r="T121" i="14"/>
  <c r="J172" i="14"/>
  <c r="Q148" i="14"/>
  <c r="P130" i="14"/>
  <c r="N112" i="14"/>
  <c r="J75" i="14"/>
  <c r="R178" i="14"/>
  <c r="I178" i="14"/>
  <c r="Q75" i="14"/>
  <c r="J123" i="14"/>
  <c r="R119" i="14"/>
  <c r="R115" i="14"/>
  <c r="L75" i="14"/>
  <c r="R76" i="14"/>
  <c r="L175" i="15"/>
  <c r="U137" i="16"/>
  <c r="V137" i="16" s="1"/>
  <c r="L84" i="24"/>
  <c r="R84" i="15"/>
  <c r="P84" i="18"/>
  <c r="U46" i="6"/>
  <c r="U4" i="6" s="1"/>
  <c r="O5" i="5" s="1"/>
  <c r="R224" i="14"/>
  <c r="P223" i="14"/>
  <c r="L215" i="14"/>
  <c r="R226" i="14"/>
  <c r="K223" i="14"/>
  <c r="S215" i="14"/>
  <c r="J202" i="14"/>
  <c r="J187" i="14"/>
  <c r="J205" i="14"/>
  <c r="R173" i="14"/>
  <c r="R167" i="14"/>
  <c r="J143" i="14"/>
  <c r="P155" i="14"/>
  <c r="J176" i="14"/>
  <c r="K168" i="14"/>
  <c r="R122" i="14"/>
  <c r="L112" i="14"/>
  <c r="P121" i="14"/>
  <c r="J164" i="14"/>
  <c r="J152" i="14"/>
  <c r="J148" i="14"/>
  <c r="L130" i="14"/>
  <c r="S121" i="14"/>
  <c r="R116" i="14"/>
  <c r="J112" i="14"/>
  <c r="R79" i="14"/>
  <c r="L178" i="14"/>
  <c r="M178" i="14"/>
  <c r="M75" i="14"/>
  <c r="J156" i="14"/>
  <c r="U150" i="15"/>
  <c r="V150" i="15" s="1"/>
  <c r="I225" i="16"/>
  <c r="N215" i="14"/>
  <c r="S187" i="14"/>
  <c r="J84" i="24"/>
  <c r="J84" i="15"/>
  <c r="K84" i="27"/>
  <c r="N84" i="18"/>
  <c r="U39" i="16"/>
  <c r="V39" i="16" s="1"/>
  <c r="H18" i="19"/>
  <c r="L223" i="14"/>
  <c r="R222" i="14"/>
  <c r="O215" i="14"/>
  <c r="P195" i="14"/>
  <c r="J198" i="14"/>
  <c r="R217" i="14"/>
  <c r="P205" i="14"/>
  <c r="P206" i="14" s="1"/>
  <c r="J191" i="14"/>
  <c r="N205" i="14"/>
  <c r="R194" i="14"/>
  <c r="R185" i="14"/>
  <c r="J181" i="14"/>
  <c r="R147" i="14"/>
  <c r="T159" i="14"/>
  <c r="R145" i="14"/>
  <c r="J141" i="14"/>
  <c r="R176" i="14"/>
  <c r="O168" i="14"/>
  <c r="R126" i="14"/>
  <c r="L121" i="14"/>
  <c r="R172" i="14"/>
  <c r="N148" i="14"/>
  <c r="O121" i="14"/>
  <c r="T178" i="14"/>
  <c r="Q178" i="14"/>
  <c r="I75" i="14"/>
  <c r="J80" i="14"/>
  <c r="Q225" i="15"/>
  <c r="J224" i="14"/>
  <c r="J226" i="14"/>
  <c r="R218" i="14"/>
  <c r="K215" i="14"/>
  <c r="L195" i="14"/>
  <c r="R179" i="14"/>
  <c r="J201" i="14"/>
  <c r="R205" i="14"/>
  <c r="R189" i="14"/>
  <c r="J167" i="14"/>
  <c r="H170" i="14"/>
  <c r="P159" i="14"/>
  <c r="T139" i="14"/>
  <c r="S168" i="14"/>
  <c r="H146" i="14"/>
  <c r="J122" i="14"/>
  <c r="J160" i="14"/>
  <c r="R164" i="14"/>
  <c r="R152" i="14"/>
  <c r="R148" i="14"/>
  <c r="K121" i="14"/>
  <c r="J116" i="14"/>
  <c r="J79" i="14"/>
  <c r="R71" i="14"/>
  <c r="N178" i="14"/>
  <c r="R156" i="14"/>
  <c r="J72" i="14"/>
  <c r="S120" i="16"/>
  <c r="P137" i="13"/>
  <c r="M84" i="27"/>
  <c r="M223" i="14"/>
  <c r="J222" i="14"/>
  <c r="R211" i="14"/>
  <c r="J209" i="14"/>
  <c r="K205" i="14"/>
  <c r="T187" i="14"/>
  <c r="J185" i="14"/>
  <c r="R171" i="14"/>
  <c r="J147" i="14"/>
  <c r="R139" i="14"/>
  <c r="J188" i="14"/>
  <c r="H166" i="14"/>
  <c r="L159" i="14"/>
  <c r="R149" i="14"/>
  <c r="J145" i="14"/>
  <c r="P139" i="14"/>
  <c r="J126" i="14"/>
  <c r="M121" i="14"/>
  <c r="R114" i="14"/>
  <c r="H129" i="14"/>
  <c r="K148" i="14"/>
  <c r="R144" i="14"/>
  <c r="K178" i="14"/>
  <c r="J131" i="14"/>
  <c r="R80" i="14"/>
  <c r="U149" i="16"/>
  <c r="K112" i="14"/>
  <c r="N185" i="13"/>
  <c r="M220" i="13"/>
  <c r="H88" i="12"/>
  <c r="I84" i="24"/>
  <c r="I223" i="14"/>
  <c r="J218" i="14"/>
  <c r="J214" i="14"/>
  <c r="S195" i="14"/>
  <c r="J179" i="14"/>
  <c r="R201" i="14"/>
  <c r="J193" i="14"/>
  <c r="P187" i="14"/>
  <c r="R159" i="14"/>
  <c r="N139" i="14"/>
  <c r="J184" i="14"/>
  <c r="L139" i="14"/>
  <c r="M168" i="14"/>
  <c r="R130" i="14"/>
  <c r="R118" i="14"/>
  <c r="R160" i="14"/>
  <c r="J71" i="14"/>
  <c r="R72" i="14"/>
  <c r="J127" i="14"/>
  <c r="L168" i="14"/>
  <c r="O178" i="13"/>
  <c r="J140" i="14"/>
  <c r="H160" i="12"/>
  <c r="J169" i="14"/>
  <c r="U216" i="15"/>
  <c r="V216" i="15" s="1"/>
  <c r="U193" i="15"/>
  <c r="V193" i="15" s="1"/>
  <c r="M166" i="16"/>
  <c r="L158" i="17"/>
  <c r="J155" i="22"/>
  <c r="M206" i="22"/>
  <c r="L206" i="23"/>
  <c r="Q158" i="25"/>
  <c r="R242" i="23"/>
  <c r="J242" i="23"/>
  <c r="O242" i="23"/>
  <c r="N242" i="23"/>
  <c r="Q242" i="23"/>
  <c r="K242" i="23"/>
  <c r="S242" i="23"/>
  <c r="J192" i="24"/>
  <c r="U192" i="24" s="1"/>
  <c r="V192" i="24" s="1"/>
  <c r="J117" i="24"/>
  <c r="J77" i="24"/>
  <c r="J183" i="24"/>
  <c r="J126" i="24"/>
  <c r="J72" i="24"/>
  <c r="J218" i="24"/>
  <c r="J134" i="24"/>
  <c r="J196" i="24"/>
  <c r="U196" i="24" s="1"/>
  <c r="V196" i="24" s="1"/>
  <c r="J113" i="24"/>
  <c r="J179" i="24"/>
  <c r="J141" i="24"/>
  <c r="J145" i="24"/>
  <c r="J81" i="24"/>
  <c r="J118" i="24"/>
  <c r="J137" i="24"/>
  <c r="J226" i="24"/>
  <c r="J228" i="24" s="1"/>
  <c r="J174" i="24"/>
  <c r="J154" i="24"/>
  <c r="J112" i="24"/>
  <c r="J200" i="24"/>
  <c r="J162" i="24"/>
  <c r="J207" i="24"/>
  <c r="R126" i="24"/>
  <c r="R72" i="24"/>
  <c r="R74" i="24" s="1"/>
  <c r="R134" i="24"/>
  <c r="R80" i="24"/>
  <c r="R154" i="24"/>
  <c r="R77" i="24"/>
  <c r="R81" i="24"/>
  <c r="R83" i="24" s="1"/>
  <c r="R207" i="24"/>
  <c r="R179" i="24"/>
  <c r="R182" i="24" s="1"/>
  <c r="R174" i="24"/>
  <c r="U174" i="24" s="1"/>
  <c r="V174" i="24" s="1"/>
  <c r="R196" i="24"/>
  <c r="R183" i="24"/>
  <c r="R117" i="24"/>
  <c r="R118" i="24"/>
  <c r="R150" i="24"/>
  <c r="R151" i="24" s="1"/>
  <c r="R113" i="24"/>
  <c r="R133" i="24"/>
  <c r="R141" i="24"/>
  <c r="R146" i="24" s="1"/>
  <c r="R171" i="24"/>
  <c r="R122" i="24"/>
  <c r="R218" i="24"/>
  <c r="R226" i="24"/>
  <c r="R228" i="24" s="1"/>
  <c r="R125" i="24"/>
  <c r="R208" i="24"/>
  <c r="U208" i="24" s="1"/>
  <c r="V208" i="24" s="1"/>
  <c r="R142" i="24"/>
  <c r="S73" i="24"/>
  <c r="S74" i="24" s="1"/>
  <c r="K73" i="24"/>
  <c r="N73" i="24"/>
  <c r="N74" i="24" s="1"/>
  <c r="O73" i="24"/>
  <c r="O74" i="24" s="1"/>
  <c r="R73" i="24"/>
  <c r="J73" i="24"/>
  <c r="K82" i="24"/>
  <c r="O82" i="24"/>
  <c r="S82" i="24"/>
  <c r="T128" i="24"/>
  <c r="L128" i="24"/>
  <c r="J138" i="24"/>
  <c r="R138" i="24"/>
  <c r="O147" i="24"/>
  <c r="U147" i="24" s="1"/>
  <c r="N147" i="24"/>
  <c r="N151" i="24" s="1"/>
  <c r="K167" i="24"/>
  <c r="S167" i="24"/>
  <c r="N167" i="24"/>
  <c r="N170" i="24" s="1"/>
  <c r="R167" i="24"/>
  <c r="R170" i="24" s="1"/>
  <c r="T177" i="24"/>
  <c r="L177" i="24"/>
  <c r="L186" i="24"/>
  <c r="U186" i="24" s="1"/>
  <c r="V186" i="24" s="1"/>
  <c r="T186" i="24"/>
  <c r="J204" i="24"/>
  <c r="J206" i="24" s="1"/>
  <c r="N204" i="24"/>
  <c r="N206" i="24" s="1"/>
  <c r="H206" i="24"/>
  <c r="R204" i="24"/>
  <c r="R214" i="24"/>
  <c r="N214" i="24"/>
  <c r="J214" i="24"/>
  <c r="U214" i="24" s="1"/>
  <c r="V214" i="24" s="1"/>
  <c r="J222" i="24"/>
  <c r="R222" i="24"/>
  <c r="N208" i="25"/>
  <c r="N119" i="25"/>
  <c r="N132" i="25"/>
  <c r="N176" i="25"/>
  <c r="N185" i="25"/>
  <c r="N123" i="25"/>
  <c r="N128" i="25"/>
  <c r="N127" i="25"/>
  <c r="N177" i="25"/>
  <c r="N161" i="25"/>
  <c r="N72" i="25"/>
  <c r="N77" i="25"/>
  <c r="N204" i="25"/>
  <c r="N160" i="25"/>
  <c r="N226" i="25"/>
  <c r="N228" i="25" s="1"/>
  <c r="N81" i="25"/>
  <c r="N73" i="25"/>
  <c r="N180" i="25"/>
  <c r="N214" i="25"/>
  <c r="N169" i="25"/>
  <c r="N189" i="25"/>
  <c r="N136" i="25"/>
  <c r="N149" i="25"/>
  <c r="N201" i="25"/>
  <c r="N222" i="25"/>
  <c r="N184" i="25"/>
  <c r="N157" i="25"/>
  <c r="N164" i="25"/>
  <c r="N192" i="25"/>
  <c r="N76" i="25"/>
  <c r="N188" i="25"/>
  <c r="N196" i="25"/>
  <c r="J115" i="25"/>
  <c r="N115" i="25"/>
  <c r="T115" i="25"/>
  <c r="R115" i="25"/>
  <c r="N124" i="25"/>
  <c r="J124" i="25"/>
  <c r="R124" i="25"/>
  <c r="L133" i="25"/>
  <c r="T133" i="25"/>
  <c r="J152" i="25"/>
  <c r="N152" i="25"/>
  <c r="J181" i="25"/>
  <c r="R181" i="25"/>
  <c r="N181" i="25"/>
  <c r="N209" i="25"/>
  <c r="R209" i="25"/>
  <c r="J218" i="25"/>
  <c r="R218" i="25"/>
  <c r="K73" i="26"/>
  <c r="S73" i="26"/>
  <c r="O73" i="26"/>
  <c r="Q73" i="26"/>
  <c r="T73" i="26"/>
  <c r="M73" i="26"/>
  <c r="L73" i="26"/>
  <c r="S82" i="26"/>
  <c r="O82" i="26"/>
  <c r="K82" i="26"/>
  <c r="T82" i="26"/>
  <c r="L119" i="26"/>
  <c r="P119" i="26"/>
  <c r="I119" i="26"/>
  <c r="T128" i="26"/>
  <c r="S128" i="26"/>
  <c r="K128" i="26"/>
  <c r="Q128" i="26"/>
  <c r="O128" i="26"/>
  <c r="L138" i="26"/>
  <c r="O138" i="26"/>
  <c r="K138" i="26"/>
  <c r="T138" i="26"/>
  <c r="M138" i="26"/>
  <c r="M147" i="26"/>
  <c r="I147" i="26"/>
  <c r="Q147" i="26"/>
  <c r="L157" i="26"/>
  <c r="P157" i="26"/>
  <c r="S157" i="26"/>
  <c r="S158" i="26" s="1"/>
  <c r="M157" i="26"/>
  <c r="T157" i="26"/>
  <c r="O167" i="26"/>
  <c r="O170" i="26" s="1"/>
  <c r="K167" i="26"/>
  <c r="T177" i="26"/>
  <c r="I177" i="26"/>
  <c r="M186" i="26"/>
  <c r="O186" i="26"/>
  <c r="Q186" i="26"/>
  <c r="S186" i="26"/>
  <c r="I186" i="26"/>
  <c r="K80" i="27"/>
  <c r="K227" i="27"/>
  <c r="K145" i="27"/>
  <c r="U145" i="27" s="1"/>
  <c r="V145" i="27" s="1"/>
  <c r="K198" i="27"/>
  <c r="K79" i="27"/>
  <c r="K165" i="27"/>
  <c r="K136" i="27"/>
  <c r="K144" i="27"/>
  <c r="K202" i="27"/>
  <c r="K117" i="27"/>
  <c r="K211" i="27"/>
  <c r="U211" i="27" s="1"/>
  <c r="V211" i="27" s="1"/>
  <c r="K184" i="27"/>
  <c r="K176" i="27"/>
  <c r="K185" i="27"/>
  <c r="K226" i="27"/>
  <c r="K213" i="27"/>
  <c r="K221" i="27"/>
  <c r="K76" i="27"/>
  <c r="K200" i="27"/>
  <c r="K71" i="27"/>
  <c r="K73" i="27"/>
  <c r="K143" i="27"/>
  <c r="K190" i="27"/>
  <c r="K118" i="27"/>
  <c r="K174" i="27"/>
  <c r="K207" i="27"/>
  <c r="K179" i="27"/>
  <c r="K193" i="27"/>
  <c r="K127" i="27"/>
  <c r="K173" i="27"/>
  <c r="K122" i="27"/>
  <c r="K142" i="27"/>
  <c r="K128" i="27"/>
  <c r="K156" i="27"/>
  <c r="H246" i="27"/>
  <c r="K131" i="27"/>
  <c r="K116" i="27"/>
  <c r="K154" i="27"/>
  <c r="K186" i="27"/>
  <c r="K201" i="27"/>
  <c r="K119" i="27"/>
  <c r="K126" i="27"/>
  <c r="K177" i="27"/>
  <c r="K124" i="27"/>
  <c r="K147" i="27"/>
  <c r="K183" i="27"/>
  <c r="K199" i="27"/>
  <c r="K216" i="27"/>
  <c r="K172" i="27"/>
  <c r="K125" i="27"/>
  <c r="K81" i="27"/>
  <c r="K163" i="27"/>
  <c r="S215" i="27"/>
  <c r="S227" i="27"/>
  <c r="S228" i="27" s="1"/>
  <c r="S219" i="27"/>
  <c r="S133" i="27"/>
  <c r="S165" i="27"/>
  <c r="S200" i="27"/>
  <c r="S72" i="27"/>
  <c r="S136" i="27"/>
  <c r="S144" i="27"/>
  <c r="S78" i="27"/>
  <c r="S202" i="27"/>
  <c r="S117" i="27"/>
  <c r="S79" i="27"/>
  <c r="S192" i="27"/>
  <c r="S137" i="27"/>
  <c r="S156" i="27"/>
  <c r="S176" i="27"/>
  <c r="S164" i="27"/>
  <c r="U164" i="27" s="1"/>
  <c r="V164" i="27" s="1"/>
  <c r="S145" i="27"/>
  <c r="S71" i="27"/>
  <c r="S162" i="27"/>
  <c r="S172" i="27"/>
  <c r="S125" i="27"/>
  <c r="S127" i="27"/>
  <c r="S173" i="27"/>
  <c r="S131" i="27"/>
  <c r="S142" i="27"/>
  <c r="S134" i="27"/>
  <c r="S186" i="27"/>
  <c r="S80" i="27"/>
  <c r="S119" i="27"/>
  <c r="S118" i="27"/>
  <c r="S147" i="27"/>
  <c r="S199" i="27"/>
  <c r="S203" i="27" s="1"/>
  <c r="S216" i="27"/>
  <c r="S211" i="27"/>
  <c r="S115" i="27"/>
  <c r="S122" i="27"/>
  <c r="S177" i="27"/>
  <c r="S167" i="27"/>
  <c r="S179" i="27"/>
  <c r="S209" i="27"/>
  <c r="S224" i="27"/>
  <c r="S218" i="27"/>
  <c r="S184" i="27"/>
  <c r="S128" i="27"/>
  <c r="S181" i="27"/>
  <c r="S154" i="27"/>
  <c r="S220" i="27"/>
  <c r="S214" i="27"/>
  <c r="S222" i="27"/>
  <c r="S152" i="27"/>
  <c r="S73" i="27"/>
  <c r="S185" i="27"/>
  <c r="S143" i="27"/>
  <c r="S190" i="27"/>
  <c r="S174" i="27"/>
  <c r="S207" i="27"/>
  <c r="S191" i="27"/>
  <c r="S193" i="27"/>
  <c r="Q75" i="27"/>
  <c r="O75" i="27"/>
  <c r="R75" i="27"/>
  <c r="I75" i="27"/>
  <c r="L75" i="27"/>
  <c r="M75" i="27"/>
  <c r="K75" i="27"/>
  <c r="P75" i="27"/>
  <c r="S75" i="27"/>
  <c r="T75" i="27"/>
  <c r="N75" i="27"/>
  <c r="J75" i="27"/>
  <c r="P112" i="27"/>
  <c r="I112" i="27"/>
  <c r="T112" i="27"/>
  <c r="R112" i="27"/>
  <c r="J112" i="27"/>
  <c r="Q112" i="27"/>
  <c r="M112" i="27"/>
  <c r="S112" i="27"/>
  <c r="L112" i="27"/>
  <c r="M121" i="27"/>
  <c r="N121" i="27"/>
  <c r="Q121" i="27"/>
  <c r="L121" i="27"/>
  <c r="P121" i="27"/>
  <c r="T121" i="27"/>
  <c r="O121" i="27"/>
  <c r="I130" i="27"/>
  <c r="O130" i="27"/>
  <c r="T130" i="27"/>
  <c r="R130" i="27"/>
  <c r="L130" i="27"/>
  <c r="N130" i="27"/>
  <c r="S130" i="27"/>
  <c r="P130" i="27"/>
  <c r="M130" i="27"/>
  <c r="L139" i="27"/>
  <c r="L146" i="27" s="1"/>
  <c r="P139" i="27"/>
  <c r="S139" i="27"/>
  <c r="Q139" i="27"/>
  <c r="O139" i="27"/>
  <c r="I139" i="27"/>
  <c r="I146" i="27" s="1"/>
  <c r="K139" i="27"/>
  <c r="R139" i="27"/>
  <c r="T139" i="27"/>
  <c r="K148" i="27"/>
  <c r="I148" i="27"/>
  <c r="S148" i="27"/>
  <c r="M148" i="27"/>
  <c r="P148" i="27"/>
  <c r="Q159" i="27"/>
  <c r="S159" i="27"/>
  <c r="L159" i="27"/>
  <c r="O159" i="27"/>
  <c r="K159" i="27"/>
  <c r="R159" i="27"/>
  <c r="N159" i="27"/>
  <c r="P159" i="27"/>
  <c r="T159" i="27"/>
  <c r="S168" i="27"/>
  <c r="L168" i="27"/>
  <c r="I168" i="27"/>
  <c r="P168" i="27"/>
  <c r="H170" i="27"/>
  <c r="T168" i="27"/>
  <c r="O178" i="27"/>
  <c r="P178" i="27"/>
  <c r="K178" i="27"/>
  <c r="R178" i="27"/>
  <c r="Q178" i="27"/>
  <c r="I178" i="27"/>
  <c r="N178" i="27"/>
  <c r="J178" i="27"/>
  <c r="S178" i="27"/>
  <c r="L178" i="27"/>
  <c r="N187" i="27"/>
  <c r="J187" i="27"/>
  <c r="T187" i="27"/>
  <c r="K187" i="27"/>
  <c r="L187" i="27"/>
  <c r="O187" i="27"/>
  <c r="P187" i="27"/>
  <c r="S187" i="27"/>
  <c r="I187" i="27"/>
  <c r="H197" i="27"/>
  <c r="J195" i="27"/>
  <c r="T195" i="27"/>
  <c r="L195" i="27"/>
  <c r="I195" i="27"/>
  <c r="N195" i="27"/>
  <c r="P195" i="27"/>
  <c r="S195" i="27"/>
  <c r="O195" i="27"/>
  <c r="M195" i="27"/>
  <c r="Q205" i="27"/>
  <c r="K205" i="27"/>
  <c r="L205" i="27"/>
  <c r="L206" i="27" s="1"/>
  <c r="I205" i="27"/>
  <c r="I206" i="27" s="1"/>
  <c r="H206" i="27"/>
  <c r="O215" i="27"/>
  <c r="Q215" i="27"/>
  <c r="J215" i="27"/>
  <c r="T215" i="27"/>
  <c r="M215" i="27"/>
  <c r="Q223" i="27"/>
  <c r="J223" i="27"/>
  <c r="T223" i="27"/>
  <c r="M223" i="27"/>
  <c r="R150" i="14"/>
  <c r="L203" i="15"/>
  <c r="S175" i="17"/>
  <c r="L170" i="17"/>
  <c r="R159" i="24"/>
  <c r="S188" i="27"/>
  <c r="T164" i="14"/>
  <c r="P170" i="20"/>
  <c r="P170" i="19"/>
  <c r="K139" i="13"/>
  <c r="P144" i="14"/>
  <c r="O220" i="14"/>
  <c r="M168" i="13"/>
  <c r="S139" i="13"/>
  <c r="R74" i="20"/>
  <c r="M170" i="23"/>
  <c r="I74" i="23"/>
  <c r="H80" i="12"/>
  <c r="I124" i="14"/>
  <c r="Q80" i="14"/>
  <c r="I73" i="14"/>
  <c r="T119" i="14"/>
  <c r="J138" i="14"/>
  <c r="M157" i="14"/>
  <c r="Q177" i="14"/>
  <c r="J186" i="14"/>
  <c r="M204" i="14"/>
  <c r="M206" i="14" s="1"/>
  <c r="U213" i="16"/>
  <c r="V213" i="16" s="1"/>
  <c r="P170" i="16"/>
  <c r="U211" i="16"/>
  <c r="V211" i="16" s="1"/>
  <c r="M151" i="16"/>
  <c r="Q120" i="16"/>
  <c r="U115" i="16"/>
  <c r="V115" i="16" s="1"/>
  <c r="K203" i="17"/>
  <c r="P158" i="17"/>
  <c r="L203" i="18"/>
  <c r="T175" i="18"/>
  <c r="S206" i="23"/>
  <c r="L206" i="24"/>
  <c r="N158" i="24"/>
  <c r="T158" i="24"/>
  <c r="K199" i="22"/>
  <c r="K221" i="24"/>
  <c r="U221" i="24" s="1"/>
  <c r="V221" i="24" s="1"/>
  <c r="R122" i="17"/>
  <c r="N147" i="16"/>
  <c r="T75" i="24"/>
  <c r="U75" i="24" s="1"/>
  <c r="V75" i="24" s="1"/>
  <c r="O179" i="21"/>
  <c r="T178" i="19"/>
  <c r="O148" i="21"/>
  <c r="Q71" i="18"/>
  <c r="K149" i="26"/>
  <c r="K210" i="26"/>
  <c r="S187" i="26"/>
  <c r="N228" i="22"/>
  <c r="L160" i="22"/>
  <c r="K153" i="22"/>
  <c r="K155" i="22" s="1"/>
  <c r="J207" i="20"/>
  <c r="U207" i="20" s="1"/>
  <c r="V207" i="20" s="1"/>
  <c r="P184" i="15"/>
  <c r="U184" i="15" s="1"/>
  <c r="V184" i="15" s="1"/>
  <c r="P220" i="15"/>
  <c r="P122" i="15"/>
  <c r="U122" i="15" s="1"/>
  <c r="V122" i="15" s="1"/>
  <c r="P144" i="15"/>
  <c r="P154" i="15"/>
  <c r="P155" i="15" s="1"/>
  <c r="P160" i="15"/>
  <c r="L72" i="15"/>
  <c r="T72" i="15"/>
  <c r="T118" i="15"/>
  <c r="K118" i="15"/>
  <c r="S118" i="15"/>
  <c r="O118" i="15"/>
  <c r="N118" i="15"/>
  <c r="N120" i="15" s="1"/>
  <c r="L176" i="15"/>
  <c r="P176" i="15"/>
  <c r="N181" i="16"/>
  <c r="N157" i="16"/>
  <c r="N72" i="16"/>
  <c r="N205" i="16"/>
  <c r="N150" i="16"/>
  <c r="N176" i="16"/>
  <c r="N168" i="16"/>
  <c r="N172" i="16"/>
  <c r="N139" i="16"/>
  <c r="N204" i="16"/>
  <c r="N76" i="16"/>
  <c r="N167" i="16"/>
  <c r="N198" i="16"/>
  <c r="N130" i="16"/>
  <c r="N117" i="16"/>
  <c r="N131" i="16"/>
  <c r="U131" i="16" s="1"/>
  <c r="V131" i="16" s="1"/>
  <c r="N201" i="16"/>
  <c r="N177" i="16"/>
  <c r="N160" i="16"/>
  <c r="N226" i="16"/>
  <c r="N228" i="16" s="1"/>
  <c r="N192" i="16"/>
  <c r="U192" i="16" s="1"/>
  <c r="V192" i="16" s="1"/>
  <c r="N154" i="16"/>
  <c r="N155" i="16" s="1"/>
  <c r="R79" i="16"/>
  <c r="J79" i="16"/>
  <c r="T116" i="16"/>
  <c r="O116" i="16"/>
  <c r="O120" i="16" s="1"/>
  <c r="R134" i="16"/>
  <c r="R135" i="16" s="1"/>
  <c r="J134" i="16"/>
  <c r="T134" i="16"/>
  <c r="N134" i="16"/>
  <c r="R143" i="16"/>
  <c r="N143" i="16"/>
  <c r="J143" i="16"/>
  <c r="K143" i="16"/>
  <c r="K173" i="16"/>
  <c r="S173" i="16"/>
  <c r="N173" i="16"/>
  <c r="J173" i="16"/>
  <c r="R173" i="16"/>
  <c r="R175" i="16" s="1"/>
  <c r="L183" i="16"/>
  <c r="P183" i="16"/>
  <c r="O191" i="16"/>
  <c r="O197" i="16" s="1"/>
  <c r="K191" i="16"/>
  <c r="S191" i="16"/>
  <c r="N200" i="16"/>
  <c r="R200" i="16"/>
  <c r="R203" i="16" s="1"/>
  <c r="L210" i="16"/>
  <c r="L212" i="16" s="1"/>
  <c r="T210" i="16"/>
  <c r="T212" i="16" s="1"/>
  <c r="N210" i="16"/>
  <c r="N212" i="16" s="1"/>
  <c r="J210" i="16"/>
  <c r="R210" i="16"/>
  <c r="R212" i="16" s="1"/>
  <c r="S219" i="16"/>
  <c r="O219" i="16"/>
  <c r="K219" i="16"/>
  <c r="K225" i="16" s="1"/>
  <c r="S242" i="16"/>
  <c r="J242" i="16"/>
  <c r="O242" i="16"/>
  <c r="J226" i="17"/>
  <c r="J228" i="17" s="1"/>
  <c r="J134" i="17"/>
  <c r="J115" i="17"/>
  <c r="J209" i="17"/>
  <c r="U209" i="17" s="1"/>
  <c r="V209" i="17" s="1"/>
  <c r="J186" i="17"/>
  <c r="J197" i="17" s="1"/>
  <c r="J78" i="17"/>
  <c r="J210" i="17"/>
  <c r="J132" i="17"/>
  <c r="J82" i="17"/>
  <c r="J150" i="17"/>
  <c r="J218" i="17"/>
  <c r="J128" i="17"/>
  <c r="J119" i="17"/>
  <c r="J120" i="17" s="1"/>
  <c r="J174" i="17"/>
  <c r="J153" i="17"/>
  <c r="J126" i="17"/>
  <c r="U126" i="17" s="1"/>
  <c r="V126" i="17" s="1"/>
  <c r="J73" i="17"/>
  <c r="J149" i="17"/>
  <c r="J192" i="17"/>
  <c r="J202" i="17"/>
  <c r="J138" i="17"/>
  <c r="J146" i="17" s="1"/>
  <c r="J198" i="17"/>
  <c r="J154" i="17"/>
  <c r="J201" i="17"/>
  <c r="U201" i="17" s="1"/>
  <c r="V201" i="17" s="1"/>
  <c r="R124" i="17"/>
  <c r="R115" i="17"/>
  <c r="R119" i="17"/>
  <c r="R226" i="17"/>
  <c r="R228" i="17" s="1"/>
  <c r="R222" i="17"/>
  <c r="R78" i="17"/>
  <c r="R153" i="17"/>
  <c r="R210" i="17"/>
  <c r="U210" i="17" s="1"/>
  <c r="V210" i="17" s="1"/>
  <c r="R128" i="17"/>
  <c r="R198" i="17"/>
  <c r="R73" i="17"/>
  <c r="R150" i="17"/>
  <c r="U150" i="17" s="1"/>
  <c r="V150" i="17" s="1"/>
  <c r="R132" i="17"/>
  <c r="R162" i="17"/>
  <c r="R82" i="17"/>
  <c r="R134" i="17"/>
  <c r="R149" i="17"/>
  <c r="R164" i="17"/>
  <c r="R193" i="17"/>
  <c r="R174" i="17"/>
  <c r="R175" i="17" s="1"/>
  <c r="J130" i="17"/>
  <c r="R130" i="17"/>
  <c r="J168" i="17"/>
  <c r="N168" i="17"/>
  <c r="N170" i="17" s="1"/>
  <c r="R168" i="17"/>
  <c r="J178" i="17"/>
  <c r="J182" i="17" s="1"/>
  <c r="K187" i="17"/>
  <c r="S187" i="17"/>
  <c r="O187" i="17"/>
  <c r="U187" i="17" s="1"/>
  <c r="V187" i="17" s="1"/>
  <c r="R195" i="17"/>
  <c r="N195" i="17"/>
  <c r="R205" i="17"/>
  <c r="R206" i="17" s="1"/>
  <c r="N205" i="17"/>
  <c r="J205" i="17"/>
  <c r="K215" i="17"/>
  <c r="H225" i="17"/>
  <c r="S215" i="17"/>
  <c r="U215" i="17" s="1"/>
  <c r="V215" i="17" s="1"/>
  <c r="K223" i="17"/>
  <c r="O223" i="17"/>
  <c r="J71" i="18"/>
  <c r="R71" i="18"/>
  <c r="J80" i="18"/>
  <c r="R80" i="18"/>
  <c r="N80" i="18"/>
  <c r="N83" i="18" s="1"/>
  <c r="K192" i="18"/>
  <c r="T192" i="18"/>
  <c r="N201" i="18"/>
  <c r="J201" i="18"/>
  <c r="J203" i="18" s="1"/>
  <c r="R201" i="18"/>
  <c r="T220" i="18"/>
  <c r="L220" i="18"/>
  <c r="L140" i="19"/>
  <c r="U140" i="19" s="1"/>
  <c r="V140" i="19" s="1"/>
  <c r="L196" i="19"/>
  <c r="L197" i="19" s="1"/>
  <c r="L153" i="19"/>
  <c r="L192" i="19"/>
  <c r="L216" i="19"/>
  <c r="L173" i="19"/>
  <c r="L157" i="19"/>
  <c r="L158" i="19" s="1"/>
  <c r="L165" i="19"/>
  <c r="T72" i="19"/>
  <c r="T112" i="19"/>
  <c r="U112" i="19" s="1"/>
  <c r="T200" i="19"/>
  <c r="T173" i="19"/>
  <c r="T222" i="19"/>
  <c r="U222" i="19" s="1"/>
  <c r="V222" i="19" s="1"/>
  <c r="T71" i="19"/>
  <c r="T186" i="19"/>
  <c r="T209" i="19"/>
  <c r="T212" i="19" s="1"/>
  <c r="T202" i="19"/>
  <c r="U202" i="19" s="1"/>
  <c r="V202" i="19" s="1"/>
  <c r="T113" i="19"/>
  <c r="U113" i="19" s="1"/>
  <c r="V113" i="19" s="1"/>
  <c r="T174" i="19"/>
  <c r="T224" i="19"/>
  <c r="T181" i="19"/>
  <c r="T182" i="19" s="1"/>
  <c r="T205" i="19"/>
  <c r="T206" i="19" s="1"/>
  <c r="T122" i="19"/>
  <c r="T177" i="19"/>
  <c r="T157" i="19"/>
  <c r="T158" i="19" s="1"/>
  <c r="T221" i="19"/>
  <c r="U221" i="19" s="1"/>
  <c r="V221" i="19" s="1"/>
  <c r="T136" i="19"/>
  <c r="T124" i="19"/>
  <c r="T130" i="19"/>
  <c r="U130" i="19" s="1"/>
  <c r="V130" i="19" s="1"/>
  <c r="T192" i="19"/>
  <c r="T214" i="19"/>
  <c r="T133" i="19"/>
  <c r="T118" i="19"/>
  <c r="U118" i="19" s="1"/>
  <c r="V118" i="19" s="1"/>
  <c r="T134" i="19"/>
  <c r="U134" i="19" s="1"/>
  <c r="V134" i="19" s="1"/>
  <c r="T220" i="19"/>
  <c r="R77" i="19"/>
  <c r="K77" i="19"/>
  <c r="N77" i="19"/>
  <c r="H83" i="19"/>
  <c r="O77" i="19"/>
  <c r="T114" i="19"/>
  <c r="J114" i="19"/>
  <c r="J120" i="19" s="1"/>
  <c r="J123" i="19"/>
  <c r="N123" i="19"/>
  <c r="R123" i="19"/>
  <c r="R129" i="19" s="1"/>
  <c r="O123" i="19"/>
  <c r="T141" i="19"/>
  <c r="T150" i="19"/>
  <c r="L161" i="19"/>
  <c r="T161" i="19"/>
  <c r="P161" i="19"/>
  <c r="O180" i="19"/>
  <c r="O182" i="19" s="1"/>
  <c r="R180" i="19"/>
  <c r="J180" i="19"/>
  <c r="N180" i="19"/>
  <c r="K180" i="19"/>
  <c r="S180" i="19"/>
  <c r="R198" i="19"/>
  <c r="R203" i="19" s="1"/>
  <c r="T198" i="19"/>
  <c r="T217" i="19"/>
  <c r="R226" i="19"/>
  <c r="R228" i="19" s="1"/>
  <c r="J226" i="19"/>
  <c r="T226" i="19"/>
  <c r="L117" i="20"/>
  <c r="L145" i="20"/>
  <c r="L205" i="20"/>
  <c r="L206" i="20" s="1"/>
  <c r="L154" i="20"/>
  <c r="T201" i="20"/>
  <c r="T148" i="20"/>
  <c r="T167" i="20"/>
  <c r="T187" i="20"/>
  <c r="T145" i="20"/>
  <c r="T118" i="20"/>
  <c r="T191" i="20"/>
  <c r="U191" i="20" s="1"/>
  <c r="V191" i="20" s="1"/>
  <c r="T73" i="20"/>
  <c r="T205" i="20"/>
  <c r="T206" i="20" s="1"/>
  <c r="T80" i="20"/>
  <c r="T83" i="20" s="1"/>
  <c r="T178" i="20"/>
  <c r="T221" i="20"/>
  <c r="T130" i="20"/>
  <c r="T144" i="20"/>
  <c r="T114" i="20"/>
  <c r="T120" i="20" s="1"/>
  <c r="T134" i="20"/>
  <c r="T198" i="20"/>
  <c r="T183" i="20"/>
  <c r="T154" i="20"/>
  <c r="T81" i="20"/>
  <c r="T194" i="20"/>
  <c r="T150" i="20"/>
  <c r="L76" i="20"/>
  <c r="L113" i="20"/>
  <c r="Q113" i="20"/>
  <c r="S122" i="20"/>
  <c r="U122" i="20" s="1"/>
  <c r="V122" i="20" s="1"/>
  <c r="R122" i="20"/>
  <c r="M122" i="20"/>
  <c r="R131" i="20"/>
  <c r="J131" i="20"/>
  <c r="U131" i="20" s="1"/>
  <c r="V131" i="20" s="1"/>
  <c r="J160" i="20"/>
  <c r="R160" i="20"/>
  <c r="S169" i="20"/>
  <c r="O169" i="20"/>
  <c r="O170" i="20" s="1"/>
  <c r="H170" i="20"/>
  <c r="K169" i="20"/>
  <c r="S179" i="20"/>
  <c r="O179" i="20"/>
  <c r="O182" i="20" s="1"/>
  <c r="K179" i="20"/>
  <c r="U179" i="20" s="1"/>
  <c r="V179" i="20" s="1"/>
  <c r="T179" i="20"/>
  <c r="R188" i="20"/>
  <c r="J188" i="20"/>
  <c r="J197" i="20" s="1"/>
  <c r="K196" i="20"/>
  <c r="O196" i="20"/>
  <c r="L216" i="20"/>
  <c r="L224" i="20"/>
  <c r="T224" i="20"/>
  <c r="O157" i="21"/>
  <c r="O180" i="21"/>
  <c r="U180" i="21" s="1"/>
  <c r="V180" i="21" s="1"/>
  <c r="O172" i="21"/>
  <c r="O165" i="21"/>
  <c r="O222" i="21"/>
  <c r="U222" i="21" s="1"/>
  <c r="V222" i="21" s="1"/>
  <c r="O73" i="21"/>
  <c r="O160" i="21"/>
  <c r="U160" i="21" s="1"/>
  <c r="V160" i="21" s="1"/>
  <c r="O132" i="21"/>
  <c r="U132" i="21" s="1"/>
  <c r="V132" i="21" s="1"/>
  <c r="O216" i="21"/>
  <c r="O181" i="21"/>
  <c r="O208" i="21"/>
  <c r="O176" i="21"/>
  <c r="O169" i="21"/>
  <c r="O196" i="21"/>
  <c r="O220" i="21"/>
  <c r="O145" i="21"/>
  <c r="U145" i="21" s="1"/>
  <c r="V145" i="21" s="1"/>
  <c r="O112" i="21"/>
  <c r="O140" i="21"/>
  <c r="O188" i="21"/>
  <c r="O80" i="21"/>
  <c r="O133" i="21"/>
  <c r="O204" i="21"/>
  <c r="O149" i="21"/>
  <c r="O205" i="21"/>
  <c r="U205" i="21" s="1"/>
  <c r="V205" i="21" s="1"/>
  <c r="O124" i="21"/>
  <c r="O144" i="21"/>
  <c r="O168" i="21"/>
  <c r="O170" i="21" s="1"/>
  <c r="O76" i="21"/>
  <c r="O136" i="21"/>
  <c r="O192" i="21"/>
  <c r="O115" i="21"/>
  <c r="O77" i="21"/>
  <c r="U77" i="21" s="1"/>
  <c r="V77" i="21" s="1"/>
  <c r="O164" i="21"/>
  <c r="J116" i="21"/>
  <c r="R116" i="21"/>
  <c r="U116" i="21" s="1"/>
  <c r="V116" i="21" s="1"/>
  <c r="I143" i="21"/>
  <c r="Q143" i="21"/>
  <c r="H146" i="21"/>
  <c r="O153" i="21"/>
  <c r="O155" i="21" s="1"/>
  <c r="M153" i="21"/>
  <c r="M155" i="21" s="1"/>
  <c r="Q163" i="21"/>
  <c r="O163" i="21"/>
  <c r="J163" i="21"/>
  <c r="K163" i="21"/>
  <c r="O173" i="21"/>
  <c r="T183" i="21"/>
  <c r="M183" i="21"/>
  <c r="M197" i="21" s="1"/>
  <c r="N183" i="21"/>
  <c r="K183" i="21"/>
  <c r="J183" i="21"/>
  <c r="I183" i="21"/>
  <c r="M191" i="21"/>
  <c r="Q191" i="21"/>
  <c r="I191" i="21"/>
  <c r="J191" i="21"/>
  <c r="T191" i="21"/>
  <c r="U191" i="21" s="1"/>
  <c r="V191" i="21" s="1"/>
  <c r="R191" i="21"/>
  <c r="T200" i="21"/>
  <c r="T203" i="21" s="1"/>
  <c r="K200" i="21"/>
  <c r="K203" i="21" s="1"/>
  <c r="M210" i="21"/>
  <c r="Q210" i="21"/>
  <c r="Q212" i="21" s="1"/>
  <c r="Q219" i="21"/>
  <c r="R219" i="21"/>
  <c r="R225" i="21" s="1"/>
  <c r="J219" i="21"/>
  <c r="J225" i="21" s="1"/>
  <c r="N219" i="21"/>
  <c r="N242" i="21"/>
  <c r="I242" i="21"/>
  <c r="Q242" i="21"/>
  <c r="K167" i="22"/>
  <c r="K133" i="22"/>
  <c r="K159" i="22"/>
  <c r="U159" i="22" s="1"/>
  <c r="K130" i="22"/>
  <c r="K135" i="22" s="1"/>
  <c r="K219" i="22"/>
  <c r="K144" i="22"/>
  <c r="K78" i="22"/>
  <c r="K184" i="22"/>
  <c r="K163" i="22"/>
  <c r="K227" i="22"/>
  <c r="K228" i="22" s="1"/>
  <c r="K82" i="22"/>
  <c r="U82" i="22" s="1"/>
  <c r="V82" i="22" s="1"/>
  <c r="K114" i="22"/>
  <c r="K143" i="22"/>
  <c r="K157" i="22"/>
  <c r="K158" i="22" s="1"/>
  <c r="K195" i="22"/>
  <c r="K139" i="22"/>
  <c r="K173" i="22"/>
  <c r="K175" i="22" s="1"/>
  <c r="K205" i="22"/>
  <c r="K206" i="22" s="1"/>
  <c r="S140" i="22"/>
  <c r="S148" i="22"/>
  <c r="U148" i="22" s="1"/>
  <c r="V148" i="22" s="1"/>
  <c r="S173" i="22"/>
  <c r="S136" i="22"/>
  <c r="S219" i="22"/>
  <c r="S201" i="22"/>
  <c r="S186" i="22"/>
  <c r="S144" i="22"/>
  <c r="S157" i="22"/>
  <c r="S158" i="22" s="1"/>
  <c r="S195" i="22"/>
  <c r="S159" i="22"/>
  <c r="S223" i="22"/>
  <c r="S126" i="22"/>
  <c r="S129" i="22" s="1"/>
  <c r="S209" i="22"/>
  <c r="S143" i="22"/>
  <c r="S82" i="22"/>
  <c r="S183" i="22"/>
  <c r="U183" i="22" s="1"/>
  <c r="S163" i="22"/>
  <c r="S227" i="22"/>
  <c r="S153" i="22"/>
  <c r="S155" i="22" s="1"/>
  <c r="S71" i="22"/>
  <c r="S74" i="22" s="1"/>
  <c r="S190" i="22"/>
  <c r="T76" i="22"/>
  <c r="L76" i="22"/>
  <c r="R113" i="22"/>
  <c r="R120" i="22" s="1"/>
  <c r="J113" i="22"/>
  <c r="U113" i="22" s="1"/>
  <c r="V113" i="22" s="1"/>
  <c r="N113" i="22"/>
  <c r="S122" i="22"/>
  <c r="K122" i="22"/>
  <c r="O122" i="22"/>
  <c r="N122" i="22"/>
  <c r="N129" i="22" s="1"/>
  <c r="J122" i="22"/>
  <c r="R122" i="22"/>
  <c r="R129" i="22" s="1"/>
  <c r="K140" i="22"/>
  <c r="O140" i="22"/>
  <c r="T169" i="22"/>
  <c r="O169" i="22"/>
  <c r="O170" i="22" s="1"/>
  <c r="K169" i="22"/>
  <c r="K188" i="22"/>
  <c r="S188" i="22"/>
  <c r="J196" i="22"/>
  <c r="R196" i="22"/>
  <c r="N196" i="22"/>
  <c r="S207" i="22"/>
  <c r="O207" i="22"/>
  <c r="O212" i="22" s="1"/>
  <c r="O223" i="23"/>
  <c r="O187" i="23"/>
  <c r="O227" i="23"/>
  <c r="O228" i="23" s="1"/>
  <c r="O112" i="23"/>
  <c r="U112" i="23" s="1"/>
  <c r="O119" i="23"/>
  <c r="U119" i="23" s="1"/>
  <c r="V119" i="23" s="1"/>
  <c r="O82" i="23"/>
  <c r="O183" i="23"/>
  <c r="O198" i="23"/>
  <c r="O203" i="23" s="1"/>
  <c r="O78" i="23"/>
  <c r="O150" i="23"/>
  <c r="O142" i="23"/>
  <c r="O115" i="23"/>
  <c r="U115" i="23" s="1"/>
  <c r="V115" i="23" s="1"/>
  <c r="O161" i="23"/>
  <c r="O202" i="23"/>
  <c r="O126" i="23"/>
  <c r="N126" i="23"/>
  <c r="H155" i="23"/>
  <c r="J154" i="23"/>
  <c r="J155" i="23" s="1"/>
  <c r="S154" i="23"/>
  <c r="K154" i="23"/>
  <c r="K155" i="23" s="1"/>
  <c r="K164" i="23"/>
  <c r="S164" i="23"/>
  <c r="L164" i="23"/>
  <c r="R174" i="23"/>
  <c r="R175" i="23" s="1"/>
  <c r="N174" i="23"/>
  <c r="J174" i="23"/>
  <c r="J175" i="23" s="1"/>
  <c r="T184" i="23"/>
  <c r="P184" i="23"/>
  <c r="N201" i="23"/>
  <c r="R201" i="23"/>
  <c r="J201" i="23"/>
  <c r="O211" i="23"/>
  <c r="S211" i="23"/>
  <c r="K211" i="23"/>
  <c r="K212" i="23" s="1"/>
  <c r="J211" i="23"/>
  <c r="R211" i="23"/>
  <c r="R212" i="23" s="1"/>
  <c r="N211" i="23"/>
  <c r="N212" i="23" s="1"/>
  <c r="K113" i="24"/>
  <c r="K207" i="24"/>
  <c r="K81" i="24"/>
  <c r="K199" i="24"/>
  <c r="K78" i="24"/>
  <c r="K183" i="24"/>
  <c r="K227" i="24"/>
  <c r="K228" i="24" s="1"/>
  <c r="K211" i="24"/>
  <c r="K212" i="24" s="1"/>
  <c r="K191" i="24"/>
  <c r="K209" i="24"/>
  <c r="K133" i="24"/>
  <c r="K134" i="24"/>
  <c r="K122" i="24"/>
  <c r="K118" i="24"/>
  <c r="K180" i="24"/>
  <c r="U180" i="24" s="1"/>
  <c r="V180" i="24" s="1"/>
  <c r="K219" i="24"/>
  <c r="K225" i="24" s="1"/>
  <c r="K201" i="24"/>
  <c r="K125" i="24"/>
  <c r="K127" i="24"/>
  <c r="K171" i="24"/>
  <c r="K160" i="24"/>
  <c r="K179" i="24"/>
  <c r="S143" i="24"/>
  <c r="S164" i="24"/>
  <c r="U164" i="24" s="1"/>
  <c r="V164" i="24" s="1"/>
  <c r="S219" i="24"/>
  <c r="S227" i="24"/>
  <c r="S228" i="24" s="1"/>
  <c r="S211" i="24"/>
  <c r="S78" i="24"/>
  <c r="S183" i="24"/>
  <c r="S133" i="24"/>
  <c r="S193" i="24"/>
  <c r="U193" i="24" s="1"/>
  <c r="V193" i="24" s="1"/>
  <c r="S134" i="24"/>
  <c r="S135" i="24" s="1"/>
  <c r="S81" i="24"/>
  <c r="S160" i="24"/>
  <c r="S207" i="24"/>
  <c r="U207" i="24" s="1"/>
  <c r="S127" i="24"/>
  <c r="S77" i="24"/>
  <c r="S171" i="24"/>
  <c r="S137" i="24"/>
  <c r="S122" i="24"/>
  <c r="S174" i="24"/>
  <c r="S113" i="24"/>
  <c r="S201" i="24"/>
  <c r="S203" i="24" s="1"/>
  <c r="S118" i="24"/>
  <c r="S145" i="24"/>
  <c r="K121" i="24"/>
  <c r="J130" i="24"/>
  <c r="K130" i="24"/>
  <c r="O130" i="24"/>
  <c r="R130" i="24"/>
  <c r="N130" i="24"/>
  <c r="S130" i="24"/>
  <c r="O148" i="24"/>
  <c r="L148" i="24"/>
  <c r="S159" i="24"/>
  <c r="K159" i="24"/>
  <c r="K168" i="24"/>
  <c r="O168" i="24"/>
  <c r="S168" i="24"/>
  <c r="T168" i="24"/>
  <c r="L168" i="24"/>
  <c r="K187" i="24"/>
  <c r="O187" i="24"/>
  <c r="O197" i="24" s="1"/>
  <c r="T187" i="24"/>
  <c r="S187" i="24"/>
  <c r="T195" i="24"/>
  <c r="S195" i="24"/>
  <c r="O195" i="24"/>
  <c r="K195" i="24"/>
  <c r="S205" i="24"/>
  <c r="S206" i="24" s="1"/>
  <c r="K205" i="24"/>
  <c r="O205" i="24"/>
  <c r="O206" i="24" s="1"/>
  <c r="S215" i="24"/>
  <c r="K215" i="24"/>
  <c r="O215" i="24"/>
  <c r="O225" i="24" s="1"/>
  <c r="K223" i="24"/>
  <c r="O223" i="24"/>
  <c r="S223" i="24"/>
  <c r="K173" i="26"/>
  <c r="K219" i="26"/>
  <c r="K78" i="26"/>
  <c r="S78" i="26"/>
  <c r="S174" i="26"/>
  <c r="S227" i="26"/>
  <c r="S149" i="26"/>
  <c r="K159" i="26"/>
  <c r="K195" i="26"/>
  <c r="L167" i="27"/>
  <c r="L118" i="27"/>
  <c r="L81" i="27"/>
  <c r="L154" i="27"/>
  <c r="T200" i="27"/>
  <c r="T118" i="27"/>
  <c r="T154" i="27"/>
  <c r="T176" i="27"/>
  <c r="T124" i="27"/>
  <c r="T129" i="27" s="1"/>
  <c r="T164" i="27"/>
  <c r="T128" i="27"/>
  <c r="T152" i="27"/>
  <c r="T191" i="27"/>
  <c r="T138" i="27"/>
  <c r="T156" i="27"/>
  <c r="T81" i="27"/>
  <c r="T184" i="27"/>
  <c r="T192" i="27"/>
  <c r="T204" i="27"/>
  <c r="T134" i="27"/>
  <c r="T136" i="27"/>
  <c r="T144" i="27"/>
  <c r="O76" i="27"/>
  <c r="S76" i="27"/>
  <c r="O113" i="27"/>
  <c r="N113" i="27"/>
  <c r="S113" i="27"/>
  <c r="J113" i="27"/>
  <c r="K140" i="27"/>
  <c r="R140" i="27"/>
  <c r="J140" i="27"/>
  <c r="O140" i="27"/>
  <c r="T140" i="27"/>
  <c r="S140" i="27"/>
  <c r="K149" i="27"/>
  <c r="R149" i="27"/>
  <c r="J149" i="27"/>
  <c r="O149" i="27"/>
  <c r="S149" i="27"/>
  <c r="K160" i="27"/>
  <c r="R160" i="27"/>
  <c r="J160" i="27"/>
  <c r="O160" i="27"/>
  <c r="S160" i="27"/>
  <c r="N169" i="27"/>
  <c r="S169" i="27"/>
  <c r="K169" i="27"/>
  <c r="O169" i="27"/>
  <c r="N179" i="27"/>
  <c r="J179" i="27"/>
  <c r="J188" i="27"/>
  <c r="O188" i="27"/>
  <c r="T188" i="27"/>
  <c r="N188" i="27"/>
  <c r="R188" i="27"/>
  <c r="K196" i="27"/>
  <c r="T196" i="27"/>
  <c r="S196" i="27"/>
  <c r="O196" i="27"/>
  <c r="I242" i="16"/>
  <c r="R242" i="21"/>
  <c r="L200" i="16"/>
  <c r="T221" i="27"/>
  <c r="S126" i="23"/>
  <c r="O159" i="17"/>
  <c r="U159" i="17" s="1"/>
  <c r="O200" i="21"/>
  <c r="T113" i="20"/>
  <c r="J214" i="17"/>
  <c r="J225" i="17" s="1"/>
  <c r="S183" i="26"/>
  <c r="L195" i="26"/>
  <c r="K133" i="26"/>
  <c r="K132" i="22"/>
  <c r="U132" i="22" s="1"/>
  <c r="V132" i="22" s="1"/>
  <c r="T140" i="22"/>
  <c r="L224" i="22"/>
  <c r="K141" i="24"/>
  <c r="K123" i="19"/>
  <c r="N184" i="16"/>
  <c r="T137" i="19"/>
  <c r="K223" i="22"/>
  <c r="T77" i="20"/>
  <c r="M74" i="27"/>
  <c r="R242" i="16"/>
  <c r="J242" i="21"/>
  <c r="K222" i="22"/>
  <c r="U222" i="22" s="1"/>
  <c r="V222" i="22" s="1"/>
  <c r="T186" i="20"/>
  <c r="T117" i="19"/>
  <c r="S179" i="26"/>
  <c r="J121" i="24"/>
  <c r="U121" i="24" s="1"/>
  <c r="V121" i="24" s="1"/>
  <c r="O121" i="21"/>
  <c r="U121" i="21" s="1"/>
  <c r="T79" i="20"/>
  <c r="R209" i="17"/>
  <c r="K191" i="26"/>
  <c r="S219" i="26"/>
  <c r="O195" i="26"/>
  <c r="K144" i="26"/>
  <c r="S180" i="22"/>
  <c r="S182" i="22" s="1"/>
  <c r="P160" i="22"/>
  <c r="U160" i="22" s="1"/>
  <c r="V160" i="22" s="1"/>
  <c r="S180" i="24"/>
  <c r="S141" i="24"/>
  <c r="O119" i="21"/>
  <c r="O72" i="21"/>
  <c r="K122" i="20"/>
  <c r="T202" i="20"/>
  <c r="O143" i="16"/>
  <c r="J169" i="27"/>
  <c r="S126" i="24"/>
  <c r="R154" i="23"/>
  <c r="R155" i="23" s="1"/>
  <c r="S139" i="22"/>
  <c r="U139" i="22" s="1"/>
  <c r="V139" i="22" s="1"/>
  <c r="O128" i="21"/>
  <c r="L201" i="20"/>
  <c r="M242" i="16"/>
  <c r="T193" i="19"/>
  <c r="U193" i="19" s="1"/>
  <c r="V193" i="19" s="1"/>
  <c r="N159" i="16"/>
  <c r="U159" i="16" s="1"/>
  <c r="V159" i="16" s="1"/>
  <c r="S171" i="22"/>
  <c r="O79" i="23"/>
  <c r="L80" i="20"/>
  <c r="Q80" i="12" s="1"/>
  <c r="K178" i="22"/>
  <c r="O116" i="21"/>
  <c r="T162" i="19"/>
  <c r="R142" i="17"/>
  <c r="R146" i="17" s="1"/>
  <c r="O79" i="16"/>
  <c r="K174" i="26"/>
  <c r="T195" i="26"/>
  <c r="L168" i="26"/>
  <c r="L170" i="26" s="1"/>
  <c r="S176" i="22"/>
  <c r="L140" i="22"/>
  <c r="K145" i="24"/>
  <c r="K137" i="24"/>
  <c r="H246" i="21"/>
  <c r="R169" i="27"/>
  <c r="R113" i="27"/>
  <c r="T224" i="27"/>
  <c r="K126" i="24"/>
  <c r="R200" i="21"/>
  <c r="T220" i="20"/>
  <c r="O156" i="21"/>
  <c r="U156" i="21" s="1"/>
  <c r="T210" i="20"/>
  <c r="T153" i="19"/>
  <c r="K145" i="15"/>
  <c r="R190" i="17"/>
  <c r="Q200" i="21"/>
  <c r="T116" i="20"/>
  <c r="S179" i="24"/>
  <c r="O164" i="23"/>
  <c r="T242" i="16"/>
  <c r="R171" i="19"/>
  <c r="T179" i="19"/>
  <c r="K139" i="17"/>
  <c r="S163" i="21"/>
  <c r="T207" i="22"/>
  <c r="T212" i="22" s="1"/>
  <c r="L216" i="22"/>
  <c r="N143" i="21"/>
  <c r="T169" i="19"/>
  <c r="T170" i="19" s="1"/>
  <c r="T140" i="19"/>
  <c r="S123" i="19"/>
  <c r="J164" i="17"/>
  <c r="K113" i="27"/>
  <c r="P183" i="15"/>
  <c r="N127" i="15"/>
  <c r="N160" i="27"/>
  <c r="N166" i="27" s="1"/>
  <c r="T163" i="27"/>
  <c r="N154" i="23"/>
  <c r="T216" i="20"/>
  <c r="I153" i="21"/>
  <c r="I155" i="21" s="1"/>
  <c r="T149" i="19"/>
  <c r="P183" i="21"/>
  <c r="N226" i="19"/>
  <c r="T201" i="19"/>
  <c r="U201" i="19" s="1"/>
  <c r="V201" i="19" s="1"/>
  <c r="R214" i="17"/>
  <c r="M200" i="21"/>
  <c r="K209" i="22"/>
  <c r="O186" i="23"/>
  <c r="U186" i="23" s="1"/>
  <c r="V186" i="23" s="1"/>
  <c r="K207" i="22"/>
  <c r="Q242" i="16"/>
  <c r="T159" i="20"/>
  <c r="T80" i="23"/>
  <c r="Q76" i="22"/>
  <c r="Q83" i="22" s="1"/>
  <c r="R126" i="17"/>
  <c r="N214" i="16"/>
  <c r="U214" i="16" s="1"/>
  <c r="V214" i="16" s="1"/>
  <c r="N179" i="22"/>
  <c r="U179" i="22" s="1"/>
  <c r="V179" i="22" s="1"/>
  <c r="L200" i="19"/>
  <c r="T116" i="19"/>
  <c r="N193" i="16"/>
  <c r="S163" i="24"/>
  <c r="O159" i="21"/>
  <c r="O131" i="20"/>
  <c r="J190" i="17"/>
  <c r="S168" i="26"/>
  <c r="S170" i="26" s="1"/>
  <c r="S154" i="26"/>
  <c r="K124" i="26"/>
  <c r="O195" i="23"/>
  <c r="K161" i="22"/>
  <c r="O209" i="21"/>
  <c r="N191" i="21"/>
  <c r="L169" i="19"/>
  <c r="L170" i="19" s="1"/>
  <c r="T154" i="19"/>
  <c r="U154" i="19" s="1"/>
  <c r="V154" i="19" s="1"/>
  <c r="R154" i="17"/>
  <c r="O215" i="17"/>
  <c r="T216" i="27"/>
  <c r="K188" i="27"/>
  <c r="T160" i="27"/>
  <c r="T133" i="27"/>
  <c r="O184" i="21"/>
  <c r="K190" i="22"/>
  <c r="H228" i="19"/>
  <c r="T165" i="19"/>
  <c r="N114" i="19"/>
  <c r="T218" i="19"/>
  <c r="T183" i="16"/>
  <c r="R82" i="15"/>
  <c r="K157" i="15"/>
  <c r="K158" i="15" s="1"/>
  <c r="O157" i="15"/>
  <c r="O158" i="15" s="1"/>
  <c r="T157" i="15"/>
  <c r="T158" i="15" s="1"/>
  <c r="L167" i="15"/>
  <c r="O167" i="15"/>
  <c r="S177" i="15"/>
  <c r="T177" i="15"/>
  <c r="N177" i="15"/>
  <c r="O177" i="15"/>
  <c r="S186" i="15"/>
  <c r="K186" i="15"/>
  <c r="K204" i="15"/>
  <c r="K206" i="15" s="1"/>
  <c r="T204" i="15"/>
  <c r="T206" i="15" s="1"/>
  <c r="S222" i="15"/>
  <c r="S225" i="15" s="1"/>
  <c r="K222" i="15"/>
  <c r="N222" i="15"/>
  <c r="O215" i="16"/>
  <c r="O181" i="16"/>
  <c r="O160" i="16"/>
  <c r="O139" i="16"/>
  <c r="O207" i="16"/>
  <c r="R71" i="16"/>
  <c r="J71" i="16"/>
  <c r="N71" i="16"/>
  <c r="H74" i="16"/>
  <c r="R80" i="16"/>
  <c r="R83" i="16" s="1"/>
  <c r="L80" i="16"/>
  <c r="O136" i="16"/>
  <c r="T154" i="16"/>
  <c r="T155" i="16" s="1"/>
  <c r="J154" i="16"/>
  <c r="K123" i="17"/>
  <c r="K129" i="17" s="1"/>
  <c r="K127" i="17"/>
  <c r="K78" i="17"/>
  <c r="K177" i="17"/>
  <c r="K182" i="17" s="1"/>
  <c r="K71" i="17"/>
  <c r="K74" i="17" s="1"/>
  <c r="K81" i="17"/>
  <c r="S73" i="17"/>
  <c r="S192" i="17"/>
  <c r="S204" i="17"/>
  <c r="U204" i="17" s="1"/>
  <c r="S200" i="17"/>
  <c r="S202" i="17"/>
  <c r="P157" i="18"/>
  <c r="P158" i="18" s="1"/>
  <c r="P199" i="18"/>
  <c r="P191" i="18"/>
  <c r="P133" i="18"/>
  <c r="P169" i="18"/>
  <c r="P170" i="18" s="1"/>
  <c r="P141" i="18"/>
  <c r="P146" i="18" s="1"/>
  <c r="P123" i="18"/>
  <c r="P153" i="18"/>
  <c r="P155" i="18" s="1"/>
  <c r="N72" i="18"/>
  <c r="R72" i="18"/>
  <c r="L118" i="18"/>
  <c r="T118" i="18"/>
  <c r="T78" i="19"/>
  <c r="U78" i="19" s="1"/>
  <c r="V78" i="19" s="1"/>
  <c r="K115" i="19"/>
  <c r="K120" i="19" s="1"/>
  <c r="J115" i="19"/>
  <c r="S115" i="19"/>
  <c r="T190" i="19"/>
  <c r="J190" i="19"/>
  <c r="I77" i="20"/>
  <c r="J77" i="20"/>
  <c r="Q77" i="20"/>
  <c r="U77" i="20" s="1"/>
  <c r="V77" i="20" s="1"/>
  <c r="S114" i="20"/>
  <c r="K114" i="20"/>
  <c r="J114" i="20"/>
  <c r="S123" i="20"/>
  <c r="U123" i="20" s="1"/>
  <c r="V123" i="20" s="1"/>
  <c r="O123" i="20"/>
  <c r="K123" i="20"/>
  <c r="L132" i="20"/>
  <c r="L141" i="20"/>
  <c r="T141" i="20"/>
  <c r="T146" i="20" s="1"/>
  <c r="P202" i="21"/>
  <c r="P186" i="21"/>
  <c r="P150" i="21"/>
  <c r="Q80" i="21"/>
  <c r="S80" i="21"/>
  <c r="T126" i="21"/>
  <c r="T129" i="21" s="1"/>
  <c r="I126" i="21"/>
  <c r="U126" i="21" s="1"/>
  <c r="V126" i="21" s="1"/>
  <c r="S144" i="21"/>
  <c r="S146" i="21" s="1"/>
  <c r="I144" i="21"/>
  <c r="Q154" i="21"/>
  <c r="P154" i="21"/>
  <c r="P155" i="21" s="1"/>
  <c r="T82" i="22"/>
  <c r="T126" i="22"/>
  <c r="K180" i="22"/>
  <c r="T71" i="16"/>
  <c r="T74" i="16" s="1"/>
  <c r="K128" i="15"/>
  <c r="R115" i="19"/>
  <c r="P145" i="18"/>
  <c r="N204" i="15"/>
  <c r="N206" i="15" s="1"/>
  <c r="S141" i="17"/>
  <c r="O204" i="15"/>
  <c r="O206" i="15" s="1"/>
  <c r="S196" i="20"/>
  <c r="P215" i="20"/>
  <c r="P225" i="20" s="1"/>
  <c r="O163" i="23"/>
  <c r="S183" i="23"/>
  <c r="K219" i="23"/>
  <c r="J128" i="27"/>
  <c r="S194" i="27"/>
  <c r="S204" i="27"/>
  <c r="S206" i="27" s="1"/>
  <c r="P205" i="15"/>
  <c r="N78" i="20"/>
  <c r="O75" i="21"/>
  <c r="O83" i="21" s="1"/>
  <c r="T142" i="15"/>
  <c r="U142" i="15" s="1"/>
  <c r="V142" i="15" s="1"/>
  <c r="P162" i="15"/>
  <c r="S190" i="15"/>
  <c r="O141" i="21"/>
  <c r="L87" i="24"/>
  <c r="T89" i="18"/>
  <c r="T106" i="15"/>
  <c r="O97" i="16"/>
  <c r="U86" i="16"/>
  <c r="V86" i="16" s="1"/>
  <c r="I98" i="16"/>
  <c r="N98" i="16"/>
  <c r="Q107" i="23"/>
  <c r="M107" i="23"/>
  <c r="K99" i="26"/>
  <c r="J97" i="25"/>
  <c r="T110" i="14"/>
  <c r="Q229" i="14"/>
  <c r="R100" i="23"/>
  <c r="Q100" i="23"/>
  <c r="N100" i="23"/>
  <c r="S100" i="23"/>
  <c r="K100" i="23"/>
  <c r="L100" i="23"/>
  <c r="J100" i="23"/>
  <c r="I100" i="23"/>
  <c r="P100" i="23"/>
  <c r="I106" i="15"/>
  <c r="J87" i="24"/>
  <c r="S89" i="18"/>
  <c r="L106" i="15"/>
  <c r="R97" i="16"/>
  <c r="J98" i="16"/>
  <c r="R98" i="16"/>
  <c r="O107" i="23"/>
  <c r="N107" i="23"/>
  <c r="O99" i="26"/>
  <c r="P97" i="25"/>
  <c r="R110" i="14"/>
  <c r="S110" i="14"/>
  <c r="P88" i="20"/>
  <c r="L88" i="20"/>
  <c r="R88" i="20"/>
  <c r="K88" i="20"/>
  <c r="S88" i="20"/>
  <c r="M88" i="20"/>
  <c r="Q88" i="20"/>
  <c r="O88" i="20"/>
  <c r="N88" i="20"/>
  <c r="P105" i="14"/>
  <c r="R105" i="14"/>
  <c r="I106" i="14"/>
  <c r="L106" i="14"/>
  <c r="S106" i="14"/>
  <c r="K106" i="14"/>
  <c r="R106" i="14"/>
  <c r="O106" i="14"/>
  <c r="M106" i="14"/>
  <c r="T106" i="14"/>
  <c r="Q106" i="14"/>
  <c r="M882" i="10"/>
  <c r="M277" i="10"/>
  <c r="M612" i="10"/>
  <c r="M142" i="10"/>
  <c r="M7" i="7"/>
  <c r="M478" i="10"/>
  <c r="M746" i="10"/>
  <c r="M344" i="10"/>
  <c r="M7" i="10"/>
  <c r="J7" i="5"/>
  <c r="M209" i="10"/>
  <c r="M75" i="10"/>
  <c r="M545" i="10"/>
  <c r="T85" i="26"/>
  <c r="K85" i="26"/>
  <c r="Q85" i="26"/>
  <c r="O85" i="26"/>
  <c r="M85" i="26"/>
  <c r="S85" i="26"/>
  <c r="P85" i="26"/>
  <c r="J624" i="10"/>
  <c r="N624" i="10"/>
  <c r="S624" i="10"/>
  <c r="I89" i="18"/>
  <c r="M87" i="24"/>
  <c r="P87" i="24"/>
  <c r="N89" i="18"/>
  <c r="P106" i="15"/>
  <c r="P97" i="16"/>
  <c r="T98" i="16"/>
  <c r="S98" i="16"/>
  <c r="L107" i="23"/>
  <c r="R107" i="23"/>
  <c r="P99" i="26"/>
  <c r="T97" i="25"/>
  <c r="Q97" i="25"/>
  <c r="U99" i="16"/>
  <c r="V99" i="16" s="1"/>
  <c r="K110" i="14"/>
  <c r="M110" i="14"/>
  <c r="T100" i="23"/>
  <c r="Y101" i="6"/>
  <c r="I90" i="17"/>
  <c r="H111" i="17"/>
  <c r="R84" i="14"/>
  <c r="M84" i="14"/>
  <c r="L84" i="14"/>
  <c r="J84" i="14"/>
  <c r="Q84" i="14"/>
  <c r="O84" i="14"/>
  <c r="P84" i="14"/>
  <c r="N84" i="14"/>
  <c r="S84" i="14"/>
  <c r="K84" i="14"/>
  <c r="Q66" i="15"/>
  <c r="L66" i="15"/>
  <c r="N229" i="27"/>
  <c r="O229" i="27"/>
  <c r="M229" i="27"/>
  <c r="R229" i="27"/>
  <c r="Q229" i="27"/>
  <c r="O87" i="24"/>
  <c r="Q87" i="24"/>
  <c r="M89" i="18"/>
  <c r="J106" i="15"/>
  <c r="R106" i="15"/>
  <c r="Q97" i="16"/>
  <c r="L98" i="16"/>
  <c r="O98" i="16"/>
  <c r="T107" i="23"/>
  <c r="L99" i="26"/>
  <c r="R97" i="25"/>
  <c r="P110" i="14"/>
  <c r="O110" i="14"/>
  <c r="O100" i="23"/>
  <c r="R99" i="15"/>
  <c r="P99" i="15"/>
  <c r="N99" i="15"/>
  <c r="K99" i="15"/>
  <c r="T99" i="15"/>
  <c r="Q99" i="15"/>
  <c r="M99" i="15"/>
  <c r="J99" i="15"/>
  <c r="I99" i="15"/>
  <c r="L99" i="15"/>
  <c r="N94" i="20"/>
  <c r="J94" i="20"/>
  <c r="O94" i="20"/>
  <c r="I94" i="20"/>
  <c r="R94" i="13"/>
  <c r="N94" i="13"/>
  <c r="M100" i="14"/>
  <c r="L100" i="14"/>
  <c r="J100" i="14"/>
  <c r="S100" i="14"/>
  <c r="P100" i="14"/>
  <c r="R100" i="14"/>
  <c r="I100" i="14"/>
  <c r="Q100" i="14"/>
  <c r="N100" i="14"/>
  <c r="R104" i="19"/>
  <c r="M104" i="19"/>
  <c r="P104" i="19"/>
  <c r="O104" i="19"/>
  <c r="L104" i="19"/>
  <c r="J104" i="19"/>
  <c r="T104" i="19"/>
  <c r="N104" i="19"/>
  <c r="Q104" i="19"/>
  <c r="N103" i="22"/>
  <c r="O103" i="22"/>
  <c r="M103" i="22"/>
  <c r="H111" i="19"/>
  <c r="I91" i="22"/>
  <c r="H111" i="23"/>
  <c r="L229" i="23"/>
  <c r="R229" i="23"/>
  <c r="O229" i="23"/>
  <c r="T229" i="23"/>
  <c r="K229" i="23"/>
  <c r="U104" i="16"/>
  <c r="V104" i="16" s="1"/>
  <c r="T87" i="24"/>
  <c r="N87" i="24"/>
  <c r="R89" i="18"/>
  <c r="K106" i="15"/>
  <c r="O106" i="15"/>
  <c r="I97" i="16"/>
  <c r="J97" i="16"/>
  <c r="Q98" i="16"/>
  <c r="K107" i="23"/>
  <c r="T99" i="26"/>
  <c r="L97" i="25"/>
  <c r="N110" i="14"/>
  <c r="L85" i="26"/>
  <c r="M100" i="23"/>
  <c r="T110" i="18"/>
  <c r="R110" i="18"/>
  <c r="M110" i="18"/>
  <c r="N110" i="18"/>
  <c r="O110" i="18"/>
  <c r="K110" i="18"/>
  <c r="Q110" i="18"/>
  <c r="J110" i="18"/>
  <c r="Q110" i="19"/>
  <c r="K110" i="19"/>
  <c r="T110" i="19"/>
  <c r="I110" i="19"/>
  <c r="J110" i="19"/>
  <c r="L110" i="19"/>
  <c r="O110" i="19"/>
  <c r="R110" i="19"/>
  <c r="S110" i="19"/>
  <c r="H111" i="21"/>
  <c r="I84" i="14"/>
  <c r="I624" i="10"/>
  <c r="L229" i="19"/>
  <c r="P229" i="19"/>
  <c r="T85" i="18"/>
  <c r="N85" i="18"/>
  <c r="Q85" i="18"/>
  <c r="J85" i="18"/>
  <c r="M85" i="18"/>
  <c r="H111" i="18"/>
  <c r="R85" i="18"/>
  <c r="K87" i="24"/>
  <c r="J89" i="18"/>
  <c r="N106" i="15"/>
  <c r="M106" i="15"/>
  <c r="S97" i="16"/>
  <c r="T97" i="16"/>
  <c r="M98" i="16"/>
  <c r="P107" i="23"/>
  <c r="U89" i="15"/>
  <c r="V89" i="15" s="1"/>
  <c r="Q99" i="26"/>
  <c r="N97" i="25"/>
  <c r="L110" i="14"/>
  <c r="I85" i="25"/>
  <c r="T85" i="25"/>
  <c r="L85" i="25"/>
  <c r="N85" i="25"/>
  <c r="R85" i="25"/>
  <c r="Q85" i="25"/>
  <c r="N86" i="24"/>
  <c r="Q86" i="24"/>
  <c r="R86" i="24"/>
  <c r="K86" i="24"/>
  <c r="O86" i="24"/>
  <c r="J86" i="24"/>
  <c r="S86" i="24"/>
  <c r="I86" i="24"/>
  <c r="L86" i="24"/>
  <c r="P86" i="24"/>
  <c r="S105" i="13"/>
  <c r="L105" i="13"/>
  <c r="J105" i="13"/>
  <c r="H93" i="12"/>
  <c r="I93" i="20"/>
  <c r="I103" i="18"/>
  <c r="N229" i="18"/>
  <c r="P229" i="18"/>
  <c r="J44" i="14"/>
  <c r="T44" i="14"/>
  <c r="I87" i="24"/>
  <c r="U107" i="14"/>
  <c r="V107" i="14" s="1"/>
  <c r="L89" i="18"/>
  <c r="Q106" i="15"/>
  <c r="K97" i="16"/>
  <c r="S107" i="23"/>
  <c r="S99" i="26"/>
  <c r="M97" i="25"/>
  <c r="Q110" i="14"/>
  <c r="T85" i="16"/>
  <c r="O85" i="16"/>
  <c r="R85" i="16"/>
  <c r="J85" i="16"/>
  <c r="M85" i="16"/>
  <c r="N85" i="16"/>
  <c r="S85" i="16"/>
  <c r="K85" i="16"/>
  <c r="Q85" i="16"/>
  <c r="P85" i="16"/>
  <c r="I85" i="26"/>
  <c r="Q85" i="27"/>
  <c r="K85" i="27"/>
  <c r="O85" i="27"/>
  <c r="T85" i="27"/>
  <c r="R85" i="27"/>
  <c r="I85" i="27"/>
  <c r="M85" i="27"/>
  <c r="J85" i="27"/>
  <c r="S85" i="27"/>
  <c r="N85" i="27"/>
  <c r="P85" i="27"/>
  <c r="U110" i="16"/>
  <c r="V110" i="16" s="1"/>
  <c r="H111" i="16"/>
  <c r="M84" i="15"/>
  <c r="I84" i="15"/>
  <c r="P84" i="27"/>
  <c r="N84" i="27"/>
  <c r="L157" i="12"/>
  <c r="G213" i="6"/>
  <c r="L225" i="12"/>
  <c r="G225" i="6" s="1"/>
  <c r="H95" i="12"/>
  <c r="P84" i="22"/>
  <c r="N84" i="22"/>
  <c r="Q84" i="15"/>
  <c r="L84" i="26"/>
  <c r="Q84" i="27"/>
  <c r="K84" i="21"/>
  <c r="N84" i="21"/>
  <c r="N229" i="22"/>
  <c r="X18" i="8"/>
  <c r="D891" i="10" s="1"/>
  <c r="M18" i="8"/>
  <c r="D151" i="10" s="1"/>
  <c r="P151" i="10" s="1"/>
  <c r="O18" i="8"/>
  <c r="P18" i="8"/>
  <c r="D822" i="10" s="1"/>
  <c r="W18" i="8"/>
  <c r="D755" i="10" s="1"/>
  <c r="H755" i="10" s="1"/>
  <c r="M19" i="8"/>
  <c r="D152" i="10" s="1"/>
  <c r="O19" i="8"/>
  <c r="D287" i="10" s="1"/>
  <c r="P19" i="8"/>
  <c r="W19" i="8"/>
  <c r="D756" i="10" s="1"/>
  <c r="X19" i="8"/>
  <c r="D892" i="10" s="1"/>
  <c r="O229" i="26"/>
  <c r="L229" i="26"/>
  <c r="P229" i="26"/>
  <c r="M229" i="26"/>
  <c r="I229" i="26"/>
  <c r="K229" i="26"/>
  <c r="M84" i="22"/>
  <c r="L84" i="22"/>
  <c r="P84" i="15"/>
  <c r="L84" i="27"/>
  <c r="T229" i="22"/>
  <c r="W16" i="8"/>
  <c r="D753" i="10" s="1"/>
  <c r="M16" i="8"/>
  <c r="D149" i="10" s="1"/>
  <c r="A4" i="3"/>
  <c r="A4" i="5"/>
  <c r="C4" i="13"/>
  <c r="B4" i="10"/>
  <c r="C4" i="12"/>
  <c r="C4" i="19"/>
  <c r="C4" i="15"/>
  <c r="C4" i="18"/>
  <c r="C4" i="16"/>
  <c r="C4" i="27"/>
  <c r="L45" i="6"/>
  <c r="L46" i="6" s="1"/>
  <c r="T84" i="22"/>
  <c r="S84" i="22"/>
  <c r="K84" i="15"/>
  <c r="Q84" i="26"/>
  <c r="M84" i="26"/>
  <c r="O84" i="27"/>
  <c r="L84" i="21"/>
  <c r="R84" i="21"/>
  <c r="R24" i="7"/>
  <c r="I478" i="10"/>
  <c r="I882" i="10"/>
  <c r="I75" i="10"/>
  <c r="I746" i="10"/>
  <c r="F7" i="5"/>
  <c r="Q882" i="10"/>
  <c r="Q142" i="10"/>
  <c r="Q7" i="7"/>
  <c r="Q478" i="10"/>
  <c r="Q746" i="10"/>
  <c r="Q344" i="10"/>
  <c r="Q7" i="10"/>
  <c r="Q209" i="10"/>
  <c r="Q813" i="10"/>
  <c r="Q545" i="10"/>
  <c r="Q75" i="10"/>
  <c r="Q411" i="10"/>
  <c r="H111" i="27"/>
  <c r="K84" i="22"/>
  <c r="R84" i="22"/>
  <c r="T84" i="15"/>
  <c r="I84" i="27"/>
  <c r="J84" i="27"/>
  <c r="S84" i="15"/>
  <c r="T84" i="27"/>
  <c r="U13" i="8"/>
  <c r="D616" i="10" s="1"/>
  <c r="U36" i="16"/>
  <c r="V36" i="16" s="1"/>
  <c r="U35" i="16"/>
  <c r="U31" i="16"/>
  <c r="V31" i="16" s="1"/>
  <c r="X14" i="4"/>
  <c r="E15" i="8" s="1"/>
  <c r="D13" i="7" s="1"/>
  <c r="L43" i="12"/>
  <c r="G43" i="6" s="1"/>
  <c r="X12" i="8"/>
  <c r="D885" i="10" s="1"/>
  <c r="T885" i="10" s="1"/>
  <c r="M12" i="8"/>
  <c r="D145" i="10" s="1"/>
  <c r="G86" i="6"/>
  <c r="L111" i="12"/>
  <c r="G111" i="6" s="1"/>
  <c r="L130" i="12"/>
  <c r="G184" i="6"/>
  <c r="I184" i="6" s="1"/>
  <c r="L197" i="12"/>
  <c r="G197" i="6" s="1"/>
  <c r="L211" i="12"/>
  <c r="G211" i="6" s="1"/>
  <c r="X16" i="4"/>
  <c r="E17" i="8" s="1"/>
  <c r="L18" i="14"/>
  <c r="U24" i="14"/>
  <c r="V24" i="14" s="1"/>
  <c r="N17" i="16"/>
  <c r="T17" i="16"/>
  <c r="T18" i="16" s="1"/>
  <c r="Q17" i="16"/>
  <c r="Q18" i="16" s="1"/>
  <c r="O17" i="16"/>
  <c r="O18" i="16" s="1"/>
  <c r="P17" i="16"/>
  <c r="P18" i="16" s="1"/>
  <c r="K17" i="16"/>
  <c r="K18" i="16" s="1"/>
  <c r="H17" i="16"/>
  <c r="J26" i="16"/>
  <c r="M26" i="16"/>
  <c r="K26" i="16"/>
  <c r="K40" i="16" s="1"/>
  <c r="H26" i="16"/>
  <c r="H40" i="16" s="1"/>
  <c r="R26" i="16"/>
  <c r="L26" i="16"/>
  <c r="R34" i="16"/>
  <c r="T34" i="16"/>
  <c r="J34" i="16"/>
  <c r="S34" i="16"/>
  <c r="I34" i="16"/>
  <c r="I40" i="16" s="1"/>
  <c r="O34" i="16"/>
  <c r="P34" i="16"/>
  <c r="O43" i="16"/>
  <c r="O44" i="16" s="1"/>
  <c r="P43" i="16"/>
  <c r="P44" i="16" s="1"/>
  <c r="R43" i="16"/>
  <c r="R44" i="16" s="1"/>
  <c r="L43" i="16"/>
  <c r="L44" i="16" s="1"/>
  <c r="Q43" i="16"/>
  <c r="Q44" i="16" s="1"/>
  <c r="M43" i="16"/>
  <c r="M44" i="16" s="1"/>
  <c r="J19" i="17"/>
  <c r="J40" i="17" s="1"/>
  <c r="S19" i="17"/>
  <c r="Q19" i="17"/>
  <c r="K19" i="17"/>
  <c r="L19" i="17"/>
  <c r="P19" i="17"/>
  <c r="O19" i="17"/>
  <c r="T19" i="17"/>
  <c r="R19" i="17"/>
  <c r="M19" i="17"/>
  <c r="R27" i="17"/>
  <c r="O27" i="17"/>
  <c r="N27" i="17"/>
  <c r="T27" i="17"/>
  <c r="J27" i="17"/>
  <c r="M27" i="17"/>
  <c r="Q27" i="17"/>
  <c r="H27" i="17"/>
  <c r="P27" i="17"/>
  <c r="K27" i="17"/>
  <c r="K35" i="17"/>
  <c r="T35" i="17"/>
  <c r="R35" i="17"/>
  <c r="O35" i="17"/>
  <c r="N35" i="17"/>
  <c r="I35" i="17"/>
  <c r="Q35" i="17"/>
  <c r="H35" i="17"/>
  <c r="L35" i="17"/>
  <c r="S35" i="17"/>
  <c r="H9" i="18"/>
  <c r="M9" i="18"/>
  <c r="P9" i="18"/>
  <c r="Q9" i="18"/>
  <c r="K9" i="18"/>
  <c r="I9" i="18"/>
  <c r="O9" i="18"/>
  <c r="J9" i="18"/>
  <c r="T9" i="18"/>
  <c r="N9" i="18"/>
  <c r="I20" i="18"/>
  <c r="R20" i="18"/>
  <c r="J20" i="18"/>
  <c r="S20" i="18"/>
  <c r="P20" i="18"/>
  <c r="K20" i="18"/>
  <c r="T20" i="18"/>
  <c r="Q20" i="18"/>
  <c r="N20" i="18"/>
  <c r="Q28" i="18"/>
  <c r="N28" i="18"/>
  <c r="N40" i="18" s="1"/>
  <c r="M28" i="18"/>
  <c r="T28" i="18"/>
  <c r="I28" i="18"/>
  <c r="R28" i="18"/>
  <c r="S28" i="18"/>
  <c r="P28" i="18"/>
  <c r="O28" i="18"/>
  <c r="H28" i="18"/>
  <c r="O36" i="18"/>
  <c r="H36" i="18"/>
  <c r="K36" i="18"/>
  <c r="L36" i="18"/>
  <c r="Q36" i="18"/>
  <c r="N36" i="18"/>
  <c r="M36" i="18"/>
  <c r="T36" i="18"/>
  <c r="R36" i="18"/>
  <c r="J36" i="18"/>
  <c r="O10" i="19"/>
  <c r="O12" i="19" s="1"/>
  <c r="P10" i="19"/>
  <c r="Q10" i="19"/>
  <c r="Q12" i="19" s="1"/>
  <c r="N10" i="19"/>
  <c r="N12" i="19" s="1"/>
  <c r="T10" i="19"/>
  <c r="T12" i="19" s="1"/>
  <c r="R10" i="19"/>
  <c r="R12" i="19" s="1"/>
  <c r="H10" i="19"/>
  <c r="H12" i="19" s="1"/>
  <c r="P21" i="19"/>
  <c r="H21" i="19"/>
  <c r="Q21" i="19"/>
  <c r="T21" i="19"/>
  <c r="N21" i="19"/>
  <c r="M21" i="19"/>
  <c r="O21" i="19"/>
  <c r="L21" i="19"/>
  <c r="O29" i="19"/>
  <c r="L29" i="19"/>
  <c r="K29" i="19"/>
  <c r="R29" i="19"/>
  <c r="P29" i="19"/>
  <c r="H29" i="19"/>
  <c r="Q29" i="19"/>
  <c r="N29" i="19"/>
  <c r="I29" i="19"/>
  <c r="I37" i="19"/>
  <c r="M37" i="19"/>
  <c r="O37" i="19"/>
  <c r="L37" i="19"/>
  <c r="K37" i="19"/>
  <c r="R37" i="19"/>
  <c r="Q37" i="19"/>
  <c r="T37" i="19"/>
  <c r="I11" i="20"/>
  <c r="S11" i="20"/>
  <c r="H11" i="20"/>
  <c r="Q11" i="20"/>
  <c r="L11" i="20"/>
  <c r="L12" i="20" s="1"/>
  <c r="J11" i="20"/>
  <c r="P11" i="20"/>
  <c r="R11" i="20"/>
  <c r="R12" i="20" s="1"/>
  <c r="K11" i="20"/>
  <c r="T22" i="20"/>
  <c r="P22" i="20"/>
  <c r="R22" i="20"/>
  <c r="L22" i="20"/>
  <c r="N22" i="20"/>
  <c r="K22" i="20"/>
  <c r="Q22" i="20"/>
  <c r="H22" i="20"/>
  <c r="O22" i="20"/>
  <c r="O30" i="20"/>
  <c r="I30" i="20"/>
  <c r="T30" i="20"/>
  <c r="P30" i="20"/>
  <c r="N30" i="20"/>
  <c r="K30" i="20"/>
  <c r="J30" i="20"/>
  <c r="S30" i="20"/>
  <c r="J38" i="20"/>
  <c r="S38" i="20"/>
  <c r="Q38" i="20"/>
  <c r="H38" i="20"/>
  <c r="O38" i="20"/>
  <c r="I38" i="20"/>
  <c r="P38" i="20"/>
  <c r="R38" i="20"/>
  <c r="L38" i="20"/>
  <c r="Q14" i="21"/>
  <c r="K14" i="21"/>
  <c r="M14" i="21"/>
  <c r="S14" i="21"/>
  <c r="I14" i="21"/>
  <c r="T14" i="21"/>
  <c r="R14" i="21"/>
  <c r="L14" i="21"/>
  <c r="N14" i="21"/>
  <c r="O14" i="21"/>
  <c r="N23" i="21"/>
  <c r="O23" i="21"/>
  <c r="J23" i="21"/>
  <c r="H23" i="21"/>
  <c r="Q23" i="21"/>
  <c r="K23" i="21"/>
  <c r="M23" i="21"/>
  <c r="S23" i="21"/>
  <c r="S40" i="21" s="1"/>
  <c r="T23" i="21"/>
  <c r="P23" i="21"/>
  <c r="P31" i="21"/>
  <c r="P40" i="21" s="1"/>
  <c r="R31" i="21"/>
  <c r="L31" i="21"/>
  <c r="N31" i="21"/>
  <c r="O31" i="21"/>
  <c r="J31" i="21"/>
  <c r="H31" i="21"/>
  <c r="M31" i="21"/>
  <c r="K31" i="21"/>
  <c r="I31" i="21"/>
  <c r="I39" i="21"/>
  <c r="T39" i="21"/>
  <c r="P39" i="21"/>
  <c r="R39" i="21"/>
  <c r="L39" i="21"/>
  <c r="L40" i="21" s="1"/>
  <c r="J39" i="21"/>
  <c r="H39" i="21"/>
  <c r="Q39" i="21"/>
  <c r="S39" i="21"/>
  <c r="H15" i="22"/>
  <c r="H24" i="22"/>
  <c r="H40" i="22" s="1"/>
  <c r="W13" i="8"/>
  <c r="D750" i="10" s="1"/>
  <c r="S750" i="10" s="1"/>
  <c r="X13" i="8"/>
  <c r="D886" i="10" s="1"/>
  <c r="I886" i="10" s="1"/>
  <c r="M13" i="8"/>
  <c r="D146" i="10" s="1"/>
  <c r="O13" i="8"/>
  <c r="D281" i="10" s="1"/>
  <c r="P13" i="8"/>
  <c r="D817" i="10" s="1"/>
  <c r="H817" i="10" s="1"/>
  <c r="U24" i="16"/>
  <c r="T18" i="17"/>
  <c r="T19" i="4"/>
  <c r="W19" i="4" s="1"/>
  <c r="X19" i="4" s="1"/>
  <c r="E20" i="8" s="1"/>
  <c r="Y134" i="6"/>
  <c r="Y185" i="6"/>
  <c r="Y189" i="6"/>
  <c r="Y193" i="6"/>
  <c r="Y219" i="6"/>
  <c r="U16" i="8"/>
  <c r="G19" i="6"/>
  <c r="L40" i="12"/>
  <c r="G40" i="6" s="1"/>
  <c r="W21" i="8"/>
  <c r="D758" i="10" s="1"/>
  <c r="X21" i="8"/>
  <c r="D894" i="10" s="1"/>
  <c r="O894" i="10" s="1"/>
  <c r="M21" i="8"/>
  <c r="D154" i="10" s="1"/>
  <c r="L154" i="10" s="1"/>
  <c r="O21" i="8"/>
  <c r="D289" i="10" s="1"/>
  <c r="P21" i="8"/>
  <c r="D825" i="10" s="1"/>
  <c r="U15" i="8"/>
  <c r="D618" i="10" s="1"/>
  <c r="N618" i="10" s="1"/>
  <c r="U14" i="16"/>
  <c r="V14" i="16" s="1"/>
  <c r="U22" i="16"/>
  <c r="V22" i="16" s="1"/>
  <c r="K44" i="16"/>
  <c r="H44" i="19"/>
  <c r="N18" i="19"/>
  <c r="H44" i="20"/>
  <c r="Q28" i="24"/>
  <c r="Q43" i="24"/>
  <c r="Q26" i="24"/>
  <c r="Q29" i="24"/>
  <c r="O15" i="23"/>
  <c r="H15" i="23"/>
  <c r="Q15" i="23"/>
  <c r="M24" i="23"/>
  <c r="N24" i="23"/>
  <c r="L24" i="23"/>
  <c r="J32" i="23"/>
  <c r="K32" i="23"/>
  <c r="T32" i="23"/>
  <c r="R41" i="23"/>
  <c r="P41" i="23"/>
  <c r="S41" i="23"/>
  <c r="I41" i="23"/>
  <c r="T16" i="24"/>
  <c r="T18" i="24" s="1"/>
  <c r="J16" i="24"/>
  <c r="J18" i="24" s="1"/>
  <c r="P16" i="24"/>
  <c r="P18" i="24" s="1"/>
  <c r="H16" i="24"/>
  <c r="H18" i="24" s="1"/>
  <c r="L16" i="24"/>
  <c r="M16" i="24"/>
  <c r="M25" i="24"/>
  <c r="I25" i="24"/>
  <c r="N25" i="24"/>
  <c r="T25" i="24"/>
  <c r="J25" i="24"/>
  <c r="O25" i="24"/>
  <c r="O33" i="24"/>
  <c r="Q33" i="24"/>
  <c r="K33" i="24"/>
  <c r="M33" i="24"/>
  <c r="L33" i="24"/>
  <c r="L42" i="24"/>
  <c r="S42" i="24"/>
  <c r="S44" i="24" s="1"/>
  <c r="O42" i="24"/>
  <c r="O44" i="24" s="1"/>
  <c r="T42" i="24"/>
  <c r="J42" i="24"/>
  <c r="N43" i="25"/>
  <c r="N44" i="25" s="1"/>
  <c r="Q34" i="25"/>
  <c r="H26" i="25"/>
  <c r="H19" i="26"/>
  <c r="N35" i="26"/>
  <c r="L227" i="12"/>
  <c r="H44" i="15"/>
  <c r="M18" i="16"/>
  <c r="S44" i="17"/>
  <c r="H44" i="18"/>
  <c r="H16" i="22"/>
  <c r="L32" i="23"/>
  <c r="O32" i="23"/>
  <c r="Q24" i="23"/>
  <c r="P15" i="23"/>
  <c r="S15" i="23"/>
  <c r="K42" i="24"/>
  <c r="K44" i="24" s="1"/>
  <c r="I33" i="24"/>
  <c r="H25" i="24"/>
  <c r="S16" i="24"/>
  <c r="N26" i="25"/>
  <c r="Q11" i="24"/>
  <c r="Q34" i="24"/>
  <c r="Q22" i="24"/>
  <c r="Q38" i="24"/>
  <c r="Q39" i="24"/>
  <c r="Q41" i="24"/>
  <c r="L18" i="19"/>
  <c r="H15" i="6"/>
  <c r="O19" i="23"/>
  <c r="T19" i="23"/>
  <c r="Q19" i="23"/>
  <c r="M27" i="23"/>
  <c r="N27" i="23"/>
  <c r="L27" i="23"/>
  <c r="J35" i="23"/>
  <c r="K35" i="23"/>
  <c r="P35" i="23"/>
  <c r="N9" i="24"/>
  <c r="L9" i="24"/>
  <c r="P20" i="24"/>
  <c r="H20" i="24"/>
  <c r="M20" i="24"/>
  <c r="N20" i="24"/>
  <c r="I28" i="24"/>
  <c r="J28" i="24"/>
  <c r="O28" i="24"/>
  <c r="Q36" i="24"/>
  <c r="K36" i="24"/>
  <c r="L36" i="24"/>
  <c r="J27" i="26"/>
  <c r="I20" i="27"/>
  <c r="U38" i="16"/>
  <c r="V38" i="16" s="1"/>
  <c r="U30" i="16"/>
  <c r="V30" i="16" s="1"/>
  <c r="U11" i="16"/>
  <c r="V11" i="16" s="1"/>
  <c r="U33" i="16"/>
  <c r="V33" i="16" s="1"/>
  <c r="N18" i="17"/>
  <c r="H44" i="17"/>
  <c r="Q24" i="24"/>
  <c r="Q30" i="24"/>
  <c r="Q10" i="24"/>
  <c r="S9" i="23"/>
  <c r="H9" i="23"/>
  <c r="Q9" i="23"/>
  <c r="N20" i="23"/>
  <c r="L20" i="23"/>
  <c r="O20" i="23"/>
  <c r="H20" i="23"/>
  <c r="K28" i="23"/>
  <c r="T28" i="23"/>
  <c r="M28" i="23"/>
  <c r="S36" i="23"/>
  <c r="I36" i="23"/>
  <c r="J36" i="23"/>
  <c r="L10" i="24"/>
  <c r="K10" i="24"/>
  <c r="J10" i="24"/>
  <c r="P10" i="24"/>
  <c r="P12" i="24" s="1"/>
  <c r="N10" i="24"/>
  <c r="T10" i="24"/>
  <c r="S10" i="24"/>
  <c r="S21" i="24"/>
  <c r="O21" i="24"/>
  <c r="Q21" i="24"/>
  <c r="K21" i="24"/>
  <c r="P21" i="24"/>
  <c r="H21" i="24"/>
  <c r="P29" i="24"/>
  <c r="H29" i="24"/>
  <c r="L29" i="24"/>
  <c r="S29" i="24"/>
  <c r="I29" i="24"/>
  <c r="N29" i="24"/>
  <c r="I37" i="24"/>
  <c r="N37" i="24"/>
  <c r="T37" i="24"/>
  <c r="J37" i="24"/>
  <c r="P37" i="24"/>
  <c r="H37" i="24"/>
  <c r="Q37" i="24"/>
  <c r="K37" i="24"/>
  <c r="L71" i="12"/>
  <c r="G164" i="6"/>
  <c r="L166" i="12"/>
  <c r="G166" i="6" s="1"/>
  <c r="R18" i="16"/>
  <c r="L18" i="18"/>
  <c r="Q18" i="18"/>
  <c r="Q23" i="24"/>
  <c r="Q17" i="24"/>
  <c r="Q42" i="24"/>
  <c r="L17" i="25"/>
  <c r="M17" i="25"/>
  <c r="M18" i="25" s="1"/>
  <c r="S17" i="25"/>
  <c r="S18" i="25" s="1"/>
  <c r="I17" i="25"/>
  <c r="I18" i="25" s="1"/>
  <c r="R17" i="25"/>
  <c r="N17" i="25"/>
  <c r="N18" i="25" s="1"/>
  <c r="J17" i="25"/>
  <c r="P17" i="25"/>
  <c r="P18" i="25" s="1"/>
  <c r="O17" i="25"/>
  <c r="O18" i="25" s="1"/>
  <c r="T26" i="25"/>
  <c r="J26" i="25"/>
  <c r="P26" i="25"/>
  <c r="Q26" i="25"/>
  <c r="L26" i="25"/>
  <c r="M26" i="25"/>
  <c r="K26" i="25"/>
  <c r="R26" i="25"/>
  <c r="R34" i="25"/>
  <c r="N34" i="25"/>
  <c r="T34" i="25"/>
  <c r="J34" i="25"/>
  <c r="S34" i="25"/>
  <c r="I34" i="25"/>
  <c r="O34" i="25"/>
  <c r="H34" i="25"/>
  <c r="O43" i="25"/>
  <c r="I43" i="25"/>
  <c r="I44" i="25" s="1"/>
  <c r="K43" i="25"/>
  <c r="K44" i="25" s="1"/>
  <c r="R43" i="25"/>
  <c r="R44" i="25" s="1"/>
  <c r="P43" i="25"/>
  <c r="P44" i="25" s="1"/>
  <c r="Q43" i="25"/>
  <c r="L43" i="25"/>
  <c r="H43" i="25"/>
  <c r="S19" i="26"/>
  <c r="I19" i="26"/>
  <c r="O19" i="26"/>
  <c r="T19" i="26"/>
  <c r="Q19" i="26"/>
  <c r="M19" i="26"/>
  <c r="P19" i="26"/>
  <c r="R19" i="26"/>
  <c r="N19" i="26"/>
  <c r="O27" i="26"/>
  <c r="T27" i="26"/>
  <c r="K27" i="26"/>
  <c r="P27" i="26"/>
  <c r="H27" i="26"/>
  <c r="S27" i="26"/>
  <c r="L27" i="26"/>
  <c r="R27" i="26"/>
  <c r="Q27" i="26"/>
  <c r="M27" i="26"/>
  <c r="M35" i="26"/>
  <c r="S35" i="26"/>
  <c r="I35" i="26"/>
  <c r="J35" i="26"/>
  <c r="Q35" i="26"/>
  <c r="T35" i="26"/>
  <c r="K35" i="26"/>
  <c r="L35" i="26"/>
  <c r="R35" i="26"/>
  <c r="I9" i="27"/>
  <c r="H9" i="27"/>
  <c r="H12" i="27" s="1"/>
  <c r="S9" i="27"/>
  <c r="S12" i="27" s="1"/>
  <c r="H20" i="27"/>
  <c r="S20" i="27"/>
  <c r="I28" i="27"/>
  <c r="H28" i="27"/>
  <c r="S36" i="27"/>
  <c r="I36" i="27"/>
  <c r="G173" i="6"/>
  <c r="I173" i="6" s="1"/>
  <c r="G208" i="6"/>
  <c r="I208" i="6" s="1"/>
  <c r="L35" i="23"/>
  <c r="O35" i="23"/>
  <c r="P27" i="23"/>
  <c r="S27" i="23"/>
  <c r="P19" i="23"/>
  <c r="K20" i="23"/>
  <c r="N15" i="23"/>
  <c r="L9" i="23"/>
  <c r="L12" i="23" s="1"/>
  <c r="P36" i="24"/>
  <c r="Q32" i="24"/>
  <c r="T28" i="24"/>
  <c r="J20" i="24"/>
  <c r="Q9" i="24"/>
  <c r="Q19" i="24"/>
  <c r="H42" i="24"/>
  <c r="S33" i="24"/>
  <c r="T29" i="24"/>
  <c r="Q25" i="24"/>
  <c r="N16" i="24"/>
  <c r="N18" i="24" s="1"/>
  <c r="M10" i="24"/>
  <c r="M12" i="24" s="1"/>
  <c r="M43" i="25"/>
  <c r="K17" i="25"/>
  <c r="K18" i="25" s="1"/>
  <c r="H35" i="26"/>
  <c r="H36" i="27"/>
  <c r="S28" i="27"/>
  <c r="L115" i="12"/>
  <c r="I43" i="23"/>
  <c r="S43" i="23"/>
  <c r="L34" i="23"/>
  <c r="K34" i="23"/>
  <c r="T26" i="23"/>
  <c r="N26" i="23"/>
  <c r="Q17" i="23"/>
  <c r="Q18" i="23" s="1"/>
  <c r="L35" i="24"/>
  <c r="O27" i="24"/>
  <c r="J19" i="24"/>
  <c r="M19" i="24"/>
  <c r="J22" i="24"/>
  <c r="P22" i="24"/>
  <c r="H11" i="24"/>
  <c r="H12" i="24" s="1"/>
  <c r="H42" i="25"/>
  <c r="L42" i="25"/>
  <c r="Q33" i="25"/>
  <c r="O33" i="25"/>
  <c r="R25" i="25"/>
  <c r="J16" i="25"/>
  <c r="T16" i="25"/>
  <c r="Q30" i="25"/>
  <c r="M22" i="25"/>
  <c r="P22" i="25"/>
  <c r="L39" i="26"/>
  <c r="S39" i="26"/>
  <c r="Q31" i="26"/>
  <c r="P23" i="26"/>
  <c r="S23" i="26"/>
  <c r="O14" i="26"/>
  <c r="H30" i="26"/>
  <c r="H32" i="27"/>
  <c r="H15" i="27"/>
  <c r="L57" i="12"/>
  <c r="G57" i="6" s="1"/>
  <c r="L75" i="12"/>
  <c r="L122" i="12"/>
  <c r="G152" i="6"/>
  <c r="L155" i="12"/>
  <c r="G155" i="6" s="1"/>
  <c r="Q17" i="26"/>
  <c r="M17" i="26"/>
  <c r="M18" i="26" s="1"/>
  <c r="N26" i="26"/>
  <c r="H26" i="26"/>
  <c r="J26" i="26"/>
  <c r="L201" i="12"/>
  <c r="G201" i="6" s="1"/>
  <c r="I201" i="6" s="1"/>
  <c r="I26" i="26"/>
  <c r="H17" i="26"/>
  <c r="H18" i="26" s="1"/>
  <c r="K17" i="26"/>
  <c r="K18" i="26" s="1"/>
  <c r="L174" i="12"/>
  <c r="G174" i="6" s="1"/>
  <c r="I174" i="6" s="1"/>
  <c r="H43" i="23"/>
  <c r="P17" i="23"/>
  <c r="P18" i="23" s="1"/>
  <c r="K35" i="24"/>
  <c r="H27" i="24"/>
  <c r="L11" i="24"/>
  <c r="M25" i="25"/>
  <c r="Q16" i="25"/>
  <c r="Q18" i="25" s="1"/>
  <c r="M26" i="26"/>
  <c r="L17" i="26"/>
  <c r="L18" i="26" s="1"/>
  <c r="O17" i="26"/>
  <c r="O18" i="26" s="1"/>
  <c r="T11" i="26"/>
  <c r="H11" i="26"/>
  <c r="H12" i="26" s="1"/>
  <c r="J11" i="26"/>
  <c r="J12" i="26" s="1"/>
  <c r="P11" i="26"/>
  <c r="O22" i="26"/>
  <c r="P22" i="26"/>
  <c r="K22" i="26"/>
  <c r="T22" i="26"/>
  <c r="M30" i="26"/>
  <c r="S30" i="26"/>
  <c r="I30" i="26"/>
  <c r="J38" i="26"/>
  <c r="Q38" i="26"/>
  <c r="S14" i="27"/>
  <c r="H31" i="27"/>
  <c r="I39" i="27"/>
  <c r="L60" i="12"/>
  <c r="L136" i="12"/>
  <c r="G198" i="6"/>
  <c r="I198" i="6" s="1"/>
  <c r="Q26" i="26"/>
  <c r="T17" i="26"/>
  <c r="S17" i="26"/>
  <c r="S18" i="26" s="1"/>
  <c r="K22" i="25"/>
  <c r="R22" i="25"/>
  <c r="R14" i="26"/>
  <c r="H14" i="26"/>
  <c r="N14" i="26"/>
  <c r="L14" i="26"/>
  <c r="Q23" i="26"/>
  <c r="M23" i="26"/>
  <c r="N31" i="26"/>
  <c r="L31" i="26"/>
  <c r="J31" i="26"/>
  <c r="K39" i="26"/>
  <c r="P39" i="26"/>
  <c r="R39" i="26"/>
  <c r="H39" i="26"/>
  <c r="S15" i="27"/>
  <c r="I15" i="27"/>
  <c r="H41" i="27"/>
  <c r="H44" i="27" s="1"/>
  <c r="L167" i="12"/>
  <c r="H44" i="26"/>
  <c r="M15" i="26"/>
  <c r="P43" i="26"/>
  <c r="P44" i="26" s="1"/>
  <c r="O43" i="26"/>
  <c r="T34" i="26"/>
  <c r="R34" i="26"/>
  <c r="L25" i="26"/>
  <c r="O25" i="26"/>
  <c r="Q16" i="26"/>
  <c r="S35" i="27"/>
  <c r="H19" i="27"/>
  <c r="H34" i="27"/>
  <c r="S34" i="27"/>
  <c r="I26" i="27"/>
  <c r="L50" i="12"/>
  <c r="S228" i="14"/>
  <c r="I43" i="26"/>
  <c r="I44" i="26" s="1"/>
  <c r="L34" i="26"/>
  <c r="I25" i="26"/>
  <c r="I33" i="27"/>
  <c r="H16" i="27"/>
  <c r="H18" i="27" s="1"/>
  <c r="I19" i="27"/>
  <c r="L74" i="14"/>
  <c r="K73" i="13"/>
  <c r="P73" i="13"/>
  <c r="U73" i="12" s="1"/>
  <c r="P82" i="13"/>
  <c r="I82" i="13"/>
  <c r="K82" i="13"/>
  <c r="P128" i="13"/>
  <c r="K128" i="13"/>
  <c r="M128" i="13"/>
  <c r="I128" i="13"/>
  <c r="I138" i="13"/>
  <c r="R186" i="13"/>
  <c r="I186" i="13"/>
  <c r="K202" i="13"/>
  <c r="N202" i="13"/>
  <c r="Q202" i="13"/>
  <c r="K79" i="14"/>
  <c r="K116" i="14"/>
  <c r="K78" i="14"/>
  <c r="K71" i="14"/>
  <c r="K163" i="14"/>
  <c r="K187" i="14"/>
  <c r="K173" i="14"/>
  <c r="K134" i="14"/>
  <c r="K126" i="14"/>
  <c r="S116" i="14"/>
  <c r="S165" i="14"/>
  <c r="S112" i="14"/>
  <c r="P76" i="14"/>
  <c r="L76" i="14"/>
  <c r="T76" i="14"/>
  <c r="N113" i="14"/>
  <c r="L113" i="14"/>
  <c r="S122" i="14"/>
  <c r="K122" i="14"/>
  <c r="P131" i="14"/>
  <c r="H131" i="12"/>
  <c r="T131" i="14"/>
  <c r="T135" i="14" s="1"/>
  <c r="O149" i="14"/>
  <c r="I149" i="14"/>
  <c r="K149" i="14"/>
  <c r="M179" i="14"/>
  <c r="P188" i="14"/>
  <c r="T188" i="14"/>
  <c r="J196" i="14"/>
  <c r="O196" i="14"/>
  <c r="K196" i="14"/>
  <c r="S196" i="14"/>
  <c r="R196" i="14"/>
  <c r="R207" i="14"/>
  <c r="N207" i="14"/>
  <c r="O216" i="14"/>
  <c r="Q216" i="14"/>
  <c r="S224" i="14"/>
  <c r="U79" i="15"/>
  <c r="V79" i="15" s="1"/>
  <c r="I135" i="16"/>
  <c r="I197" i="16"/>
  <c r="S129" i="16"/>
  <c r="M175" i="16"/>
  <c r="O129" i="16"/>
  <c r="U128" i="16"/>
  <c r="V128" i="16" s="1"/>
  <c r="J139" i="13"/>
  <c r="O139" i="13"/>
  <c r="M139" i="13"/>
  <c r="T139" i="13"/>
  <c r="Q168" i="13"/>
  <c r="K168" i="13"/>
  <c r="T168" i="13"/>
  <c r="R168" i="13"/>
  <c r="O168" i="13"/>
  <c r="I168" i="13"/>
  <c r="P168" i="13"/>
  <c r="M178" i="13"/>
  <c r="S178" i="13"/>
  <c r="R178" i="13"/>
  <c r="T178" i="13"/>
  <c r="S222" i="13"/>
  <c r="P222" i="13"/>
  <c r="O222" i="13"/>
  <c r="M222" i="13"/>
  <c r="H222" i="12"/>
  <c r="R222" i="13"/>
  <c r="N222" i="13"/>
  <c r="Q222" i="13"/>
  <c r="L148" i="14"/>
  <c r="L164" i="14"/>
  <c r="L152" i="14"/>
  <c r="L155" i="14" s="1"/>
  <c r="L205" i="14"/>
  <c r="L206" i="14" s="1"/>
  <c r="T149" i="14"/>
  <c r="T209" i="14"/>
  <c r="T210" i="14"/>
  <c r="T191" i="14"/>
  <c r="T116" i="14"/>
  <c r="T185" i="14"/>
  <c r="T215" i="14"/>
  <c r="T137" i="14"/>
  <c r="T202" i="14"/>
  <c r="Q77" i="14"/>
  <c r="T123" i="14"/>
  <c r="R132" i="14"/>
  <c r="I132" i="14"/>
  <c r="I141" i="14"/>
  <c r="T141" i="14"/>
  <c r="M141" i="14"/>
  <c r="S161" i="14"/>
  <c r="K161" i="14"/>
  <c r="T180" i="14"/>
  <c r="P180" i="14"/>
  <c r="I189" i="14"/>
  <c r="T198" i="14"/>
  <c r="T155" i="15"/>
  <c r="L197" i="15"/>
  <c r="I83" i="15"/>
  <c r="J225" i="16"/>
  <c r="M203" i="16"/>
  <c r="U157" i="16"/>
  <c r="V157" i="16" s="1"/>
  <c r="I168" i="14"/>
  <c r="I160" i="14"/>
  <c r="Q172" i="14"/>
  <c r="I152" i="14"/>
  <c r="O155" i="14"/>
  <c r="I142" i="14"/>
  <c r="Q138" i="14"/>
  <c r="T122" i="14"/>
  <c r="L118" i="14"/>
  <c r="I131" i="14"/>
  <c r="S131" i="14"/>
  <c r="I113" i="14"/>
  <c r="I79" i="14"/>
  <c r="Q71" i="14"/>
  <c r="R123" i="14"/>
  <c r="N119" i="14"/>
  <c r="L79" i="14"/>
  <c r="I76" i="14"/>
  <c r="S76" i="14"/>
  <c r="I80" i="14"/>
  <c r="S80" i="14"/>
  <c r="I185" i="14"/>
  <c r="S192" i="14"/>
  <c r="T169" i="14"/>
  <c r="Q145" i="14"/>
  <c r="K130" i="14"/>
  <c r="N139" i="13"/>
  <c r="J202" i="13"/>
  <c r="S128" i="13"/>
  <c r="I139" i="13"/>
  <c r="N194" i="13"/>
  <c r="I173" i="14"/>
  <c r="K200" i="14"/>
  <c r="T168" i="14"/>
  <c r="O157" i="14"/>
  <c r="O158" i="14" s="1"/>
  <c r="K183" i="14"/>
  <c r="T148" i="14"/>
  <c r="R216" i="14"/>
  <c r="I192" i="14"/>
  <c r="Q165" i="14"/>
  <c r="I145" i="14"/>
  <c r="S126" i="14"/>
  <c r="O202" i="13"/>
  <c r="L222" i="13"/>
  <c r="Q222" i="12" s="1"/>
  <c r="I73" i="13"/>
  <c r="R194" i="13"/>
  <c r="T153" i="14"/>
  <c r="T195" i="14"/>
  <c r="O224" i="14"/>
  <c r="K191" i="14"/>
  <c r="T80" i="14"/>
  <c r="K192" i="14"/>
  <c r="Q168" i="14"/>
  <c r="I121" i="14"/>
  <c r="Q160" i="14"/>
  <c r="Q152" i="14"/>
  <c r="I148" i="14"/>
  <c r="Q142" i="14"/>
  <c r="P138" i="14"/>
  <c r="L122" i="14"/>
  <c r="J113" i="14"/>
  <c r="P77" i="14"/>
  <c r="Q131" i="14"/>
  <c r="L119" i="14"/>
  <c r="Q113" i="14"/>
  <c r="I71" i="14"/>
  <c r="O123" i="14"/>
  <c r="K119" i="14"/>
  <c r="Q76" i="14"/>
  <c r="L156" i="14"/>
  <c r="L158" i="14" s="1"/>
  <c r="K127" i="14"/>
  <c r="I225" i="15"/>
  <c r="S139" i="14"/>
  <c r="S143" i="14"/>
  <c r="K124" i="14"/>
  <c r="L178" i="13"/>
  <c r="S202" i="13"/>
  <c r="I222" i="13"/>
  <c r="S216" i="14"/>
  <c r="T219" i="14"/>
  <c r="Q150" i="14"/>
  <c r="S79" i="14"/>
  <c r="I116" i="14"/>
  <c r="I202" i="14"/>
  <c r="Q227" i="14"/>
  <c r="Q228" i="14" s="1"/>
  <c r="Q124" i="14"/>
  <c r="Q162" i="14"/>
  <c r="M73" i="14"/>
  <c r="O73" i="14"/>
  <c r="Q147" i="14"/>
  <c r="O147" i="14"/>
  <c r="O167" i="14"/>
  <c r="S167" i="14"/>
  <c r="S177" i="14"/>
  <c r="O177" i="14"/>
  <c r="R204" i="14"/>
  <c r="O204" i="14"/>
  <c r="O206" i="14" s="1"/>
  <c r="K204" i="14"/>
  <c r="K155" i="16"/>
  <c r="U153" i="16"/>
  <c r="R120" i="16"/>
  <c r="Q225" i="16"/>
  <c r="N137" i="13"/>
  <c r="O131" i="13"/>
  <c r="S131" i="13"/>
  <c r="J131" i="13"/>
  <c r="M205" i="13"/>
  <c r="S205" i="13"/>
  <c r="J220" i="14"/>
  <c r="K75" i="14"/>
  <c r="O173" i="14"/>
  <c r="O78" i="14"/>
  <c r="S71" i="14"/>
  <c r="O71" i="14"/>
  <c r="K136" i="14"/>
  <c r="T184" i="14"/>
  <c r="P184" i="14"/>
  <c r="O192" i="14"/>
  <c r="T201" i="14"/>
  <c r="O211" i="14"/>
  <c r="O185" i="13"/>
  <c r="S156" i="13"/>
  <c r="P145" i="13"/>
  <c r="J156" i="13"/>
  <c r="Q145" i="13"/>
  <c r="O183" i="14"/>
  <c r="R136" i="14"/>
  <c r="R192" i="14"/>
  <c r="N79" i="13"/>
  <c r="T143" i="13"/>
  <c r="P143" i="13"/>
  <c r="I153" i="13"/>
  <c r="T153" i="13"/>
  <c r="O199" i="13"/>
  <c r="R199" i="13"/>
  <c r="L209" i="13"/>
  <c r="P209" i="13"/>
  <c r="R218" i="13"/>
  <c r="N218" i="13"/>
  <c r="J173" i="14"/>
  <c r="J227" i="14"/>
  <c r="R78" i="14"/>
  <c r="R124" i="14"/>
  <c r="H120" i="14"/>
  <c r="T205" i="14"/>
  <c r="H245" i="26"/>
  <c r="N42" i="15"/>
  <c r="T33" i="15"/>
  <c r="J5" i="2"/>
  <c r="K9" i="6" s="1"/>
  <c r="H9" i="15" s="1"/>
  <c r="H12" i="15" s="1"/>
  <c r="R25" i="15"/>
  <c r="J16" i="15"/>
  <c r="Q15" i="22"/>
  <c r="R24" i="22"/>
  <c r="J12" i="2"/>
  <c r="S15" i="22"/>
  <c r="M24" i="22"/>
  <c r="I15" i="22"/>
  <c r="O25" i="22"/>
  <c r="J24" i="22"/>
  <c r="J19" i="2"/>
  <c r="J27" i="2"/>
  <c r="X34" i="8"/>
  <c r="M34" i="8"/>
  <c r="O34" i="8"/>
  <c r="D302" i="10" s="1"/>
  <c r="P34" i="8"/>
  <c r="D838" i="10" s="1"/>
  <c r="W34" i="8"/>
  <c r="W28" i="8"/>
  <c r="M28" i="8"/>
  <c r="M26" i="8"/>
  <c r="D159" i="10" s="1"/>
  <c r="O26" i="8"/>
  <c r="D294" i="10" s="1"/>
  <c r="P126" i="13"/>
  <c r="U126" i="12" s="1"/>
  <c r="R80" i="13"/>
  <c r="O219" i="13"/>
  <c r="S210" i="13"/>
  <c r="K126" i="13"/>
  <c r="I80" i="13"/>
  <c r="T115" i="14"/>
  <c r="T152" i="14"/>
  <c r="T172" i="14"/>
  <c r="L209" i="14"/>
  <c r="P206" i="20"/>
  <c r="L16" i="15"/>
  <c r="P83" i="15"/>
  <c r="L182" i="20"/>
  <c r="J136" i="15"/>
  <c r="J198" i="15"/>
  <c r="J203" i="15" s="1"/>
  <c r="J157" i="15"/>
  <c r="J127" i="15"/>
  <c r="J160" i="15"/>
  <c r="J140" i="15"/>
  <c r="J144" i="15"/>
  <c r="J143" i="15"/>
  <c r="J176" i="15"/>
  <c r="J194" i="15"/>
  <c r="J161" i="15"/>
  <c r="J113" i="15"/>
  <c r="J165" i="15"/>
  <c r="J177" i="15"/>
  <c r="J117" i="15"/>
  <c r="J73" i="15"/>
  <c r="J82" i="15"/>
  <c r="J186" i="15"/>
  <c r="J173" i="15"/>
  <c r="J77" i="15"/>
  <c r="J169" i="15"/>
  <c r="J207" i="15"/>
  <c r="J226" i="15"/>
  <c r="J228" i="15" s="1"/>
  <c r="J123" i="15"/>
  <c r="J132" i="15"/>
  <c r="J135" i="15" s="1"/>
  <c r="J76" i="15"/>
  <c r="J204" i="15"/>
  <c r="J206" i="15" s="1"/>
  <c r="J149" i="15"/>
  <c r="J153" i="15"/>
  <c r="J211" i="15"/>
  <c r="J218" i="15"/>
  <c r="J190" i="15"/>
  <c r="J219" i="15"/>
  <c r="J128" i="15"/>
  <c r="J81" i="15"/>
  <c r="R128" i="15"/>
  <c r="R153" i="15"/>
  <c r="R183" i="15"/>
  <c r="R154" i="15"/>
  <c r="R81" i="15"/>
  <c r="R186" i="15"/>
  <c r="R140" i="15"/>
  <c r="R136" i="15"/>
  <c r="R198" i="15"/>
  <c r="R157" i="15"/>
  <c r="R127" i="15"/>
  <c r="R118" i="15"/>
  <c r="R143" i="15"/>
  <c r="R219" i="15"/>
  <c r="R161" i="15"/>
  <c r="R222" i="15"/>
  <c r="R73" i="15"/>
  <c r="R74" i="15" s="1"/>
  <c r="R180" i="15"/>
  <c r="U180" i="15" s="1"/>
  <c r="V180" i="15" s="1"/>
  <c r="R204" i="15"/>
  <c r="R206" i="15" s="1"/>
  <c r="R132" i="15"/>
  <c r="R135" i="15" s="1"/>
  <c r="R173" i="15"/>
  <c r="R175" i="15" s="1"/>
  <c r="R194" i="15"/>
  <c r="R77" i="15"/>
  <c r="R149" i="15"/>
  <c r="R151" i="15" s="1"/>
  <c r="R123" i="15"/>
  <c r="R165" i="15"/>
  <c r="R226" i="15"/>
  <c r="R228" i="15" s="1"/>
  <c r="R207" i="15"/>
  <c r="R212" i="15" s="1"/>
  <c r="R162" i="15"/>
  <c r="K75" i="15"/>
  <c r="T75" i="15"/>
  <c r="O75" i="15"/>
  <c r="M112" i="15"/>
  <c r="P112" i="15"/>
  <c r="P120" i="15" s="1"/>
  <c r="O112" i="15"/>
  <c r="T121" i="15"/>
  <c r="O121" i="15"/>
  <c r="Q121" i="15"/>
  <c r="Q129" i="15" s="1"/>
  <c r="L130" i="15"/>
  <c r="T130" i="15"/>
  <c r="O139" i="15"/>
  <c r="S139" i="15"/>
  <c r="J139" i="15"/>
  <c r="T139" i="15"/>
  <c r="N139" i="15"/>
  <c r="N148" i="15"/>
  <c r="T148" i="15"/>
  <c r="O159" i="15"/>
  <c r="P159" i="15"/>
  <c r="L159" i="15"/>
  <c r="K159" i="15"/>
  <c r="P168" i="15"/>
  <c r="P170" i="15" s="1"/>
  <c r="J168" i="15"/>
  <c r="L168" i="15"/>
  <c r="K178" i="15"/>
  <c r="L178" i="15"/>
  <c r="J195" i="15"/>
  <c r="P195" i="15"/>
  <c r="R195" i="15"/>
  <c r="R215" i="15"/>
  <c r="J215" i="15"/>
  <c r="T215" i="15"/>
  <c r="P215" i="15"/>
  <c r="K215" i="15"/>
  <c r="L215" i="15"/>
  <c r="O215" i="15"/>
  <c r="R223" i="15"/>
  <c r="K223" i="15"/>
  <c r="L223" i="15"/>
  <c r="P223" i="15"/>
  <c r="O223" i="15"/>
  <c r="T223" i="15"/>
  <c r="N118" i="20"/>
  <c r="N156" i="20"/>
  <c r="N150" i="20"/>
  <c r="N77" i="20"/>
  <c r="N176" i="20"/>
  <c r="U176" i="20" s="1"/>
  <c r="V176" i="20" s="1"/>
  <c r="N134" i="20"/>
  <c r="N188" i="20"/>
  <c r="N180" i="20"/>
  <c r="N160" i="20"/>
  <c r="N123" i="20"/>
  <c r="N210" i="20"/>
  <c r="N217" i="20"/>
  <c r="N184" i="20"/>
  <c r="U184" i="20" s="1"/>
  <c r="V184" i="20" s="1"/>
  <c r="N139" i="20"/>
  <c r="N119" i="20"/>
  <c r="U119" i="20" s="1"/>
  <c r="V119" i="20" s="1"/>
  <c r="N226" i="20"/>
  <c r="N73" i="20"/>
  <c r="U73" i="20" s="1"/>
  <c r="N114" i="20"/>
  <c r="N147" i="20"/>
  <c r="N81" i="20"/>
  <c r="N207" i="20"/>
  <c r="N130" i="20"/>
  <c r="N135" i="20" s="1"/>
  <c r="N164" i="20"/>
  <c r="N168" i="20"/>
  <c r="N127" i="20"/>
  <c r="U127" i="20" s="1"/>
  <c r="V127" i="20" s="1"/>
  <c r="N143" i="20"/>
  <c r="N138" i="20"/>
  <c r="N122" i="20"/>
  <c r="N128" i="20"/>
  <c r="N148" i="20"/>
  <c r="N149" i="20"/>
  <c r="U149" i="20" s="1"/>
  <c r="V149" i="20" s="1"/>
  <c r="N153" i="20"/>
  <c r="N161" i="20"/>
  <c r="U161" i="20" s="1"/>
  <c r="V161" i="20" s="1"/>
  <c r="N189" i="20"/>
  <c r="N219" i="20"/>
  <c r="N214" i="20"/>
  <c r="N75" i="20"/>
  <c r="U75" i="20" s="1"/>
  <c r="V75" i="20" s="1"/>
  <c r="N112" i="20"/>
  <c r="U112" i="20" s="1"/>
  <c r="V112" i="20" s="1"/>
  <c r="N72" i="20"/>
  <c r="U72" i="20" s="1"/>
  <c r="V72" i="20" s="1"/>
  <c r="N79" i="20"/>
  <c r="N117" i="20"/>
  <c r="U117" i="20" s="1"/>
  <c r="V117" i="20" s="1"/>
  <c r="N141" i="20"/>
  <c r="N186" i="20"/>
  <c r="N167" i="20"/>
  <c r="N179" i="20"/>
  <c r="N215" i="20"/>
  <c r="N216" i="20"/>
  <c r="N131" i="20"/>
  <c r="N71" i="20"/>
  <c r="N145" i="20"/>
  <c r="N159" i="20"/>
  <c r="N171" i="20"/>
  <c r="N183" i="20"/>
  <c r="N157" i="20"/>
  <c r="U157" i="20" s="1"/>
  <c r="N177" i="20"/>
  <c r="N198" i="20"/>
  <c r="N137" i="20"/>
  <c r="N140" i="20"/>
  <c r="N178" i="20"/>
  <c r="N191" i="20"/>
  <c r="N205" i="20"/>
  <c r="N206" i="20" s="1"/>
  <c r="N194" i="20"/>
  <c r="U194" i="20" s="1"/>
  <c r="V194" i="20" s="1"/>
  <c r="N220" i="20"/>
  <c r="N211" i="20"/>
  <c r="N196" i="20"/>
  <c r="N154" i="20"/>
  <c r="N221" i="20"/>
  <c r="N193" i="20"/>
  <c r="N169" i="20"/>
  <c r="N173" i="20"/>
  <c r="U173" i="20" s="1"/>
  <c r="V173" i="20" s="1"/>
  <c r="T51" i="20"/>
  <c r="K51" i="20"/>
  <c r="Q51" i="20"/>
  <c r="O78" i="20"/>
  <c r="O83" i="20" s="1"/>
  <c r="R78" i="20"/>
  <c r="K78" i="20"/>
  <c r="Q78" i="20"/>
  <c r="M78" i="20"/>
  <c r="M83" i="20" s="1"/>
  <c r="J78" i="20"/>
  <c r="J83" i="20" s="1"/>
  <c r="S78" i="20"/>
  <c r="L78" i="20"/>
  <c r="H83" i="20"/>
  <c r="P78" i="20"/>
  <c r="R115" i="20"/>
  <c r="K115" i="20"/>
  <c r="S115" i="20"/>
  <c r="O115" i="20"/>
  <c r="O120" i="20" s="1"/>
  <c r="N115" i="20"/>
  <c r="J115" i="20"/>
  <c r="J120" i="20" s="1"/>
  <c r="H120" i="20"/>
  <c r="P115" i="20"/>
  <c r="P120" i="20" s="1"/>
  <c r="Q115" i="20"/>
  <c r="I115" i="20"/>
  <c r="I120" i="20" s="1"/>
  <c r="M115" i="20"/>
  <c r="O124" i="20"/>
  <c r="P124" i="20"/>
  <c r="N124" i="20"/>
  <c r="K124" i="20"/>
  <c r="Q124" i="20"/>
  <c r="Q129" i="20" s="1"/>
  <c r="H129" i="20"/>
  <c r="M124" i="20"/>
  <c r="T124" i="20"/>
  <c r="T129" i="20" s="1"/>
  <c r="L124" i="20"/>
  <c r="L129" i="20" s="1"/>
  <c r="T133" i="20"/>
  <c r="K133" i="20"/>
  <c r="N133" i="20"/>
  <c r="I133" i="20"/>
  <c r="J133" i="20"/>
  <c r="Q133" i="20"/>
  <c r="L133" i="20"/>
  <c r="L135" i="20" s="1"/>
  <c r="M133" i="20"/>
  <c r="S133" i="20"/>
  <c r="H135" i="20"/>
  <c r="S142" i="20"/>
  <c r="K142" i="20"/>
  <c r="M142" i="20"/>
  <c r="T142" i="20"/>
  <c r="R142" i="20"/>
  <c r="Q142" i="20"/>
  <c r="Q146" i="20" s="1"/>
  <c r="L142" i="20"/>
  <c r="N142" i="20"/>
  <c r="P142" i="20"/>
  <c r="R152" i="20"/>
  <c r="R155" i="20" s="1"/>
  <c r="H155" i="20"/>
  <c r="P152" i="20"/>
  <c r="P155" i="20" s="1"/>
  <c r="Q152" i="20"/>
  <c r="Q155" i="20" s="1"/>
  <c r="I152" i="20"/>
  <c r="I155" i="20" s="1"/>
  <c r="S152" i="20"/>
  <c r="N152" i="20"/>
  <c r="O152" i="20"/>
  <c r="O155" i="20" s="1"/>
  <c r="L152" i="20"/>
  <c r="R162" i="20"/>
  <c r="O162" i="20"/>
  <c r="T162" i="20"/>
  <c r="K162" i="20"/>
  <c r="M162" i="20"/>
  <c r="H166" i="20"/>
  <c r="I162" i="20"/>
  <c r="N172" i="20"/>
  <c r="J172" i="20"/>
  <c r="P172" i="20"/>
  <c r="P175" i="20" s="1"/>
  <c r="H175" i="20"/>
  <c r="T172" i="20"/>
  <c r="T175" i="20" s="1"/>
  <c r="I172" i="20"/>
  <c r="K172" i="20"/>
  <c r="K175" i="20" s="1"/>
  <c r="R172" i="20"/>
  <c r="O172" i="20"/>
  <c r="K181" i="20"/>
  <c r="O181" i="20"/>
  <c r="H182" i="20"/>
  <c r="Q181" i="20"/>
  <c r="Q182" i="20" s="1"/>
  <c r="P181" i="20"/>
  <c r="P182" i="20" s="1"/>
  <c r="S181" i="20"/>
  <c r="S182" i="20" s="1"/>
  <c r="N181" i="20"/>
  <c r="M181" i="20"/>
  <c r="I181" i="20"/>
  <c r="R181" i="20"/>
  <c r="O190" i="20"/>
  <c r="T190" i="20"/>
  <c r="R190" i="20"/>
  <c r="L190" i="20"/>
  <c r="L197" i="20" s="1"/>
  <c r="N190" i="20"/>
  <c r="H197" i="20"/>
  <c r="Q190" i="20"/>
  <c r="M190" i="20"/>
  <c r="J199" i="20"/>
  <c r="H203" i="20"/>
  <c r="M199" i="20"/>
  <c r="R199" i="20"/>
  <c r="R203" i="20" s="1"/>
  <c r="K199" i="20"/>
  <c r="L199" i="20"/>
  <c r="Q199" i="20"/>
  <c r="O199" i="20"/>
  <c r="P199" i="20"/>
  <c r="P203" i="20" s="1"/>
  <c r="P209" i="20"/>
  <c r="P212" i="20" s="1"/>
  <c r="T209" i="20"/>
  <c r="K209" i="20"/>
  <c r="K212" i="20" s="1"/>
  <c r="L209" i="20"/>
  <c r="H212" i="20"/>
  <c r="N209" i="20"/>
  <c r="J209" i="20"/>
  <c r="M209" i="20"/>
  <c r="S209" i="20"/>
  <c r="I209" i="20"/>
  <c r="R218" i="20"/>
  <c r="O218" i="20"/>
  <c r="N218" i="20"/>
  <c r="J218" i="20"/>
  <c r="Q218" i="20"/>
  <c r="T218" i="20"/>
  <c r="S218" i="20"/>
  <c r="H225" i="20"/>
  <c r="I218" i="20"/>
  <c r="I225" i="20" s="1"/>
  <c r="L218" i="20"/>
  <c r="M218" i="20"/>
  <c r="M225" i="20" s="1"/>
  <c r="O227" i="20"/>
  <c r="K227" i="20"/>
  <c r="K228" i="20" s="1"/>
  <c r="P227" i="20"/>
  <c r="P228" i="20" s="1"/>
  <c r="I227" i="20"/>
  <c r="I228" i="20" s="1"/>
  <c r="S227" i="20"/>
  <c r="S228" i="20" s="1"/>
  <c r="Q227" i="20"/>
  <c r="Q228" i="20" s="1"/>
  <c r="J227" i="20"/>
  <c r="H228" i="20"/>
  <c r="R227" i="20"/>
  <c r="S77" i="27"/>
  <c r="I77" i="27"/>
  <c r="T77" i="27"/>
  <c r="L77" i="27"/>
  <c r="O77" i="27"/>
  <c r="P77" i="27"/>
  <c r="P83" i="27" s="1"/>
  <c r="K77" i="27"/>
  <c r="R77" i="27"/>
  <c r="H83" i="27"/>
  <c r="J77" i="27"/>
  <c r="Q77" i="27"/>
  <c r="N77" i="27"/>
  <c r="Q114" i="27"/>
  <c r="M114" i="27"/>
  <c r="O114" i="27"/>
  <c r="I114" i="27"/>
  <c r="L114" i="27"/>
  <c r="P114" i="27"/>
  <c r="H120" i="27"/>
  <c r="R114" i="27"/>
  <c r="N114" i="27"/>
  <c r="N120" i="27" s="1"/>
  <c r="K114" i="27"/>
  <c r="T114" i="27"/>
  <c r="J114" i="27"/>
  <c r="J123" i="27"/>
  <c r="M123" i="27"/>
  <c r="H129" i="27"/>
  <c r="T123" i="27"/>
  <c r="S123" i="27"/>
  <c r="L123" i="27"/>
  <c r="K123" i="27"/>
  <c r="I123" i="27"/>
  <c r="P123" i="27"/>
  <c r="R123" i="27"/>
  <c r="N123" i="27"/>
  <c r="Q123" i="27"/>
  <c r="R132" i="27"/>
  <c r="H135" i="27"/>
  <c r="J132" i="27"/>
  <c r="I132" i="27"/>
  <c r="N132" i="27"/>
  <c r="O132" i="27"/>
  <c r="T132" i="27"/>
  <c r="Q132" i="27"/>
  <c r="L132" i="27"/>
  <c r="P132" i="27"/>
  <c r="K132" i="27"/>
  <c r="R141" i="27"/>
  <c r="J141" i="27"/>
  <c r="Q141" i="27"/>
  <c r="O141" i="27"/>
  <c r="K141" i="27"/>
  <c r="S141" i="27"/>
  <c r="H146" i="27"/>
  <c r="L141" i="27"/>
  <c r="N141" i="27"/>
  <c r="P141" i="27"/>
  <c r="T141" i="27"/>
  <c r="M141" i="27"/>
  <c r="T150" i="27"/>
  <c r="M150" i="27"/>
  <c r="L150" i="27"/>
  <c r="K150" i="27"/>
  <c r="S150" i="27"/>
  <c r="H151" i="27"/>
  <c r="O150" i="27"/>
  <c r="R150" i="27"/>
  <c r="N150" i="27"/>
  <c r="J150" i="27"/>
  <c r="Q150" i="27"/>
  <c r="P150" i="27"/>
  <c r="N161" i="27"/>
  <c r="Q161" i="27"/>
  <c r="S161" i="27"/>
  <c r="R161" i="27"/>
  <c r="H166" i="27"/>
  <c r="J161" i="27"/>
  <c r="J166" i="27" s="1"/>
  <c r="L161" i="27"/>
  <c r="I161" i="27"/>
  <c r="P161" i="27"/>
  <c r="M161" i="27"/>
  <c r="T161" i="27"/>
  <c r="K161" i="27"/>
  <c r="O161" i="27"/>
  <c r="K171" i="27"/>
  <c r="R171" i="27"/>
  <c r="P171" i="27"/>
  <c r="L171" i="27"/>
  <c r="J171" i="27"/>
  <c r="T171" i="27"/>
  <c r="H175" i="27"/>
  <c r="I171" i="27"/>
  <c r="S171" i="27"/>
  <c r="Q171" i="27"/>
  <c r="Q175" i="27" s="1"/>
  <c r="O171" i="27"/>
  <c r="O175" i="27" s="1"/>
  <c r="N171" i="27"/>
  <c r="S180" i="27"/>
  <c r="R180" i="27"/>
  <c r="Q180" i="27"/>
  <c r="I180" i="27"/>
  <c r="M180" i="27"/>
  <c r="M182" i="27" s="1"/>
  <c r="N180" i="27"/>
  <c r="K180" i="27"/>
  <c r="T180" i="27"/>
  <c r="H182" i="27"/>
  <c r="O180" i="27"/>
  <c r="L180" i="27"/>
  <c r="J180" i="27"/>
  <c r="P180" i="27"/>
  <c r="P189" i="27"/>
  <c r="Q189" i="27"/>
  <c r="M189" i="27"/>
  <c r="T189" i="27"/>
  <c r="N189" i="27"/>
  <c r="L189" i="27"/>
  <c r="S189" i="27"/>
  <c r="K189" i="27"/>
  <c r="R189" i="27"/>
  <c r="O189" i="27"/>
  <c r="J189" i="27"/>
  <c r="S198" i="27"/>
  <c r="O198" i="27"/>
  <c r="I198" i="27"/>
  <c r="I203" i="27" s="1"/>
  <c r="Q198" i="27"/>
  <c r="M198" i="27"/>
  <c r="L198" i="27"/>
  <c r="L203" i="27" s="1"/>
  <c r="H203" i="27"/>
  <c r="P198" i="27"/>
  <c r="J198" i="27"/>
  <c r="J203" i="27" s="1"/>
  <c r="T198" i="27"/>
  <c r="T203" i="27" s="1"/>
  <c r="N198" i="27"/>
  <c r="N203" i="27" s="1"/>
  <c r="R198" i="27"/>
  <c r="T208" i="27"/>
  <c r="T212" i="27" s="1"/>
  <c r="S208" i="27"/>
  <c r="I208" i="27"/>
  <c r="K208" i="27"/>
  <c r="O208" i="27"/>
  <c r="P208" i="27"/>
  <c r="M208" i="27"/>
  <c r="Q208" i="27"/>
  <c r="J208" i="27"/>
  <c r="H212" i="27"/>
  <c r="R208" i="27"/>
  <c r="T217" i="27"/>
  <c r="I217" i="27"/>
  <c r="M217" i="27"/>
  <c r="O217" i="27"/>
  <c r="S217" i="27"/>
  <c r="J217" i="27"/>
  <c r="L217" i="27"/>
  <c r="L225" i="27" s="1"/>
  <c r="N217" i="27"/>
  <c r="P217" i="27"/>
  <c r="H225" i="27"/>
  <c r="H228" i="27"/>
  <c r="J226" i="27"/>
  <c r="J228" i="27" s="1"/>
  <c r="I226" i="27"/>
  <c r="R226" i="27"/>
  <c r="Q226" i="27"/>
  <c r="L226" i="27"/>
  <c r="M226" i="27"/>
  <c r="P226" i="27"/>
  <c r="T226" i="27"/>
  <c r="T228" i="27" s="1"/>
  <c r="O226" i="27"/>
  <c r="S226" i="27"/>
  <c r="L81" i="14"/>
  <c r="P176" i="14"/>
  <c r="P213" i="14"/>
  <c r="P228" i="15"/>
  <c r="N212" i="15"/>
  <c r="S170" i="15"/>
  <c r="L74" i="15"/>
  <c r="L83" i="15"/>
  <c r="M74" i="15"/>
  <c r="Q83" i="15"/>
  <c r="S83" i="16"/>
  <c r="T228" i="18"/>
  <c r="M155" i="18"/>
  <c r="M151" i="18"/>
  <c r="L212" i="23"/>
  <c r="N175" i="23"/>
  <c r="K170" i="23"/>
  <c r="P158" i="23"/>
  <c r="Q155" i="23"/>
  <c r="P170" i="24"/>
  <c r="J151" i="24"/>
  <c r="K158" i="24"/>
  <c r="I135" i="18"/>
  <c r="M175" i="20"/>
  <c r="L74" i="21"/>
  <c r="W61" i="8"/>
  <c r="D798" i="10" s="1"/>
  <c r="X61" i="8"/>
  <c r="D934" i="10" s="1"/>
  <c r="M61" i="8"/>
  <c r="D194" i="10" s="1"/>
  <c r="O61" i="8"/>
  <c r="D329" i="10" s="1"/>
  <c r="P61" i="8"/>
  <c r="D865" i="10" s="1"/>
  <c r="W53" i="8"/>
  <c r="D790" i="10" s="1"/>
  <c r="O53" i="8"/>
  <c r="D321" i="10" s="1"/>
  <c r="M321" i="10" s="1"/>
  <c r="Q206" i="16"/>
  <c r="Q155" i="17"/>
  <c r="L158" i="18"/>
  <c r="I74" i="19"/>
  <c r="U195" i="20"/>
  <c r="V195" i="20" s="1"/>
  <c r="Q175" i="20"/>
  <c r="M151" i="20"/>
  <c r="J74" i="20"/>
  <c r="P170" i="21"/>
  <c r="P206" i="22"/>
  <c r="R158" i="23"/>
  <c r="Q158" i="23"/>
  <c r="Q206" i="23"/>
  <c r="L228" i="24"/>
  <c r="R228" i="25"/>
  <c r="L206" i="26"/>
  <c r="I206" i="26"/>
  <c r="I45" i="8"/>
  <c r="L45" i="8" s="1"/>
  <c r="D111" i="10" s="1"/>
  <c r="P45" i="8"/>
  <c r="D849" i="10" s="1"/>
  <c r="O849" i="10" s="1"/>
  <c r="M83" i="16"/>
  <c r="U82" i="16"/>
  <c r="V82" i="16" s="1"/>
  <c r="U75" i="16"/>
  <c r="V75" i="16" s="1"/>
  <c r="J151" i="18"/>
  <c r="I206" i="19"/>
  <c r="P228" i="21"/>
  <c r="M228" i="23"/>
  <c r="M206" i="24"/>
  <c r="Q170" i="24"/>
  <c r="P129" i="24"/>
  <c r="I58" i="8"/>
  <c r="M58" i="8"/>
  <c r="D191" i="10" s="1"/>
  <c r="N191" i="10" s="1"/>
  <c r="O58" i="8"/>
  <c r="P58" i="8"/>
  <c r="X58" i="8"/>
  <c r="D931" i="10" s="1"/>
  <c r="W58" i="8"/>
  <c r="D795" i="10" s="1"/>
  <c r="I228" i="24"/>
  <c r="M170" i="24"/>
  <c r="J170" i="24"/>
  <c r="M158" i="24"/>
  <c r="P170" i="26"/>
  <c r="M149" i="15"/>
  <c r="M151" i="15" s="1"/>
  <c r="M116" i="15"/>
  <c r="U116" i="15" s="1"/>
  <c r="V116" i="15" s="1"/>
  <c r="M117" i="15"/>
  <c r="M173" i="15"/>
  <c r="M175" i="15" s="1"/>
  <c r="O78" i="15"/>
  <c r="K78" i="15"/>
  <c r="J78" i="15"/>
  <c r="S78" i="15"/>
  <c r="S83" i="15" s="1"/>
  <c r="O115" i="15"/>
  <c r="T115" i="15"/>
  <c r="N124" i="15"/>
  <c r="R124" i="15"/>
  <c r="O124" i="15"/>
  <c r="L133" i="15"/>
  <c r="T133" i="15"/>
  <c r="O133" i="15"/>
  <c r="O135" i="15" s="1"/>
  <c r="J152" i="15"/>
  <c r="H155" i="15"/>
  <c r="T172" i="15"/>
  <c r="T175" i="15" s="1"/>
  <c r="N172" i="15"/>
  <c r="J181" i="15"/>
  <c r="K181" i="15"/>
  <c r="O181" i="15"/>
  <c r="R181" i="15"/>
  <c r="T181" i="15"/>
  <c r="N181" i="15"/>
  <c r="R190" i="15"/>
  <c r="K190" i="15"/>
  <c r="Q190" i="15"/>
  <c r="Q197" i="15" s="1"/>
  <c r="N190" i="15"/>
  <c r="N197" i="15" s="1"/>
  <c r="R199" i="15"/>
  <c r="U199" i="15" s="1"/>
  <c r="V199" i="15" s="1"/>
  <c r="L209" i="15"/>
  <c r="T209" i="15"/>
  <c r="H212" i="15"/>
  <c r="P209" i="15"/>
  <c r="P212" i="15" s="1"/>
  <c r="R218" i="15"/>
  <c r="N218" i="15"/>
  <c r="K218" i="15"/>
  <c r="O227" i="15"/>
  <c r="T227" i="15"/>
  <c r="P124" i="22"/>
  <c r="U124" i="22" s="1"/>
  <c r="V124" i="22" s="1"/>
  <c r="P80" i="22"/>
  <c r="P224" i="22"/>
  <c r="P133" i="22"/>
  <c r="P172" i="22"/>
  <c r="P132" i="22"/>
  <c r="P168" i="22"/>
  <c r="P170" i="22" s="1"/>
  <c r="P119" i="22"/>
  <c r="P120" i="22" s="1"/>
  <c r="P164" i="22"/>
  <c r="P220" i="22"/>
  <c r="P73" i="22"/>
  <c r="P216" i="22"/>
  <c r="P152" i="22"/>
  <c r="P72" i="22"/>
  <c r="P81" i="22"/>
  <c r="N81" i="22"/>
  <c r="T81" i="22"/>
  <c r="J81" i="22"/>
  <c r="J83" i="22" s="1"/>
  <c r="H120" i="22"/>
  <c r="J118" i="22"/>
  <c r="O118" i="22"/>
  <c r="O120" i="22" s="1"/>
  <c r="T118" i="22"/>
  <c r="N118" i="22"/>
  <c r="S118" i="22"/>
  <c r="K118" i="22"/>
  <c r="O137" i="22"/>
  <c r="P137" i="22"/>
  <c r="K137" i="22"/>
  <c r="T137" i="22"/>
  <c r="L145" i="22"/>
  <c r="M145" i="22"/>
  <c r="P156" i="22"/>
  <c r="P158" i="22" s="1"/>
  <c r="S165" i="22"/>
  <c r="O165" i="22"/>
  <c r="K165" i="22"/>
  <c r="T165" i="22"/>
  <c r="O176" i="22"/>
  <c r="K176" i="22"/>
  <c r="P185" i="22"/>
  <c r="P197" i="22" s="1"/>
  <c r="S193" i="22"/>
  <c r="O193" i="22"/>
  <c r="T202" i="22"/>
  <c r="T203" i="22" s="1"/>
  <c r="P202" i="22"/>
  <c r="L202" i="22"/>
  <c r="J221" i="22"/>
  <c r="N221" i="22"/>
  <c r="L220" i="23"/>
  <c r="L116" i="23"/>
  <c r="L196" i="23"/>
  <c r="L184" i="23"/>
  <c r="L72" i="23"/>
  <c r="L143" i="23"/>
  <c r="L195" i="23"/>
  <c r="L165" i="23"/>
  <c r="L117" i="23"/>
  <c r="U117" i="23" s="1"/>
  <c r="V117" i="23" s="1"/>
  <c r="L180" i="23"/>
  <c r="L172" i="23"/>
  <c r="L175" i="23" s="1"/>
  <c r="L80" i="23"/>
  <c r="L83" i="23" s="1"/>
  <c r="L113" i="23"/>
  <c r="L199" i="23"/>
  <c r="T72" i="23"/>
  <c r="T220" i="23"/>
  <c r="T209" i="23"/>
  <c r="U209" i="23" s="1"/>
  <c r="V209" i="23" s="1"/>
  <c r="T199" i="23"/>
  <c r="T186" i="23"/>
  <c r="T193" i="23"/>
  <c r="T139" i="23"/>
  <c r="T174" i="23"/>
  <c r="T210" i="23"/>
  <c r="T205" i="23"/>
  <c r="U205" i="23" s="1"/>
  <c r="V205" i="23" s="1"/>
  <c r="T169" i="23"/>
  <c r="U169" i="23" s="1"/>
  <c r="V169" i="23" s="1"/>
  <c r="T173" i="23"/>
  <c r="U173" i="23" s="1"/>
  <c r="V173" i="23" s="1"/>
  <c r="T143" i="23"/>
  <c r="T208" i="23"/>
  <c r="T218" i="23"/>
  <c r="T168" i="23"/>
  <c r="T196" i="23"/>
  <c r="T201" i="23"/>
  <c r="T164" i="23"/>
  <c r="T160" i="23"/>
  <c r="T172" i="23"/>
  <c r="T141" i="23"/>
  <c r="T148" i="23"/>
  <c r="T217" i="23"/>
  <c r="T159" i="23"/>
  <c r="U159" i="23" s="1"/>
  <c r="T188" i="23"/>
  <c r="U188" i="23" s="1"/>
  <c r="V188" i="23" s="1"/>
  <c r="T177" i="23"/>
  <c r="U177" i="23" s="1"/>
  <c r="T144" i="23"/>
  <c r="T195" i="23"/>
  <c r="T133" i="23"/>
  <c r="T149" i="23"/>
  <c r="T181" i="23"/>
  <c r="T76" i="23"/>
  <c r="T221" i="23"/>
  <c r="U221" i="23" s="1"/>
  <c r="V221" i="23" s="1"/>
  <c r="T136" i="23"/>
  <c r="T152" i="23"/>
  <c r="T155" i="23" s="1"/>
  <c r="T77" i="23"/>
  <c r="T156" i="23"/>
  <c r="T204" i="23"/>
  <c r="T116" i="23"/>
  <c r="T81" i="23"/>
  <c r="T157" i="23"/>
  <c r="T113" i="23"/>
  <c r="T118" i="23"/>
  <c r="T73" i="23"/>
  <c r="T137" i="23"/>
  <c r="T180" i="23"/>
  <c r="T121" i="23"/>
  <c r="U121" i="23" s="1"/>
  <c r="T200" i="23"/>
  <c r="U200" i="23" s="1"/>
  <c r="V200" i="23" s="1"/>
  <c r="H245" i="25"/>
  <c r="Q228" i="18"/>
  <c r="M212" i="18"/>
  <c r="Q206" i="18"/>
  <c r="O155" i="22"/>
  <c r="R151" i="22"/>
  <c r="R135" i="23"/>
  <c r="K175" i="24"/>
  <c r="Q206" i="24"/>
  <c r="S133" i="15"/>
  <c r="K124" i="15"/>
  <c r="N124" i="27"/>
  <c r="N191" i="27"/>
  <c r="N218" i="27"/>
  <c r="M66" i="8"/>
  <c r="D199" i="10" s="1"/>
  <c r="O66" i="8"/>
  <c r="D334" i="10" s="1"/>
  <c r="P66" i="8"/>
  <c r="D870" i="10" s="1"/>
  <c r="W66" i="8"/>
  <c r="D803" i="10" s="1"/>
  <c r="I803" i="10" s="1"/>
  <c r="X66" i="8"/>
  <c r="V231" i="22"/>
  <c r="R222" i="25"/>
  <c r="X67" i="4"/>
  <c r="E68" i="8" s="1"/>
  <c r="I68" i="8" s="1"/>
  <c r="V68" i="8" s="1"/>
  <c r="X50" i="8"/>
  <c r="D923" i="10" s="1"/>
  <c r="O923" i="10" s="1"/>
  <c r="M50" i="8"/>
  <c r="D183" i="10" s="1"/>
  <c r="S183" i="10" s="1"/>
  <c r="O50" i="8"/>
  <c r="D318" i="10" s="1"/>
  <c r="P50" i="8"/>
  <c r="D854" i="10" s="1"/>
  <c r="W50" i="8"/>
  <c r="D787" i="10" s="1"/>
  <c r="R78" i="27"/>
  <c r="R172" i="27"/>
  <c r="R153" i="27"/>
  <c r="R124" i="27"/>
  <c r="R133" i="27"/>
  <c r="R125" i="27"/>
  <c r="S82" i="27"/>
  <c r="K82" i="27"/>
  <c r="O82" i="27"/>
  <c r="S138" i="27"/>
  <c r="K138" i="27"/>
  <c r="J157" i="27"/>
  <c r="J158" i="27" s="1"/>
  <c r="S157" i="27"/>
  <c r="K157" i="27"/>
  <c r="O157" i="27"/>
  <c r="J214" i="27"/>
  <c r="N214" i="27"/>
  <c r="R222" i="27"/>
  <c r="U222" i="27" s="1"/>
  <c r="V222" i="27" s="1"/>
  <c r="J222" i="27"/>
  <c r="K26" i="27"/>
  <c r="P20" i="27"/>
  <c r="O32" i="27"/>
  <c r="T16" i="27"/>
  <c r="M36" i="27"/>
  <c r="Q20" i="27"/>
  <c r="N36" i="27"/>
  <c r="L42" i="27"/>
  <c r="J24" i="2"/>
  <c r="P52" i="8"/>
  <c r="X52" i="8"/>
  <c r="D925" i="10" s="1"/>
  <c r="W37" i="8"/>
  <c r="D774" i="10" s="1"/>
  <c r="X37" i="8"/>
  <c r="D910" i="10" s="1"/>
  <c r="M37" i="8"/>
  <c r="D170" i="10" s="1"/>
  <c r="N170" i="10" s="1"/>
  <c r="O37" i="8"/>
  <c r="D305" i="10" s="1"/>
  <c r="P37" i="8"/>
  <c r="D841" i="10" s="1"/>
  <c r="K134" i="20"/>
  <c r="K201" i="22"/>
  <c r="K203" i="22" s="1"/>
  <c r="K126" i="22"/>
  <c r="K210" i="27"/>
  <c r="K133" i="27"/>
  <c r="K78" i="27"/>
  <c r="M39" i="8"/>
  <c r="D172" i="10" s="1"/>
  <c r="N172" i="10" s="1"/>
  <c r="O39" i="8"/>
  <c r="D307" i="10" s="1"/>
  <c r="O307" i="10" s="1"/>
  <c r="P39" i="8"/>
  <c r="D843" i="10" s="1"/>
  <c r="T843" i="10" s="1"/>
  <c r="W39" i="8"/>
  <c r="X39" i="8"/>
  <c r="I35" i="8"/>
  <c r="V35" i="8" s="1"/>
  <c r="D705" i="10" s="1"/>
  <c r="M35" i="8"/>
  <c r="D168" i="10" s="1"/>
  <c r="H168" i="10" s="1"/>
  <c r="O35" i="8"/>
  <c r="D303" i="10" s="1"/>
  <c r="P35" i="8"/>
  <c r="D839" i="10" s="1"/>
  <c r="W35" i="8"/>
  <c r="D772" i="10" s="1"/>
  <c r="X35" i="8"/>
  <c r="W29" i="8"/>
  <c r="D766" i="10" s="1"/>
  <c r="X29" i="8"/>
  <c r="M29" i="8"/>
  <c r="D162" i="10" s="1"/>
  <c r="O29" i="8"/>
  <c r="D297" i="10" s="1"/>
  <c r="P29" i="8"/>
  <c r="D833" i="10" s="1"/>
  <c r="S210" i="20"/>
  <c r="S82" i="20"/>
  <c r="N82" i="27"/>
  <c r="N149" i="17"/>
  <c r="U149" i="17" s="1"/>
  <c r="V149" i="17" s="1"/>
  <c r="K169" i="17"/>
  <c r="K170" i="17" s="1"/>
  <c r="O59" i="8"/>
  <c r="D327" i="10" s="1"/>
  <c r="X59" i="8"/>
  <c r="D932" i="10" s="1"/>
  <c r="J932" i="10" s="1"/>
  <c r="X42" i="8"/>
  <c r="M42" i="8"/>
  <c r="D175" i="10" s="1"/>
  <c r="O42" i="8"/>
  <c r="D310" i="10" s="1"/>
  <c r="P42" i="8"/>
  <c r="D846" i="10" s="1"/>
  <c r="W42" i="8"/>
  <c r="S149" i="15"/>
  <c r="S151" i="15" s="1"/>
  <c r="O81" i="16"/>
  <c r="R165" i="16"/>
  <c r="U165" i="16" s="1"/>
  <c r="V165" i="16" s="1"/>
  <c r="T193" i="16"/>
  <c r="U193" i="16" s="1"/>
  <c r="V193" i="16" s="1"/>
  <c r="T202" i="16"/>
  <c r="U202" i="16" s="1"/>
  <c r="V202" i="16" s="1"/>
  <c r="H225" i="16"/>
  <c r="J77" i="17"/>
  <c r="T82" i="18"/>
  <c r="L124" i="19"/>
  <c r="L181" i="19"/>
  <c r="T76" i="20"/>
  <c r="R187" i="27"/>
  <c r="R195" i="27"/>
  <c r="K215" i="27"/>
  <c r="T64" i="4"/>
  <c r="W64" i="4" s="1"/>
  <c r="T55" i="4"/>
  <c r="W55" i="4" s="1"/>
  <c r="X55" i="4" s="1"/>
  <c r="E56" i="8" s="1"/>
  <c r="D54" i="7" s="1"/>
  <c r="T48" i="4"/>
  <c r="W48" i="4" s="1"/>
  <c r="X48" i="4" s="1"/>
  <c r="E49" i="8" s="1"/>
  <c r="T43" i="4"/>
  <c r="W43" i="4" s="1"/>
  <c r="X43" i="4" s="1"/>
  <c r="E44" i="8" s="1"/>
  <c r="T31" i="4"/>
  <c r="W31" i="4" s="1"/>
  <c r="X31" i="4" s="1"/>
  <c r="E32" i="8" s="1"/>
  <c r="K141" i="15"/>
  <c r="S161" i="15"/>
  <c r="J72" i="18"/>
  <c r="R76" i="18"/>
  <c r="O75" i="22"/>
  <c r="J187" i="22"/>
  <c r="R205" i="22"/>
  <c r="K215" i="22"/>
  <c r="S78" i="23"/>
  <c r="S83" i="23" s="1"/>
  <c r="T62" i="4"/>
  <c r="W62" i="4" s="1"/>
  <c r="X62" i="4" s="1"/>
  <c r="E63" i="8" s="1"/>
  <c r="X53" i="4"/>
  <c r="E54" i="8" s="1"/>
  <c r="I54" i="8" s="1"/>
  <c r="V54" i="8" s="1"/>
  <c r="D724" i="10" s="1"/>
  <c r="T39" i="4"/>
  <c r="W39" i="4" s="1"/>
  <c r="X39" i="4" s="1"/>
  <c r="E40" i="8" s="1"/>
  <c r="X29" i="4"/>
  <c r="E30" i="8" s="1"/>
  <c r="T23" i="4"/>
  <c r="W23" i="4" s="1"/>
  <c r="X23" i="4" s="1"/>
  <c r="E24" i="8" s="1"/>
  <c r="I24" i="8" s="1"/>
  <c r="V24" i="8" s="1"/>
  <c r="D694" i="10" s="1"/>
  <c r="V231" i="17"/>
  <c r="N154" i="17"/>
  <c r="N155" i="17" s="1"/>
  <c r="N164" i="17"/>
  <c r="T163" i="20"/>
  <c r="U163" i="20" s="1"/>
  <c r="V163" i="20" s="1"/>
  <c r="T118" i="21"/>
  <c r="U118" i="21" s="1"/>
  <c r="V118" i="21" s="1"/>
  <c r="U23" i="8"/>
  <c r="D626" i="10" s="1"/>
  <c r="U27" i="8"/>
  <c r="U31" i="8"/>
  <c r="D634" i="10" s="1"/>
  <c r="U35" i="8"/>
  <c r="D638" i="10" s="1"/>
  <c r="O638" i="10" s="1"/>
  <c r="U39" i="8"/>
  <c r="D642" i="10" s="1"/>
  <c r="U43" i="8"/>
  <c r="U47" i="8"/>
  <c r="D650" i="10" s="1"/>
  <c r="R650" i="10" s="1"/>
  <c r="U51" i="8"/>
  <c r="D654" i="10" s="1"/>
  <c r="J654" i="10" s="1"/>
  <c r="U55" i="8"/>
  <c r="D658" i="10" s="1"/>
  <c r="R658" i="10" s="1"/>
  <c r="U59" i="8"/>
  <c r="U63" i="8"/>
  <c r="D666" i="10" s="1"/>
  <c r="I666" i="10" s="1"/>
  <c r="U67" i="8"/>
  <c r="D670" i="10" s="1"/>
  <c r="G670" i="10" s="1"/>
  <c r="T47" i="4"/>
  <c r="W47" i="4" s="1"/>
  <c r="X47" i="4" s="1"/>
  <c r="E48" i="8" s="1"/>
  <c r="T42" i="4"/>
  <c r="W42" i="4" s="1"/>
  <c r="X42" i="4" s="1"/>
  <c r="E43" i="8" s="1"/>
  <c r="T37" i="4"/>
  <c r="W37" i="4" s="1"/>
  <c r="S136" i="15"/>
  <c r="K192" i="15"/>
  <c r="L132" i="16"/>
  <c r="L171" i="16"/>
  <c r="T189" i="16"/>
  <c r="Q81" i="17"/>
  <c r="T78" i="18"/>
  <c r="T82" i="19"/>
  <c r="Q80" i="20"/>
  <c r="R116" i="27"/>
  <c r="K134" i="27"/>
  <c r="S183" i="27"/>
  <c r="K219" i="27"/>
  <c r="T63" i="4"/>
  <c r="W63" i="4" s="1"/>
  <c r="X63" i="4" s="1"/>
  <c r="E64" i="8" s="1"/>
  <c r="J118" i="15"/>
  <c r="R156" i="15"/>
  <c r="P202" i="15"/>
  <c r="U202" i="15" s="1"/>
  <c r="V202" i="15" s="1"/>
  <c r="P221" i="15"/>
  <c r="U221" i="15" s="1"/>
  <c r="V221" i="15" s="1"/>
  <c r="R143" i="22"/>
  <c r="R146" i="22" s="1"/>
  <c r="M153" i="22"/>
  <c r="M155" i="22" s="1"/>
  <c r="R191" i="22"/>
  <c r="S82" i="23"/>
  <c r="K138" i="23"/>
  <c r="U138" i="23" s="1"/>
  <c r="V138" i="23" s="1"/>
  <c r="M62" i="8"/>
  <c r="D195" i="10" s="1"/>
  <c r="J195" i="10" s="1"/>
  <c r="O62" i="8"/>
  <c r="D330" i="10" s="1"/>
  <c r="P62" i="8"/>
  <c r="D866" i="10" s="1"/>
  <c r="X62" i="8"/>
  <c r="D935" i="10" s="1"/>
  <c r="W62" i="8"/>
  <c r="D799" i="10" s="1"/>
  <c r="G799" i="10" s="1"/>
  <c r="W57" i="8"/>
  <c r="D794" i="10" s="1"/>
  <c r="X57" i="8"/>
  <c r="D930" i="10" s="1"/>
  <c r="O930" i="10" s="1"/>
  <c r="M57" i="8"/>
  <c r="D190" i="10" s="1"/>
  <c r="M190" i="10" s="1"/>
  <c r="O57" i="8"/>
  <c r="D325" i="10" s="1"/>
  <c r="P57" i="8"/>
  <c r="D861" i="10" s="1"/>
  <c r="M55" i="8"/>
  <c r="D188" i="10" s="1"/>
  <c r="O55" i="8"/>
  <c r="D323" i="10" s="1"/>
  <c r="P55" i="8"/>
  <c r="D859" i="10" s="1"/>
  <c r="W55" i="8"/>
  <c r="D792" i="10" s="1"/>
  <c r="X55" i="8"/>
  <c r="M51" i="8"/>
  <c r="D184" i="10" s="1"/>
  <c r="O51" i="8"/>
  <c r="D319" i="10" s="1"/>
  <c r="P51" i="8"/>
  <c r="D855" i="10" s="1"/>
  <c r="W51" i="8"/>
  <c r="X51" i="8"/>
  <c r="M31" i="8"/>
  <c r="O31" i="8"/>
  <c r="D299" i="10" s="1"/>
  <c r="P31" i="8"/>
  <c r="W31" i="8"/>
  <c r="D768" i="10" s="1"/>
  <c r="X31" i="8"/>
  <c r="D904" i="10" s="1"/>
  <c r="M27" i="8"/>
  <c r="D160" i="10" s="1"/>
  <c r="O27" i="8"/>
  <c r="P27" i="8"/>
  <c r="D831" i="10" s="1"/>
  <c r="W27" i="8"/>
  <c r="D764" i="10" s="1"/>
  <c r="X27" i="8"/>
  <c r="D900" i="10" s="1"/>
  <c r="M900" i="10" s="1"/>
  <c r="J195" i="17"/>
  <c r="V231" i="18"/>
  <c r="N82" i="20"/>
  <c r="N83" i="20" s="1"/>
  <c r="R138" i="20"/>
  <c r="O147" i="20"/>
  <c r="O151" i="20" s="1"/>
  <c r="R214" i="20"/>
  <c r="R225" i="20" s="1"/>
  <c r="T140" i="21"/>
  <c r="P149" i="21"/>
  <c r="Q160" i="21"/>
  <c r="S169" i="21"/>
  <c r="S170" i="21" s="1"/>
  <c r="R179" i="21"/>
  <c r="T188" i="21"/>
  <c r="M224" i="21"/>
  <c r="U224" i="21" s="1"/>
  <c r="V224" i="21" s="1"/>
  <c r="P139" i="23"/>
  <c r="P146" i="23" s="1"/>
  <c r="L168" i="23"/>
  <c r="S21" i="19"/>
  <c r="R16" i="24"/>
  <c r="D660" i="10"/>
  <c r="P660" i="10" s="1"/>
  <c r="T66" i="4"/>
  <c r="W66" i="4" s="1"/>
  <c r="X66" i="4" s="1"/>
  <c r="E67" i="8" s="1"/>
  <c r="T59" i="4"/>
  <c r="W59" i="4" s="1"/>
  <c r="X59" i="4" s="1"/>
  <c r="E60" i="8" s="1"/>
  <c r="I60" i="8" s="1"/>
  <c r="V60" i="8" s="1"/>
  <c r="D730" i="10" s="1"/>
  <c r="T35" i="4"/>
  <c r="W35" i="4" s="1"/>
  <c r="X35" i="4" s="1"/>
  <c r="E36" i="8" s="1"/>
  <c r="T11" i="8"/>
  <c r="D413" i="10" s="1"/>
  <c r="I413" i="10" s="1"/>
  <c r="T14" i="8"/>
  <c r="D416" i="10" s="1"/>
  <c r="T16" i="8"/>
  <c r="D418" i="10" s="1"/>
  <c r="T18" i="8"/>
  <c r="D420" i="10" s="1"/>
  <c r="I420" i="10" s="1"/>
  <c r="T20" i="8"/>
  <c r="D422" i="10" s="1"/>
  <c r="I422" i="10" s="1"/>
  <c r="T22" i="8"/>
  <c r="D424" i="10" s="1"/>
  <c r="F424" i="10" s="1"/>
  <c r="T24" i="8"/>
  <c r="D426" i="10" s="1"/>
  <c r="I426" i="10" s="1"/>
  <c r="T26" i="8"/>
  <c r="D428" i="10" s="1"/>
  <c r="O428" i="10" s="1"/>
  <c r="T27" i="8"/>
  <c r="D429" i="10" s="1"/>
  <c r="F429" i="10" s="1"/>
  <c r="T30" i="8"/>
  <c r="D432" i="10" s="1"/>
  <c r="T31" i="8"/>
  <c r="D433" i="10" s="1"/>
  <c r="T34" i="8"/>
  <c r="D436" i="10" s="1"/>
  <c r="T36" i="8"/>
  <c r="D438" i="10" s="1"/>
  <c r="T38" i="8"/>
  <c r="D440" i="10" s="1"/>
  <c r="G440" i="10" s="1"/>
  <c r="T40" i="8"/>
  <c r="D442" i="10" s="1"/>
  <c r="J442" i="10" s="1"/>
  <c r="T42" i="8"/>
  <c r="D444" i="10" s="1"/>
  <c r="T444" i="10" s="1"/>
  <c r="T44" i="8"/>
  <c r="D446" i="10" s="1"/>
  <c r="P446" i="10" s="1"/>
  <c r="T46" i="8"/>
  <c r="D448" i="10" s="1"/>
  <c r="T48" i="8"/>
  <c r="D450" i="10" s="1"/>
  <c r="T50" i="8"/>
  <c r="D452" i="10" s="1"/>
  <c r="J452" i="10" s="1"/>
  <c r="T52" i="8"/>
  <c r="D454" i="10" s="1"/>
  <c r="T55" i="8"/>
  <c r="D457" i="10" s="1"/>
  <c r="L457" i="10" s="1"/>
  <c r="T57" i="8"/>
  <c r="D459" i="10" s="1"/>
  <c r="T59" i="8"/>
  <c r="D461" i="10" s="1"/>
  <c r="R461" i="10" s="1"/>
  <c r="T61" i="8"/>
  <c r="D463" i="10" s="1"/>
  <c r="Q463" i="10" s="1"/>
  <c r="T63" i="8"/>
  <c r="D465" i="10" s="1"/>
  <c r="T64" i="8"/>
  <c r="D466" i="10" s="1"/>
  <c r="L466" i="10" s="1"/>
  <c r="T66" i="8"/>
  <c r="D468" i="10" s="1"/>
  <c r="T68" i="8"/>
  <c r="D470" i="10" s="1"/>
  <c r="T12" i="8"/>
  <c r="D414" i="10" s="1"/>
  <c r="T13" i="8"/>
  <c r="D415" i="10" s="1"/>
  <c r="S415" i="10" s="1"/>
  <c r="T15" i="8"/>
  <c r="D417" i="10" s="1"/>
  <c r="T17" i="8"/>
  <c r="D419" i="10" s="1"/>
  <c r="Q419" i="10" s="1"/>
  <c r="T19" i="8"/>
  <c r="D421" i="10" s="1"/>
  <c r="S421" i="10" s="1"/>
  <c r="T21" i="8"/>
  <c r="D423" i="10" s="1"/>
  <c r="I423" i="10" s="1"/>
  <c r="T23" i="8"/>
  <c r="D425" i="10" s="1"/>
  <c r="T25" i="8"/>
  <c r="D427" i="10" s="1"/>
  <c r="T28" i="8"/>
  <c r="D430" i="10" s="1"/>
  <c r="I430" i="10" s="1"/>
  <c r="T29" i="8"/>
  <c r="D431" i="10" s="1"/>
  <c r="T32" i="8"/>
  <c r="D434" i="10" s="1"/>
  <c r="R434" i="10" s="1"/>
  <c r="T33" i="8"/>
  <c r="D435" i="10" s="1"/>
  <c r="T35" i="8"/>
  <c r="D437" i="10" s="1"/>
  <c r="O437" i="10" s="1"/>
  <c r="T37" i="8"/>
  <c r="D439" i="10" s="1"/>
  <c r="T39" i="8"/>
  <c r="D441" i="10" s="1"/>
  <c r="K441" i="10" s="1"/>
  <c r="T41" i="8"/>
  <c r="D443" i="10" s="1"/>
  <c r="G443" i="10" s="1"/>
  <c r="T43" i="8"/>
  <c r="D445" i="10" s="1"/>
  <c r="H445" i="10" s="1"/>
  <c r="T45" i="8"/>
  <c r="D447" i="10" s="1"/>
  <c r="H447" i="10" s="1"/>
  <c r="T47" i="8"/>
  <c r="D449" i="10" s="1"/>
  <c r="O449" i="10" s="1"/>
  <c r="T49" i="8"/>
  <c r="D451" i="10" s="1"/>
  <c r="G451" i="10" s="1"/>
  <c r="T51" i="8"/>
  <c r="D453" i="10" s="1"/>
  <c r="T53" i="8"/>
  <c r="D455" i="10" s="1"/>
  <c r="S455" i="10" s="1"/>
  <c r="T54" i="8"/>
  <c r="D456" i="10" s="1"/>
  <c r="T56" i="8"/>
  <c r="D458" i="10" s="1"/>
  <c r="T58" i="8"/>
  <c r="D460" i="10" s="1"/>
  <c r="I460" i="10" s="1"/>
  <c r="T60" i="8"/>
  <c r="D462" i="10" s="1"/>
  <c r="T62" i="8"/>
  <c r="D464" i="10" s="1"/>
  <c r="P464" i="10" s="1"/>
  <c r="T65" i="8"/>
  <c r="D467" i="10" s="1"/>
  <c r="T67" i="8"/>
  <c r="D469" i="10" s="1"/>
  <c r="J469" i="10" s="1"/>
  <c r="T69" i="8"/>
  <c r="D471" i="10" s="1"/>
  <c r="P471" i="10" s="1"/>
  <c r="S11" i="8"/>
  <c r="D547" i="10" s="1"/>
  <c r="S13" i="8"/>
  <c r="D549" i="10" s="1"/>
  <c r="O549" i="10" s="1"/>
  <c r="S15" i="8"/>
  <c r="D551" i="10" s="1"/>
  <c r="S17" i="8"/>
  <c r="D553" i="10" s="1"/>
  <c r="S19" i="8"/>
  <c r="D555" i="10" s="1"/>
  <c r="I555" i="10" s="1"/>
  <c r="S21" i="8"/>
  <c r="D557" i="10" s="1"/>
  <c r="S23" i="8"/>
  <c r="D559" i="10" s="1"/>
  <c r="F559" i="10" s="1"/>
  <c r="S25" i="8"/>
  <c r="D561" i="10" s="1"/>
  <c r="S27" i="8"/>
  <c r="D563" i="10" s="1"/>
  <c r="T563" i="10" s="1"/>
  <c r="S29" i="8"/>
  <c r="D565" i="10" s="1"/>
  <c r="S31" i="8"/>
  <c r="D567" i="10" s="1"/>
  <c r="Q567" i="10" s="1"/>
  <c r="S33" i="8"/>
  <c r="D569" i="10" s="1"/>
  <c r="G569" i="10" s="1"/>
  <c r="S35" i="8"/>
  <c r="D571" i="10" s="1"/>
  <c r="R571" i="10" s="1"/>
  <c r="S37" i="8"/>
  <c r="D573" i="10" s="1"/>
  <c r="S39" i="8"/>
  <c r="D575" i="10" s="1"/>
  <c r="S41" i="8"/>
  <c r="D577" i="10" s="1"/>
  <c r="G577" i="10" s="1"/>
  <c r="S43" i="8"/>
  <c r="D579" i="10" s="1"/>
  <c r="S45" i="8"/>
  <c r="D581" i="10" s="1"/>
  <c r="I581" i="10" s="1"/>
  <c r="S47" i="8"/>
  <c r="D583" i="10" s="1"/>
  <c r="I583" i="10" s="1"/>
  <c r="S49" i="8"/>
  <c r="D585" i="10" s="1"/>
  <c r="F585" i="10" s="1"/>
  <c r="S51" i="8"/>
  <c r="D587" i="10" s="1"/>
  <c r="G587" i="10" s="1"/>
  <c r="S53" i="8"/>
  <c r="D589" i="10" s="1"/>
  <c r="S55" i="8"/>
  <c r="D591" i="10" s="1"/>
  <c r="S57" i="8"/>
  <c r="D593" i="10" s="1"/>
  <c r="T593" i="10" s="1"/>
  <c r="S59" i="8"/>
  <c r="D595" i="10" s="1"/>
  <c r="G595" i="10" s="1"/>
  <c r="S61" i="8"/>
  <c r="D597" i="10" s="1"/>
  <c r="N597" i="10" s="1"/>
  <c r="S63" i="8"/>
  <c r="D599" i="10" s="1"/>
  <c r="S65" i="8"/>
  <c r="D601" i="10" s="1"/>
  <c r="P601" i="10" s="1"/>
  <c r="S67" i="8"/>
  <c r="D603" i="10" s="1"/>
  <c r="F603" i="10" s="1"/>
  <c r="S69" i="8"/>
  <c r="D605" i="10" s="1"/>
  <c r="S14" i="8"/>
  <c r="D550" i="10" s="1"/>
  <c r="Q550" i="10" s="1"/>
  <c r="S22" i="8"/>
  <c r="D558" i="10" s="1"/>
  <c r="S30" i="8"/>
  <c r="D566" i="10" s="1"/>
  <c r="S38" i="8"/>
  <c r="D574" i="10" s="1"/>
  <c r="K574" i="10" s="1"/>
  <c r="S46" i="8"/>
  <c r="D582" i="10" s="1"/>
  <c r="S54" i="8"/>
  <c r="D590" i="10" s="1"/>
  <c r="S16" i="8"/>
  <c r="D552" i="10" s="1"/>
  <c r="S24" i="8"/>
  <c r="D560" i="10" s="1"/>
  <c r="M560" i="10" s="1"/>
  <c r="S32" i="8"/>
  <c r="D568" i="10" s="1"/>
  <c r="M568" i="10" s="1"/>
  <c r="S40" i="8"/>
  <c r="D576" i="10" s="1"/>
  <c r="S48" i="8"/>
  <c r="D584" i="10" s="1"/>
  <c r="R584" i="10" s="1"/>
  <c r="S56" i="8"/>
  <c r="D592" i="10" s="1"/>
  <c r="S62" i="8"/>
  <c r="D598" i="10" s="1"/>
  <c r="S66" i="8"/>
  <c r="D602" i="10" s="1"/>
  <c r="S18" i="8"/>
  <c r="D554" i="10" s="1"/>
  <c r="S26" i="8"/>
  <c r="D562" i="10" s="1"/>
  <c r="K562" i="10" s="1"/>
  <c r="S34" i="8"/>
  <c r="D570" i="10" s="1"/>
  <c r="J570" i="10" s="1"/>
  <c r="S42" i="8"/>
  <c r="D578" i="10" s="1"/>
  <c r="S50" i="8"/>
  <c r="D586" i="10" s="1"/>
  <c r="S58" i="8"/>
  <c r="D594" i="10" s="1"/>
  <c r="S12" i="8"/>
  <c r="D548" i="10" s="1"/>
  <c r="S20" i="8"/>
  <c r="D556" i="10" s="1"/>
  <c r="G556" i="10" s="1"/>
  <c r="S28" i="8"/>
  <c r="D564" i="10" s="1"/>
  <c r="R564" i="10" s="1"/>
  <c r="S36" i="8"/>
  <c r="D572" i="10" s="1"/>
  <c r="S44" i="8"/>
  <c r="D580" i="10" s="1"/>
  <c r="S580" i="10" s="1"/>
  <c r="S52" i="8"/>
  <c r="D588" i="10" s="1"/>
  <c r="S60" i="8"/>
  <c r="D596" i="10" s="1"/>
  <c r="K596" i="10" s="1"/>
  <c r="S64" i="8"/>
  <c r="D600" i="10" s="1"/>
  <c r="S68" i="8"/>
  <c r="D604" i="10" s="1"/>
  <c r="R11" i="8"/>
  <c r="D480" i="10" s="1"/>
  <c r="P480" i="10" s="1"/>
  <c r="R13" i="8"/>
  <c r="R15" i="8"/>
  <c r="D484" i="10" s="1"/>
  <c r="G484" i="10" s="1"/>
  <c r="R17" i="8"/>
  <c r="D486" i="10" s="1"/>
  <c r="R19" i="8"/>
  <c r="D488" i="10" s="1"/>
  <c r="Q488" i="10" s="1"/>
  <c r="R21" i="8"/>
  <c r="D490" i="10" s="1"/>
  <c r="R490" i="10" s="1"/>
  <c r="R23" i="8"/>
  <c r="D492" i="10" s="1"/>
  <c r="G492" i="10" s="1"/>
  <c r="R25" i="8"/>
  <c r="D494" i="10" s="1"/>
  <c r="R494" i="10" s="1"/>
  <c r="R27" i="8"/>
  <c r="D496" i="10" s="1"/>
  <c r="R29" i="8"/>
  <c r="D498" i="10" s="1"/>
  <c r="G498" i="10" s="1"/>
  <c r="R31" i="8"/>
  <c r="D500" i="10" s="1"/>
  <c r="R33" i="8"/>
  <c r="D502" i="10" s="1"/>
  <c r="R35" i="8"/>
  <c r="D504" i="10" s="1"/>
  <c r="T504" i="10" s="1"/>
  <c r="R37" i="8"/>
  <c r="D506" i="10" s="1"/>
  <c r="R39" i="8"/>
  <c r="D508" i="10" s="1"/>
  <c r="R41" i="8"/>
  <c r="D510" i="10" s="1"/>
  <c r="R43" i="8"/>
  <c r="D512" i="10" s="1"/>
  <c r="R45" i="8"/>
  <c r="D514" i="10" s="1"/>
  <c r="R47" i="8"/>
  <c r="D516" i="10" s="1"/>
  <c r="R49" i="8"/>
  <c r="D518" i="10" s="1"/>
  <c r="R51" i="8"/>
  <c r="D520" i="10" s="1"/>
  <c r="R53" i="8"/>
  <c r="D522" i="10" s="1"/>
  <c r="R55" i="8"/>
  <c r="D524" i="10" s="1"/>
  <c r="O524" i="10" s="1"/>
  <c r="R57" i="8"/>
  <c r="D526" i="10" s="1"/>
  <c r="H526" i="10" s="1"/>
  <c r="R59" i="8"/>
  <c r="D528" i="10" s="1"/>
  <c r="R61" i="8"/>
  <c r="R63" i="8"/>
  <c r="D532" i="10" s="1"/>
  <c r="R65" i="8"/>
  <c r="D534" i="10" s="1"/>
  <c r="R67" i="8"/>
  <c r="D536" i="10" s="1"/>
  <c r="R69" i="8"/>
  <c r="D538" i="10" s="1"/>
  <c r="R12" i="8"/>
  <c r="D481" i="10" s="1"/>
  <c r="J481" i="10" s="1"/>
  <c r="R14" i="8"/>
  <c r="D483" i="10" s="1"/>
  <c r="S483" i="10" s="1"/>
  <c r="R16" i="8"/>
  <c r="D485" i="10" s="1"/>
  <c r="R18" i="8"/>
  <c r="D487" i="10" s="1"/>
  <c r="N487" i="10" s="1"/>
  <c r="R20" i="8"/>
  <c r="D489" i="10" s="1"/>
  <c r="P489" i="10" s="1"/>
  <c r="R22" i="8"/>
  <c r="D491" i="10" s="1"/>
  <c r="O491" i="10" s="1"/>
  <c r="R24" i="8"/>
  <c r="D493" i="10" s="1"/>
  <c r="R26" i="8"/>
  <c r="D495" i="10" s="1"/>
  <c r="R28" i="8"/>
  <c r="D497" i="10" s="1"/>
  <c r="R30" i="8"/>
  <c r="D499" i="10" s="1"/>
  <c r="G499" i="10" s="1"/>
  <c r="R32" i="8"/>
  <c r="D501" i="10" s="1"/>
  <c r="L501" i="10" s="1"/>
  <c r="R34" i="8"/>
  <c r="R36" i="8"/>
  <c r="D505" i="10" s="1"/>
  <c r="R38" i="8"/>
  <c r="D507" i="10" s="1"/>
  <c r="R40" i="8"/>
  <c r="D509" i="10" s="1"/>
  <c r="N509" i="10" s="1"/>
  <c r="R42" i="8"/>
  <c r="D511" i="10" s="1"/>
  <c r="R44" i="8"/>
  <c r="D513" i="10" s="1"/>
  <c r="R46" i="8"/>
  <c r="D515" i="10" s="1"/>
  <c r="R48" i="8"/>
  <c r="D517" i="10" s="1"/>
  <c r="R50" i="8"/>
  <c r="D519" i="10" s="1"/>
  <c r="R52" i="8"/>
  <c r="D521" i="10" s="1"/>
  <c r="R54" i="8"/>
  <c r="D523" i="10" s="1"/>
  <c r="R56" i="8"/>
  <c r="D525" i="10" s="1"/>
  <c r="J525" i="10" s="1"/>
  <c r="R58" i="8"/>
  <c r="D527" i="10" s="1"/>
  <c r="R60" i="8"/>
  <c r="D529" i="10" s="1"/>
  <c r="R62" i="8"/>
  <c r="D531" i="10" s="1"/>
  <c r="I531" i="10" s="1"/>
  <c r="R66" i="8"/>
  <c r="D535" i="10" s="1"/>
  <c r="R64" i="8"/>
  <c r="R68" i="8"/>
  <c r="D537" i="10" s="1"/>
  <c r="Q14" i="8"/>
  <c r="D349" i="10" s="1"/>
  <c r="Q13" i="8"/>
  <c r="D348" i="10" s="1"/>
  <c r="L348" i="10" s="1"/>
  <c r="Q12" i="8"/>
  <c r="D347" i="10" s="1"/>
  <c r="Q16" i="8"/>
  <c r="D351" i="10" s="1"/>
  <c r="T351" i="10" s="1"/>
  <c r="Q20" i="8"/>
  <c r="D355" i="10" s="1"/>
  <c r="Q11" i="8"/>
  <c r="D346" i="10" s="1"/>
  <c r="F346" i="10" s="1"/>
  <c r="Q15" i="8"/>
  <c r="D350" i="10" s="1"/>
  <c r="P350" i="10" s="1"/>
  <c r="Q19" i="8"/>
  <c r="D354" i="10" s="1"/>
  <c r="Q23" i="8"/>
  <c r="D358" i="10" s="1"/>
  <c r="N358" i="10" s="1"/>
  <c r="Q27" i="8"/>
  <c r="D362" i="10" s="1"/>
  <c r="Q31" i="8"/>
  <c r="D366" i="10" s="1"/>
  <c r="K366" i="10" s="1"/>
  <c r="Q35" i="8"/>
  <c r="D370" i="10" s="1"/>
  <c r="T370" i="10" s="1"/>
  <c r="Q39" i="8"/>
  <c r="D374" i="10" s="1"/>
  <c r="I374" i="10" s="1"/>
  <c r="Q43" i="8"/>
  <c r="D378" i="10" s="1"/>
  <c r="I378" i="10" s="1"/>
  <c r="Q47" i="8"/>
  <c r="D382" i="10" s="1"/>
  <c r="J382" i="10" s="1"/>
  <c r="Q51" i="8"/>
  <c r="D386" i="10" s="1"/>
  <c r="Q55" i="8"/>
  <c r="D390" i="10" s="1"/>
  <c r="Q59" i="8"/>
  <c r="D394" i="10" s="1"/>
  <c r="R394" i="10" s="1"/>
  <c r="Q63" i="8"/>
  <c r="D398" i="10" s="1"/>
  <c r="J398" i="10" s="1"/>
  <c r="Q67" i="8"/>
  <c r="D402" i="10" s="1"/>
  <c r="N402" i="10" s="1"/>
  <c r="Q18" i="8"/>
  <c r="D353" i="10" s="1"/>
  <c r="O353" i="10" s="1"/>
  <c r="Q22" i="8"/>
  <c r="D357" i="10" s="1"/>
  <c r="Q26" i="8"/>
  <c r="D361" i="10" s="1"/>
  <c r="Q30" i="8"/>
  <c r="D365" i="10" s="1"/>
  <c r="Q34" i="8"/>
  <c r="D369" i="10" s="1"/>
  <c r="Q38" i="8"/>
  <c r="D373" i="10" s="1"/>
  <c r="Q42" i="8"/>
  <c r="D377" i="10" s="1"/>
  <c r="Q46" i="8"/>
  <c r="D381" i="10" s="1"/>
  <c r="Q50" i="8"/>
  <c r="D385" i="10" s="1"/>
  <c r="N385" i="10" s="1"/>
  <c r="Q54" i="8"/>
  <c r="D389" i="10" s="1"/>
  <c r="K389" i="10" s="1"/>
  <c r="Q58" i="8"/>
  <c r="D393" i="10" s="1"/>
  <c r="F393" i="10" s="1"/>
  <c r="Q62" i="8"/>
  <c r="D397" i="10" s="1"/>
  <c r="K397" i="10" s="1"/>
  <c r="Q66" i="8"/>
  <c r="D401" i="10" s="1"/>
  <c r="Q401" i="10" s="1"/>
  <c r="Q17" i="8"/>
  <c r="D352" i="10" s="1"/>
  <c r="M352" i="10" s="1"/>
  <c r="Q21" i="8"/>
  <c r="D356" i="10" s="1"/>
  <c r="Q25" i="8"/>
  <c r="D360" i="10" s="1"/>
  <c r="Q29" i="8"/>
  <c r="D364" i="10" s="1"/>
  <c r="Q33" i="8"/>
  <c r="D368" i="10" s="1"/>
  <c r="O368" i="10" s="1"/>
  <c r="Q37" i="8"/>
  <c r="D372" i="10" s="1"/>
  <c r="O372" i="10" s="1"/>
  <c r="Q41" i="8"/>
  <c r="D376" i="10" s="1"/>
  <c r="I376" i="10" s="1"/>
  <c r="Q45" i="8"/>
  <c r="D380" i="10" s="1"/>
  <c r="L380" i="10" s="1"/>
  <c r="Q49" i="8"/>
  <c r="D384" i="10" s="1"/>
  <c r="I384" i="10" s="1"/>
  <c r="Q53" i="8"/>
  <c r="D388" i="10" s="1"/>
  <c r="O388" i="10" s="1"/>
  <c r="Q57" i="8"/>
  <c r="D392" i="10" s="1"/>
  <c r="Q61" i="8"/>
  <c r="D396" i="10" s="1"/>
  <c r="L396" i="10" s="1"/>
  <c r="Q65" i="8"/>
  <c r="D400" i="10" s="1"/>
  <c r="Q69" i="8"/>
  <c r="D404" i="10" s="1"/>
  <c r="K404" i="10" s="1"/>
  <c r="Q24" i="8"/>
  <c r="D359" i="10" s="1"/>
  <c r="Q28" i="8"/>
  <c r="D363" i="10" s="1"/>
  <c r="J363" i="10" s="1"/>
  <c r="Q32" i="8"/>
  <c r="D367" i="10" s="1"/>
  <c r="Q36" i="8"/>
  <c r="Q40" i="8"/>
  <c r="D375" i="10" s="1"/>
  <c r="Q44" i="8"/>
  <c r="D379" i="10" s="1"/>
  <c r="N379" i="10" s="1"/>
  <c r="Q48" i="8"/>
  <c r="D383" i="10" s="1"/>
  <c r="H383" i="10" s="1"/>
  <c r="Q52" i="8"/>
  <c r="D387" i="10" s="1"/>
  <c r="Q56" i="8"/>
  <c r="D391" i="10" s="1"/>
  <c r="Q60" i="8"/>
  <c r="D395" i="10" s="1"/>
  <c r="Q64" i="8"/>
  <c r="D399" i="10" s="1"/>
  <c r="Q68" i="8"/>
  <c r="D403" i="10" s="1"/>
  <c r="N18" i="8"/>
  <c r="D218" i="10" s="1"/>
  <c r="N35" i="8"/>
  <c r="D235" i="10" s="1"/>
  <c r="K35" i="8"/>
  <c r="D33" i="10" s="1"/>
  <c r="P33" i="10" s="1"/>
  <c r="K18" i="8"/>
  <c r="D16" i="10" s="1"/>
  <c r="L18" i="8"/>
  <c r="D84" i="10" s="1"/>
  <c r="O84" i="10" s="1"/>
  <c r="F642" i="10"/>
  <c r="D615" i="10"/>
  <c r="T615" i="10" s="1"/>
  <c r="M652" i="10"/>
  <c r="D765" i="10"/>
  <c r="I765" i="10" s="1"/>
  <c r="D771" i="10"/>
  <c r="D641" i="10"/>
  <c r="P641" i="10" s="1"/>
  <c r="D915" i="10"/>
  <c r="D862" i="10"/>
  <c r="J862" i="10" s="1"/>
  <c r="D326" i="10"/>
  <c r="D665" i="10"/>
  <c r="G665" i="10" s="1"/>
  <c r="D823" i="10"/>
  <c r="G823" i="10" s="1"/>
  <c r="D637" i="10"/>
  <c r="K637" i="10" s="1"/>
  <c r="D902" i="10"/>
  <c r="D776" i="10"/>
  <c r="D644" i="10"/>
  <c r="D656" i="10"/>
  <c r="L656" i="10" s="1"/>
  <c r="D664" i="10"/>
  <c r="J664" i="10" s="1"/>
  <c r="D672" i="10"/>
  <c r="A4" i="8"/>
  <c r="S51" i="14"/>
  <c r="P51" i="20"/>
  <c r="J51" i="20"/>
  <c r="N51" i="16"/>
  <c r="I51" i="20"/>
  <c r="N51" i="20"/>
  <c r="L51" i="20"/>
  <c r="P51" i="26"/>
  <c r="O51" i="27"/>
  <c r="M51" i="20"/>
  <c r="R51" i="20"/>
  <c r="O51" i="20"/>
  <c r="R51" i="16"/>
  <c r="T443" i="10"/>
  <c r="D617" i="10"/>
  <c r="O617" i="10" s="1"/>
  <c r="Q666" i="10"/>
  <c r="R436" i="10"/>
  <c r="T466" i="10"/>
  <c r="D661" i="10"/>
  <c r="Q661" i="10" s="1"/>
  <c r="D640" i="10"/>
  <c r="T640" i="10" s="1"/>
  <c r="D646" i="10"/>
  <c r="F646" i="10" s="1"/>
  <c r="D648" i="10"/>
  <c r="Q648" i="10" s="1"/>
  <c r="D653" i="10"/>
  <c r="T653" i="10" s="1"/>
  <c r="K642" i="10"/>
  <c r="N459" i="10"/>
  <c r="D628" i="10"/>
  <c r="F628" i="10" s="1"/>
  <c r="D632" i="10"/>
  <c r="L632" i="10" s="1"/>
  <c r="D636" i="10"/>
  <c r="K636" i="10" s="1"/>
  <c r="D649" i="10"/>
  <c r="D630" i="10"/>
  <c r="D620" i="10"/>
  <c r="I620" i="10" s="1"/>
  <c r="D503" i="10"/>
  <c r="J503" i="10" s="1"/>
  <c r="M66" i="15"/>
  <c r="O66" i="15"/>
  <c r="K66" i="20"/>
  <c r="M66" i="20"/>
  <c r="T66" i="20"/>
  <c r="I66" i="20"/>
  <c r="L66" i="20"/>
  <c r="O66" i="20"/>
  <c r="R66" i="20"/>
  <c r="S66" i="20"/>
  <c r="P66" i="20"/>
  <c r="N66" i="20"/>
  <c r="Q66" i="20"/>
  <c r="L66" i="21"/>
  <c r="K66" i="21"/>
  <c r="T66" i="21"/>
  <c r="M66" i="21"/>
  <c r="N66" i="15"/>
  <c r="T66" i="15"/>
  <c r="R66" i="15"/>
  <c r="Q68" i="15"/>
  <c r="Q68" i="19"/>
  <c r="I66" i="21"/>
  <c r="N66" i="21"/>
  <c r="R66" i="21"/>
  <c r="I66" i="15"/>
  <c r="J66" i="15"/>
  <c r="S66" i="15"/>
  <c r="N68" i="14"/>
  <c r="N68" i="21"/>
  <c r="J66" i="25"/>
  <c r="S66" i="21"/>
  <c r="O66" i="14"/>
  <c r="P66" i="15"/>
  <c r="K66" i="15"/>
  <c r="K68" i="22"/>
  <c r="H545" i="10"/>
  <c r="I344" i="10"/>
  <c r="I7" i="7"/>
  <c r="I545" i="10"/>
  <c r="I612" i="10"/>
  <c r="I142" i="10"/>
  <c r="I813" i="10"/>
  <c r="I411" i="10"/>
  <c r="I277" i="10"/>
  <c r="I21" i="8"/>
  <c r="V21" i="8" s="1"/>
  <c r="D19" i="7"/>
  <c r="I20" i="8"/>
  <c r="V20" i="8" s="1"/>
  <c r="Q25" i="7"/>
  <c r="R25" i="7"/>
  <c r="S25" i="7"/>
  <c r="T25" i="7"/>
  <c r="G25" i="7"/>
  <c r="H25" i="7"/>
  <c r="F25" i="7"/>
  <c r="M25" i="7"/>
  <c r="J25" i="7"/>
  <c r="K25" i="7"/>
  <c r="L25" i="7"/>
  <c r="F564" i="10"/>
  <c r="D621" i="10"/>
  <c r="I27" i="8"/>
  <c r="V27" i="8" s="1"/>
  <c r="I16" i="8"/>
  <c r="N16" i="8" s="1"/>
  <c r="D161" i="10"/>
  <c r="P161" i="10" s="1"/>
  <c r="T13" i="4"/>
  <c r="W13" i="4" s="1"/>
  <c r="X13" i="4" s="1"/>
  <c r="E14" i="8" s="1"/>
  <c r="T24" i="4"/>
  <c r="W24" i="4" s="1"/>
  <c r="X24" i="4" s="1"/>
  <c r="E25" i="8" s="1"/>
  <c r="T22" i="4"/>
  <c r="W22" i="4" s="1"/>
  <c r="X22" i="4" s="1"/>
  <c r="E23" i="8" s="1"/>
  <c r="T21" i="4"/>
  <c r="W21" i="4" s="1"/>
  <c r="X21" i="4" s="1"/>
  <c r="E22" i="8" s="1"/>
  <c r="I19" i="8"/>
  <c r="D15" i="7"/>
  <c r="K622" i="10"/>
  <c r="J622" i="10"/>
  <c r="D18" i="7"/>
  <c r="D17" i="7"/>
  <c r="I17" i="8"/>
  <c r="V17" i="8" s="1"/>
  <c r="D16" i="7"/>
  <c r="D619" i="10"/>
  <c r="J619" i="10" s="1"/>
  <c r="D14" i="7"/>
  <c r="I13" i="8"/>
  <c r="D11" i="7"/>
  <c r="D10" i="7"/>
  <c r="F813" i="10"/>
  <c r="F612" i="10"/>
  <c r="F411" i="10"/>
  <c r="F75" i="10"/>
  <c r="F172" i="10"/>
  <c r="H172" i="10"/>
  <c r="R191" i="10"/>
  <c r="R168" i="10"/>
  <c r="I183" i="10"/>
  <c r="H183" i="10"/>
  <c r="O183" i="10"/>
  <c r="K183" i="10"/>
  <c r="G183" i="10"/>
  <c r="J183" i="10"/>
  <c r="R183" i="10"/>
  <c r="F183" i="10"/>
  <c r="I172" i="10"/>
  <c r="O172" i="10"/>
  <c r="R172" i="10"/>
  <c r="P172" i="10"/>
  <c r="M183" i="10"/>
  <c r="N183" i="10"/>
  <c r="N190" i="10"/>
  <c r="Q650" i="10"/>
  <c r="Q668" i="10"/>
  <c r="L624" i="10"/>
  <c r="T624" i="10"/>
  <c r="O624" i="10"/>
  <c r="R624" i="10"/>
  <c r="Q624" i="10"/>
  <c r="M624" i="10"/>
  <c r="F622" i="10"/>
  <c r="G622" i="10"/>
  <c r="N622" i="10"/>
  <c r="R622" i="10"/>
  <c r="P624" i="10"/>
  <c r="L668" i="10"/>
  <c r="H624" i="10"/>
  <c r="O650" i="10"/>
  <c r="S668" i="10"/>
  <c r="M668" i="10"/>
  <c r="T668" i="10"/>
  <c r="I668" i="10"/>
  <c r="G668" i="10"/>
  <c r="P668" i="10"/>
  <c r="H668" i="10"/>
  <c r="J668" i="10"/>
  <c r="K624" i="10"/>
  <c r="F624" i="10"/>
  <c r="N668" i="10"/>
  <c r="O668" i="10"/>
  <c r="G624" i="10"/>
  <c r="H622" i="10"/>
  <c r="J642" i="10"/>
  <c r="T564" i="10"/>
  <c r="D530" i="10"/>
  <c r="D482" i="10"/>
  <c r="I482" i="10" s="1"/>
  <c r="D533" i="10"/>
  <c r="I81" i="14"/>
  <c r="L82" i="18"/>
  <c r="O81" i="17"/>
  <c r="J81" i="17"/>
  <c r="I76" i="20"/>
  <c r="I83" i="20" s="1"/>
  <c r="R81" i="17"/>
  <c r="T77" i="17"/>
  <c r="K77" i="17"/>
  <c r="I81" i="17"/>
  <c r="P82" i="18"/>
  <c r="P83" i="18" s="1"/>
  <c r="Q75" i="21"/>
  <c r="Q83" i="21" s="1"/>
  <c r="P81" i="14"/>
  <c r="L77" i="14"/>
  <c r="H83" i="14"/>
  <c r="J77" i="14"/>
  <c r="O77" i="14"/>
  <c r="T75" i="22"/>
  <c r="K75" i="21"/>
  <c r="S81" i="17"/>
  <c r="N77" i="17"/>
  <c r="M77" i="17"/>
  <c r="K78" i="23"/>
  <c r="L79" i="13"/>
  <c r="S77" i="17"/>
  <c r="J78" i="23"/>
  <c r="O77" i="17"/>
  <c r="R77" i="17"/>
  <c r="N81" i="17"/>
  <c r="I63" i="8"/>
  <c r="V63" i="8" s="1"/>
  <c r="D61" i="7"/>
  <c r="D53" i="7"/>
  <c r="I55" i="8"/>
  <c r="V55" i="8" s="1"/>
  <c r="I51" i="8"/>
  <c r="V51" i="8" s="1"/>
  <c r="D49" i="7"/>
  <c r="D835" i="10"/>
  <c r="I31" i="8"/>
  <c r="V31" i="8" s="1"/>
  <c r="D164" i="10"/>
  <c r="D29" i="7"/>
  <c r="I23" i="8"/>
  <c r="V23" i="8" s="1"/>
  <c r="I66" i="8"/>
  <c r="V66" i="8" s="1"/>
  <c r="D736" i="10" s="1"/>
  <c r="D64" i="7"/>
  <c r="D939" i="10"/>
  <c r="D58" i="7"/>
  <c r="I52" i="8"/>
  <c r="V52" i="8" s="1"/>
  <c r="D722" i="10" s="1"/>
  <c r="I34" i="8"/>
  <c r="V34" i="8" s="1"/>
  <c r="D32" i="7"/>
  <c r="D167" i="10"/>
  <c r="D907" i="10"/>
  <c r="I28" i="8"/>
  <c r="V28" i="8" s="1"/>
  <c r="D698" i="10" s="1"/>
  <c r="I43" i="8"/>
  <c r="V43" i="8" s="1"/>
  <c r="D41" i="7"/>
  <c r="I42" i="8"/>
  <c r="V42" i="8" s="1"/>
  <c r="D712" i="10" s="1"/>
  <c r="D40" i="7"/>
  <c r="D779" i="10"/>
  <c r="I61" i="8"/>
  <c r="V61" i="8" s="1"/>
  <c r="D59" i="7"/>
  <c r="I56" i="8"/>
  <c r="V56" i="8" s="1"/>
  <c r="I53" i="8"/>
  <c r="V53" i="8" s="1"/>
  <c r="D51" i="7"/>
  <c r="I29" i="8"/>
  <c r="V29" i="8" s="1"/>
  <c r="D27" i="7"/>
  <c r="I50" i="8"/>
  <c r="V50" i="8" s="1"/>
  <c r="D720" i="10" s="1"/>
  <c r="I49" i="8"/>
  <c r="V49" i="8" s="1"/>
  <c r="I37" i="8"/>
  <c r="V37" i="8" s="1"/>
  <c r="D633" i="10"/>
  <c r="I67" i="8"/>
  <c r="V67" i="8" s="1"/>
  <c r="I62" i="8"/>
  <c r="V62" i="8" s="1"/>
  <c r="D732" i="10" s="1"/>
  <c r="I57" i="8"/>
  <c r="V57" i="8" s="1"/>
  <c r="X64" i="4"/>
  <c r="E65" i="8" s="1"/>
  <c r="I39" i="8"/>
  <c r="V39" i="8" s="1"/>
  <c r="X37" i="4"/>
  <c r="E38" i="8" s="1"/>
  <c r="I36" i="8"/>
  <c r="V36" i="8" s="1"/>
  <c r="D706" i="10" s="1"/>
  <c r="X32" i="4"/>
  <c r="E33" i="8" s="1"/>
  <c r="T10" i="4"/>
  <c r="W10" i="4" s="1"/>
  <c r="X10" i="4" s="1"/>
  <c r="E11" i="8" s="1"/>
  <c r="D662" i="10"/>
  <c r="X45" i="4"/>
  <c r="E46" i="8" s="1"/>
  <c r="X40" i="4"/>
  <c r="E41" i="8" s="1"/>
  <c r="D788" i="10"/>
  <c r="D738" i="10"/>
  <c r="R642" i="10"/>
  <c r="M642" i="10"/>
  <c r="T642" i="10"/>
  <c r="F652" i="10"/>
  <c r="O447" i="10"/>
  <c r="T622" i="10"/>
  <c r="I622" i="10"/>
  <c r="L622" i="10"/>
  <c r="P622" i="10"/>
  <c r="O622" i="10"/>
  <c r="M622" i="10"/>
  <c r="Q622" i="10"/>
  <c r="H641" i="10"/>
  <c r="K641" i="10"/>
  <c r="S641" i="10"/>
  <c r="T441" i="10"/>
  <c r="D655" i="10"/>
  <c r="D856" i="10"/>
  <c r="D651" i="10"/>
  <c r="H123" i="4"/>
  <c r="D631" i="10"/>
  <c r="D647" i="10"/>
  <c r="D663" i="10"/>
  <c r="R68" i="5"/>
  <c r="L51" i="14"/>
  <c r="P51" i="18"/>
  <c r="S51" i="18"/>
  <c r="N51" i="23"/>
  <c r="P51" i="23"/>
  <c r="K51" i="26"/>
  <c r="O51" i="26"/>
  <c r="J51" i="26"/>
  <c r="M51" i="27"/>
  <c r="P51" i="27"/>
  <c r="S51" i="23"/>
  <c r="L51" i="18"/>
  <c r="J51" i="23"/>
  <c r="Q51" i="23"/>
  <c r="S51" i="26"/>
  <c r="I51" i="26"/>
  <c r="I51" i="27"/>
  <c r="L51" i="27"/>
  <c r="R51" i="18"/>
  <c r="S51" i="21"/>
  <c r="T51" i="21"/>
  <c r="R51" i="14"/>
  <c r="L51" i="15"/>
  <c r="Q51" i="15"/>
  <c r="N51" i="17"/>
  <c r="P51" i="17"/>
  <c r="Q51" i="17"/>
  <c r="R51" i="19"/>
  <c r="K51" i="21"/>
  <c r="R51" i="21"/>
  <c r="S51" i="15"/>
  <c r="P51" i="15"/>
  <c r="J51" i="15"/>
  <c r="J51" i="17"/>
  <c r="M51" i="17"/>
  <c r="T51" i="17"/>
  <c r="P51" i="19"/>
  <c r="K51" i="19"/>
  <c r="P51" i="21"/>
  <c r="L51" i="22"/>
  <c r="S51" i="22"/>
  <c r="I51" i="21"/>
  <c r="Q51" i="21"/>
  <c r="J51" i="22"/>
  <c r="Q51" i="22"/>
  <c r="O51" i="17"/>
  <c r="J51" i="21"/>
  <c r="L51" i="19"/>
  <c r="K51" i="15"/>
  <c r="I51" i="15"/>
  <c r="N51" i="15"/>
  <c r="I51" i="17"/>
  <c r="L51" i="17"/>
  <c r="J51" i="19"/>
  <c r="O51" i="19"/>
  <c r="L51" i="21"/>
  <c r="N51" i="21"/>
  <c r="K51" i="17"/>
  <c r="O51" i="21"/>
  <c r="M51" i="14"/>
  <c r="O51" i="22"/>
  <c r="M51" i="22"/>
  <c r="Q51" i="16"/>
  <c r="I51" i="18"/>
  <c r="T51" i="16"/>
  <c r="J51" i="16"/>
  <c r="S51" i="16"/>
  <c r="P51" i="14"/>
  <c r="J51" i="14"/>
  <c r="K51" i="22"/>
  <c r="T51" i="22"/>
  <c r="K51" i="14"/>
  <c r="N51" i="14"/>
  <c r="O51" i="14"/>
  <c r="P51" i="22"/>
  <c r="I51" i="22"/>
  <c r="K51" i="18"/>
  <c r="N51" i="22"/>
  <c r="M51" i="18"/>
  <c r="T51" i="18"/>
  <c r="Q51" i="18"/>
  <c r="Q66" i="14"/>
  <c r="J66" i="14"/>
  <c r="I66" i="14"/>
  <c r="M66" i="14"/>
  <c r="L66" i="14"/>
  <c r="U33" i="14"/>
  <c r="V33" i="14" s="1"/>
  <c r="M44" i="14"/>
  <c r="R44" i="14"/>
  <c r="O203" i="14"/>
  <c r="P175" i="14"/>
  <c r="P74" i="14"/>
  <c r="P158" i="14"/>
  <c r="U103" i="14"/>
  <c r="V103" i="14" s="1"/>
  <c r="N66" i="14"/>
  <c r="S66" i="14"/>
  <c r="O18" i="14"/>
  <c r="T18" i="14"/>
  <c r="T68" i="14"/>
  <c r="U102" i="14"/>
  <c r="V102" i="14" s="1"/>
  <c r="U97" i="14"/>
  <c r="V97" i="14" s="1"/>
  <c r="K66" i="14"/>
  <c r="R66" i="14"/>
  <c r="N614" i="10"/>
  <c r="R614" i="10"/>
  <c r="K614" i="10"/>
  <c r="J614" i="10"/>
  <c r="F614" i="10"/>
  <c r="S614" i="10"/>
  <c r="G614" i="10"/>
  <c r="H614" i="10"/>
  <c r="L614" i="10"/>
  <c r="P614" i="10"/>
  <c r="O614" i="10"/>
  <c r="I614" i="10"/>
  <c r="M614" i="10"/>
  <c r="Q614" i="10"/>
  <c r="T614" i="10"/>
  <c r="B71" i="8"/>
  <c r="P68" i="20"/>
  <c r="T68" i="20"/>
  <c r="K68" i="18"/>
  <c r="R68" i="15"/>
  <c r="T68" i="15"/>
  <c r="I68" i="15"/>
  <c r="S68" i="15"/>
  <c r="L68" i="15"/>
  <c r="J68" i="15"/>
  <c r="N68" i="15"/>
  <c r="P68" i="15"/>
  <c r="O68" i="15"/>
  <c r="K68" i="15"/>
  <c r="M68" i="15"/>
  <c r="L68" i="16"/>
  <c r="N68" i="16"/>
  <c r="O68" i="16"/>
  <c r="Q68" i="16"/>
  <c r="P68" i="16"/>
  <c r="J68" i="16"/>
  <c r="T68" i="16"/>
  <c r="M68" i="16"/>
  <c r="R68" i="16"/>
  <c r="K68" i="16"/>
  <c r="I68" i="16"/>
  <c r="S68" i="16"/>
  <c r="T68" i="17"/>
  <c r="J68" i="17"/>
  <c r="T66" i="17"/>
  <c r="L68" i="17"/>
  <c r="O68" i="19"/>
  <c r="M68" i="19"/>
  <c r="S68" i="19"/>
  <c r="R68" i="21"/>
  <c r="O66" i="21"/>
  <c r="M68" i="21"/>
  <c r="Q68" i="21"/>
  <c r="P68" i="22"/>
  <c r="J68" i="22"/>
  <c r="M68" i="22"/>
  <c r="N68" i="23"/>
  <c r="T68" i="23"/>
  <c r="Q68" i="23"/>
  <c r="M68" i="23"/>
  <c r="J68" i="23"/>
  <c r="S66" i="23"/>
  <c r="R68" i="23"/>
  <c r="P68" i="23"/>
  <c r="O68" i="23"/>
  <c r="I68" i="23"/>
  <c r="K68" i="23"/>
  <c r="S68" i="23"/>
  <c r="K68" i="26"/>
  <c r="P68" i="26"/>
  <c r="M68" i="26"/>
  <c r="S68" i="26"/>
  <c r="I68" i="26"/>
  <c r="R68" i="26"/>
  <c r="L68" i="26"/>
  <c r="J68" i="26"/>
  <c r="T68" i="26"/>
  <c r="O68" i="26"/>
  <c r="Q68" i="26"/>
  <c r="P68" i="27"/>
  <c r="L68" i="27"/>
  <c r="J68" i="27"/>
  <c r="S68" i="27"/>
  <c r="N68" i="27"/>
  <c r="M68" i="27"/>
  <c r="J68" i="14"/>
  <c r="S68" i="14"/>
  <c r="Q68" i="14"/>
  <c r="O68" i="14"/>
  <c r="P68" i="14"/>
  <c r="K68" i="14"/>
  <c r="I68" i="14"/>
  <c r="M68" i="14"/>
  <c r="L68" i="14"/>
  <c r="O66" i="26"/>
  <c r="O66" i="13"/>
  <c r="P66" i="14"/>
  <c r="J66" i="20"/>
  <c r="C4" i="6"/>
  <c r="C4" i="23"/>
  <c r="C4" i="17"/>
  <c r="C4" i="21"/>
  <c r="C4" i="22"/>
  <c r="C4" i="14"/>
  <c r="C4" i="24"/>
  <c r="C4" i="20"/>
  <c r="C4" i="26"/>
  <c r="R86" i="23"/>
  <c r="M86" i="23"/>
  <c r="T86" i="23"/>
  <c r="N86" i="23"/>
  <c r="P86" i="23"/>
  <c r="S86" i="23"/>
  <c r="N44" i="14"/>
  <c r="H18" i="15"/>
  <c r="H44" i="16"/>
  <c r="I18" i="16"/>
  <c r="U16" i="16"/>
  <c r="K44" i="18"/>
  <c r="M44" i="23"/>
  <c r="P170" i="17"/>
  <c r="T175" i="17"/>
  <c r="K83" i="16"/>
  <c r="I242" i="17"/>
  <c r="J242" i="17"/>
  <c r="R242" i="17"/>
  <c r="K242" i="17"/>
  <c r="O242" i="17"/>
  <c r="N242" i="17"/>
  <c r="S242" i="17"/>
  <c r="L242" i="17"/>
  <c r="M242" i="17"/>
  <c r="P242" i="17"/>
  <c r="T242" i="17"/>
  <c r="Q242" i="17"/>
  <c r="K190" i="18"/>
  <c r="K154" i="18"/>
  <c r="K219" i="18"/>
  <c r="K223" i="18"/>
  <c r="K81" i="18"/>
  <c r="K194" i="18"/>
  <c r="K80" i="18"/>
  <c r="K176" i="18"/>
  <c r="K130" i="18"/>
  <c r="K184" i="18"/>
  <c r="K196" i="18"/>
  <c r="K168" i="18"/>
  <c r="K77" i="18"/>
  <c r="K186" i="18"/>
  <c r="K76" i="18"/>
  <c r="K156" i="18"/>
  <c r="K128" i="18"/>
  <c r="K204" i="18"/>
  <c r="K200" i="18"/>
  <c r="K73" i="18"/>
  <c r="K217" i="18"/>
  <c r="K227" i="18"/>
  <c r="K215" i="18"/>
  <c r="K202" i="18"/>
  <c r="K198" i="18"/>
  <c r="K164" i="18"/>
  <c r="K180" i="18"/>
  <c r="K140" i="18"/>
  <c r="K174" i="18"/>
  <c r="K117" i="18"/>
  <c r="K138" i="18"/>
  <c r="K150" i="18"/>
  <c r="K152" i="18"/>
  <c r="K160" i="18"/>
  <c r="K132" i="18"/>
  <c r="K221" i="18"/>
  <c r="K172" i="18"/>
  <c r="K134" i="18"/>
  <c r="K124" i="18"/>
  <c r="K136" i="18"/>
  <c r="K188" i="18"/>
  <c r="K142" i="18"/>
  <c r="K125" i="18"/>
  <c r="K144" i="18"/>
  <c r="K210" i="18"/>
  <c r="K178" i="18"/>
  <c r="K82" i="18"/>
  <c r="K127" i="18"/>
  <c r="K119" i="18"/>
  <c r="K71" i="18"/>
  <c r="K161" i="18"/>
  <c r="K114" i="18"/>
  <c r="K118" i="18"/>
  <c r="U118" i="18" s="1"/>
  <c r="V118" i="18" s="1"/>
  <c r="K167" i="18"/>
  <c r="K153" i="18"/>
  <c r="K147" i="18"/>
  <c r="K148" i="18"/>
  <c r="K121" i="18"/>
  <c r="H246" i="18"/>
  <c r="K179" i="18"/>
  <c r="K78" i="18"/>
  <c r="K115" i="18"/>
  <c r="K79" i="18"/>
  <c r="K126" i="18"/>
  <c r="K137" i="18"/>
  <c r="K169" i="18"/>
  <c r="K145" i="18"/>
  <c r="K207" i="18"/>
  <c r="K157" i="18"/>
  <c r="K143" i="18"/>
  <c r="K159" i="18"/>
  <c r="K163" i="18"/>
  <c r="K187" i="18"/>
  <c r="K211" i="18"/>
  <c r="K177" i="18"/>
  <c r="K185" i="18"/>
  <c r="K193" i="18"/>
  <c r="K195" i="18"/>
  <c r="K213" i="18"/>
  <c r="K208" i="18"/>
  <c r="K123" i="18"/>
  <c r="K75" i="18"/>
  <c r="K141" i="18"/>
  <c r="K191" i="18"/>
  <c r="K205" i="18"/>
  <c r="K209" i="18"/>
  <c r="K220" i="18"/>
  <c r="K218" i="18"/>
  <c r="K112" i="18"/>
  <c r="K149" i="18"/>
  <c r="K139" i="18"/>
  <c r="K181" i="18"/>
  <c r="K199" i="18"/>
  <c r="K222" i="18"/>
  <c r="K162" i="18"/>
  <c r="K113" i="18"/>
  <c r="K131" i="18"/>
  <c r="K189" i="18"/>
  <c r="K224" i="18"/>
  <c r="K133" i="18"/>
  <c r="K165" i="18"/>
  <c r="K173" i="18"/>
  <c r="K201" i="18"/>
  <c r="K226" i="18"/>
  <c r="K171" i="18"/>
  <c r="K122" i="18"/>
  <c r="K116" i="18"/>
  <c r="K216" i="18"/>
  <c r="K214" i="18"/>
  <c r="K84" i="18"/>
  <c r="O223" i="18"/>
  <c r="O164" i="18"/>
  <c r="O172" i="18"/>
  <c r="O77" i="18"/>
  <c r="O122" i="18"/>
  <c r="O210" i="18"/>
  <c r="O186" i="18"/>
  <c r="O176" i="18"/>
  <c r="O128" i="18"/>
  <c r="O190" i="18"/>
  <c r="O114" i="18"/>
  <c r="O154" i="18"/>
  <c r="O144" i="18"/>
  <c r="O140" i="18"/>
  <c r="O174" i="18"/>
  <c r="O81" i="18"/>
  <c r="O213" i="18"/>
  <c r="O80" i="18"/>
  <c r="O204" i="18"/>
  <c r="O150" i="18"/>
  <c r="O156" i="18"/>
  <c r="O73" i="18"/>
  <c r="O180" i="18"/>
  <c r="U180" i="18" s="1"/>
  <c r="V180" i="18" s="1"/>
  <c r="O188" i="18"/>
  <c r="O76" i="18"/>
  <c r="O160" i="18"/>
  <c r="O168" i="18"/>
  <c r="O219" i="18"/>
  <c r="O118" i="18"/>
  <c r="O202" i="18"/>
  <c r="O200" i="18"/>
  <c r="O152" i="18"/>
  <c r="O72" i="18"/>
  <c r="O134" i="18"/>
  <c r="O184" i="18"/>
  <c r="O113" i="18"/>
  <c r="O192" i="18"/>
  <c r="O126" i="18"/>
  <c r="O196" i="18"/>
  <c r="O198" i="18"/>
  <c r="O136" i="18"/>
  <c r="O208" i="18"/>
  <c r="O130" i="18"/>
  <c r="O227" i="18"/>
  <c r="O215" i="18"/>
  <c r="O162" i="18"/>
  <c r="O125" i="18"/>
  <c r="O131" i="18"/>
  <c r="O133" i="18"/>
  <c r="O112" i="18"/>
  <c r="O183" i="18"/>
  <c r="O141" i="18"/>
  <c r="O139" i="18"/>
  <c r="O171" i="18"/>
  <c r="O181" i="18"/>
  <c r="O189" i="18"/>
  <c r="O194" i="18"/>
  <c r="O217" i="18"/>
  <c r="O138" i="18"/>
  <c r="O117" i="18"/>
  <c r="O123" i="18"/>
  <c r="O75" i="18"/>
  <c r="O165" i="18"/>
  <c r="O116" i="18"/>
  <c r="O124" i="18"/>
  <c r="O149" i="18"/>
  <c r="O191" i="18"/>
  <c r="O173" i="18"/>
  <c r="O148" i="18"/>
  <c r="O79" i="18"/>
  <c r="O137" i="18"/>
  <c r="O169" i="18"/>
  <c r="O153" i="18"/>
  <c r="O157" i="18"/>
  <c r="O199" i="18"/>
  <c r="O201" i="18"/>
  <c r="O214" i="18"/>
  <c r="O226" i="18"/>
  <c r="O228" i="18" s="1"/>
  <c r="O179" i="18"/>
  <c r="O127" i="18"/>
  <c r="O115" i="18"/>
  <c r="O119" i="18"/>
  <c r="O71" i="18"/>
  <c r="O211" i="18"/>
  <c r="O224" i="18"/>
  <c r="O205" i="18"/>
  <c r="O209" i="18"/>
  <c r="O218" i="18"/>
  <c r="O121" i="18"/>
  <c r="O163" i="18"/>
  <c r="O187" i="18"/>
  <c r="O222" i="18"/>
  <c r="O178" i="18"/>
  <c r="O143" i="18"/>
  <c r="O147" i="18"/>
  <c r="O159" i="18"/>
  <c r="O177" i="18"/>
  <c r="O185" i="18"/>
  <c r="O193" i="18"/>
  <c r="O216" i="18"/>
  <c r="O161" i="18"/>
  <c r="O220" i="18"/>
  <c r="O78" i="18"/>
  <c r="O82" i="18"/>
  <c r="O195" i="18"/>
  <c r="O142" i="18"/>
  <c r="O207" i="18"/>
  <c r="O145" i="18"/>
  <c r="O167" i="18"/>
  <c r="O221" i="18"/>
  <c r="S210" i="18"/>
  <c r="S194" i="18"/>
  <c r="S144" i="18"/>
  <c r="S136" i="18"/>
  <c r="S188" i="18"/>
  <c r="S72" i="18"/>
  <c r="S196" i="18"/>
  <c r="S176" i="18"/>
  <c r="S130" i="18"/>
  <c r="S215" i="18"/>
  <c r="S80" i="18"/>
  <c r="S81" i="18"/>
  <c r="S160" i="18"/>
  <c r="S140" i="18"/>
  <c r="S204" i="18"/>
  <c r="S121" i="18"/>
  <c r="S148" i="18"/>
  <c r="S113" i="18"/>
  <c r="S150" i="18"/>
  <c r="S117" i="18"/>
  <c r="S154" i="18"/>
  <c r="S219" i="18"/>
  <c r="S159" i="18"/>
  <c r="S128" i="18"/>
  <c r="S190" i="18"/>
  <c r="S76" i="18"/>
  <c r="S77" i="18"/>
  <c r="S162" i="18"/>
  <c r="S184" i="18"/>
  <c r="S164" i="18"/>
  <c r="S227" i="18"/>
  <c r="S156" i="18"/>
  <c r="S125" i="18"/>
  <c r="S180" i="18"/>
  <c r="S172" i="18"/>
  <c r="S186" i="18"/>
  <c r="S132" i="18"/>
  <c r="S138" i="18"/>
  <c r="S73" i="18"/>
  <c r="S134" i="18"/>
  <c r="S192" i="18"/>
  <c r="S213" i="18"/>
  <c r="S202" i="18"/>
  <c r="S198" i="18"/>
  <c r="S168" i="18"/>
  <c r="S174" i="18"/>
  <c r="S223" i="18"/>
  <c r="S178" i="18"/>
  <c r="S208" i="18"/>
  <c r="S142" i="18"/>
  <c r="S179" i="18"/>
  <c r="S78" i="18"/>
  <c r="S115" i="18"/>
  <c r="S79" i="18"/>
  <c r="S122" i="18"/>
  <c r="S126" i="18"/>
  <c r="S137" i="18"/>
  <c r="S165" i="18"/>
  <c r="S169" i="18"/>
  <c r="S145" i="18"/>
  <c r="S207" i="18"/>
  <c r="S157" i="18"/>
  <c r="S143" i="18"/>
  <c r="S163" i="18"/>
  <c r="S187" i="18"/>
  <c r="S177" i="18"/>
  <c r="S185" i="18"/>
  <c r="S200" i="18"/>
  <c r="S82" i="18"/>
  <c r="S127" i="18"/>
  <c r="S119" i="18"/>
  <c r="S71" i="18"/>
  <c r="S161" i="18"/>
  <c r="S167" i="18"/>
  <c r="S153" i="18"/>
  <c r="S147" i="18"/>
  <c r="S216" i="18"/>
  <c r="S224" i="18"/>
  <c r="S149" i="18"/>
  <c r="S211" i="18"/>
  <c r="S75" i="18"/>
  <c r="S133" i="18"/>
  <c r="S195" i="18"/>
  <c r="S201" i="18"/>
  <c r="S214" i="18"/>
  <c r="S226" i="18"/>
  <c r="S123" i="18"/>
  <c r="S139" i="18"/>
  <c r="S181" i="18"/>
  <c r="S193" i="18"/>
  <c r="S199" i="18"/>
  <c r="S205" i="18"/>
  <c r="S217" i="18"/>
  <c r="S118" i="18"/>
  <c r="S189" i="18"/>
  <c r="S218" i="18"/>
  <c r="S222" i="18"/>
  <c r="U222" i="18" s="1"/>
  <c r="V222" i="18" s="1"/>
  <c r="S131" i="18"/>
  <c r="S114" i="18"/>
  <c r="S171" i="18"/>
  <c r="S221" i="18"/>
  <c r="S191" i="18"/>
  <c r="S112" i="18"/>
  <c r="S124" i="18"/>
  <c r="S183" i="18"/>
  <c r="S116" i="18"/>
  <c r="S209" i="18"/>
  <c r="S220" i="18"/>
  <c r="S84" i="18"/>
  <c r="S141" i="18"/>
  <c r="N242" i="24"/>
  <c r="J242" i="24"/>
  <c r="O242" i="24"/>
  <c r="Q242" i="24"/>
  <c r="R242" i="24"/>
  <c r="M242" i="24"/>
  <c r="I242" i="24"/>
  <c r="S242" i="24"/>
  <c r="K242" i="24"/>
  <c r="L242" i="24"/>
  <c r="T242" i="24"/>
  <c r="P242" i="24"/>
  <c r="K132" i="25"/>
  <c r="K177" i="25"/>
  <c r="K161" i="25"/>
  <c r="K72" i="25"/>
  <c r="K77" i="25"/>
  <c r="K201" i="25"/>
  <c r="K165" i="25"/>
  <c r="K128" i="25"/>
  <c r="K78" i="25"/>
  <c r="K82" i="25"/>
  <c r="K194" i="25"/>
  <c r="K209" i="25"/>
  <c r="K124" i="25"/>
  <c r="K73" i="25"/>
  <c r="K181" i="25"/>
  <c r="K227" i="25"/>
  <c r="K136" i="25"/>
  <c r="K174" i="25"/>
  <c r="K145" i="25"/>
  <c r="K157" i="25"/>
  <c r="K169" i="25"/>
  <c r="K81" i="25"/>
  <c r="K211" i="25"/>
  <c r="K185" i="25"/>
  <c r="K138" i="25"/>
  <c r="K126" i="25"/>
  <c r="K118" i="25"/>
  <c r="K141" i="25"/>
  <c r="K147" i="25"/>
  <c r="K150" i="25"/>
  <c r="K186" i="25"/>
  <c r="K144" i="25"/>
  <c r="K193" i="25"/>
  <c r="K189" i="25"/>
  <c r="H246" i="25"/>
  <c r="K71" i="25"/>
  <c r="K122" i="25"/>
  <c r="K76" i="25"/>
  <c r="K114" i="25"/>
  <c r="K119" i="25"/>
  <c r="K123" i="25"/>
  <c r="K131" i="25"/>
  <c r="K156" i="25"/>
  <c r="K164" i="25"/>
  <c r="K172" i="25"/>
  <c r="K184" i="25"/>
  <c r="K179" i="25"/>
  <c r="K192" i="25"/>
  <c r="K140" i="25"/>
  <c r="K162" i="25"/>
  <c r="K142" i="25"/>
  <c r="K117" i="25"/>
  <c r="K127" i="25"/>
  <c r="K188" i="25"/>
  <c r="K214" i="25"/>
  <c r="K226" i="25"/>
  <c r="K217" i="25"/>
  <c r="K190" i="25"/>
  <c r="K80" i="25"/>
  <c r="K171" i="25"/>
  <c r="K152" i="25"/>
  <c r="K160" i="25"/>
  <c r="K176" i="25"/>
  <c r="K180" i="25"/>
  <c r="K196" i="25"/>
  <c r="K224" i="25"/>
  <c r="K218" i="25"/>
  <c r="K221" i="25"/>
  <c r="K133" i="25"/>
  <c r="K115" i="25"/>
  <c r="K202" i="25"/>
  <c r="K208" i="25"/>
  <c r="K222" i="25"/>
  <c r="K149" i="25"/>
  <c r="K154" i="25"/>
  <c r="K113" i="25"/>
  <c r="K216" i="25"/>
  <c r="K220" i="25"/>
  <c r="K198" i="25"/>
  <c r="U198" i="25" s="1"/>
  <c r="V198" i="25" s="1"/>
  <c r="K204" i="25"/>
  <c r="K213" i="25"/>
  <c r="K137" i="25"/>
  <c r="K199" i="25"/>
  <c r="K207" i="25"/>
  <c r="K167" i="25"/>
  <c r="K85" i="25"/>
  <c r="O141" i="25"/>
  <c r="O137" i="25"/>
  <c r="O78" i="25"/>
  <c r="O227" i="25"/>
  <c r="O77" i="25"/>
  <c r="O82" i="25"/>
  <c r="O128" i="25"/>
  <c r="O189" i="25"/>
  <c r="O165" i="25"/>
  <c r="O124" i="25"/>
  <c r="O81" i="25"/>
  <c r="O133" i="25"/>
  <c r="O161" i="25"/>
  <c r="O194" i="25"/>
  <c r="O140" i="25"/>
  <c r="O149" i="25"/>
  <c r="O169" i="25"/>
  <c r="O142" i="25"/>
  <c r="O193" i="25"/>
  <c r="O73" i="25"/>
  <c r="O157" i="25"/>
  <c r="O177" i="25"/>
  <c r="O113" i="25"/>
  <c r="O154" i="25"/>
  <c r="O181" i="25"/>
  <c r="O117" i="25"/>
  <c r="O136" i="25"/>
  <c r="O144" i="25"/>
  <c r="O211" i="25"/>
  <c r="O71" i="25"/>
  <c r="O122" i="25"/>
  <c r="O72" i="25"/>
  <c r="O114" i="25"/>
  <c r="O115" i="25"/>
  <c r="O127" i="25"/>
  <c r="O152" i="25"/>
  <c r="O160" i="25"/>
  <c r="O201" i="25"/>
  <c r="O190" i="25"/>
  <c r="O150" i="25"/>
  <c r="O180" i="25"/>
  <c r="O216" i="25"/>
  <c r="O209" i="25"/>
  <c r="O162" i="25"/>
  <c r="O138" i="25"/>
  <c r="O131" i="25"/>
  <c r="O147" i="25"/>
  <c r="O171" i="25"/>
  <c r="O156" i="25"/>
  <c r="O192" i="25"/>
  <c r="O204" i="25"/>
  <c r="O224" i="25"/>
  <c r="O199" i="25"/>
  <c r="O207" i="25"/>
  <c r="O213" i="25"/>
  <c r="O126" i="25"/>
  <c r="O76" i="25"/>
  <c r="O119" i="25"/>
  <c r="O164" i="25"/>
  <c r="O184" i="25"/>
  <c r="O188" i="25"/>
  <c r="O202" i="25"/>
  <c r="O214" i="25"/>
  <c r="O226" i="25"/>
  <c r="O217" i="25"/>
  <c r="O185" i="25"/>
  <c r="O132" i="25"/>
  <c r="O80" i="25"/>
  <c r="O145" i="25"/>
  <c r="O167" i="25"/>
  <c r="O186" i="25"/>
  <c r="O172" i="25"/>
  <c r="O176" i="25"/>
  <c r="O198" i="25"/>
  <c r="O196" i="25"/>
  <c r="O220" i="25"/>
  <c r="O218" i="25"/>
  <c r="O221" i="25"/>
  <c r="O174" i="25"/>
  <c r="O179" i="25"/>
  <c r="O118" i="25"/>
  <c r="O208" i="25"/>
  <c r="O222" i="25"/>
  <c r="O123" i="25"/>
  <c r="O84" i="25"/>
  <c r="S177" i="25"/>
  <c r="S161" i="25"/>
  <c r="S82" i="25"/>
  <c r="S150" i="25"/>
  <c r="S81" i="25"/>
  <c r="S169" i="25"/>
  <c r="S132" i="25"/>
  <c r="S73" i="25"/>
  <c r="S227" i="25"/>
  <c r="S78" i="25"/>
  <c r="S209" i="25"/>
  <c r="S113" i="25"/>
  <c r="S136" i="25"/>
  <c r="S144" i="25"/>
  <c r="S154" i="25"/>
  <c r="S211" i="25"/>
  <c r="S157" i="25"/>
  <c r="S194" i="25"/>
  <c r="S201" i="25"/>
  <c r="S165" i="25"/>
  <c r="S77" i="25"/>
  <c r="S140" i="25"/>
  <c r="S149" i="25"/>
  <c r="S185" i="25"/>
  <c r="S128" i="25"/>
  <c r="S181" i="25"/>
  <c r="S190" i="25"/>
  <c r="S80" i="25"/>
  <c r="S133" i="25"/>
  <c r="S124" i="25"/>
  <c r="S162" i="25"/>
  <c r="S72" i="25"/>
  <c r="S141" i="25"/>
  <c r="S115" i="25"/>
  <c r="S127" i="25"/>
  <c r="S145" i="25"/>
  <c r="S142" i="25"/>
  <c r="S167" i="25"/>
  <c r="S171" i="25"/>
  <c r="S174" i="25"/>
  <c r="S152" i="25"/>
  <c r="S160" i="25"/>
  <c r="S176" i="25"/>
  <c r="S202" i="25"/>
  <c r="S196" i="25"/>
  <c r="S204" i="25"/>
  <c r="S208" i="25"/>
  <c r="S207" i="25"/>
  <c r="S189" i="25"/>
  <c r="S126" i="25"/>
  <c r="S137" i="25"/>
  <c r="S123" i="25"/>
  <c r="S179" i="25"/>
  <c r="S222" i="25"/>
  <c r="S193" i="25"/>
  <c r="S71" i="25"/>
  <c r="S74" i="25" s="1"/>
  <c r="S114" i="25"/>
  <c r="S131" i="25"/>
  <c r="S186" i="25"/>
  <c r="S156" i="25"/>
  <c r="S198" i="25"/>
  <c r="S192" i="25"/>
  <c r="S199" i="25"/>
  <c r="S220" i="25"/>
  <c r="S213" i="25"/>
  <c r="S117" i="25"/>
  <c r="S76" i="25"/>
  <c r="S118" i="25"/>
  <c r="S119" i="25"/>
  <c r="S164" i="25"/>
  <c r="S180" i="25"/>
  <c r="S184" i="25"/>
  <c r="S188" i="25"/>
  <c r="S216" i="25"/>
  <c r="S214" i="25"/>
  <c r="S226" i="25"/>
  <c r="S217" i="25"/>
  <c r="S138" i="25"/>
  <c r="S224" i="25"/>
  <c r="S218" i="25"/>
  <c r="S147" i="25"/>
  <c r="S172" i="25"/>
  <c r="S221" i="25"/>
  <c r="S122" i="25"/>
  <c r="S84" i="25"/>
  <c r="I68" i="25"/>
  <c r="H68" i="12"/>
  <c r="K75" i="25"/>
  <c r="Q75" i="25"/>
  <c r="R75" i="25"/>
  <c r="M75" i="25"/>
  <c r="P75" i="25"/>
  <c r="O75" i="25"/>
  <c r="H83" i="25"/>
  <c r="T75" i="25"/>
  <c r="N75" i="25"/>
  <c r="L75" i="25"/>
  <c r="J75" i="25"/>
  <c r="S75" i="25"/>
  <c r="I75" i="25"/>
  <c r="L79" i="25"/>
  <c r="R79" i="25"/>
  <c r="M79" i="25"/>
  <c r="T79" i="25"/>
  <c r="S79" i="25"/>
  <c r="N79" i="25"/>
  <c r="I79" i="25"/>
  <c r="Q79" i="25"/>
  <c r="O79" i="25"/>
  <c r="K79" i="25"/>
  <c r="J79" i="25"/>
  <c r="P79" i="25"/>
  <c r="J112" i="25"/>
  <c r="L112" i="25"/>
  <c r="H120" i="25"/>
  <c r="I112" i="25"/>
  <c r="R112" i="25"/>
  <c r="Q112" i="25"/>
  <c r="P112" i="25"/>
  <c r="M112" i="25"/>
  <c r="O112" i="25"/>
  <c r="K112" i="25"/>
  <c r="T112" i="25"/>
  <c r="N112" i="25"/>
  <c r="S112" i="25"/>
  <c r="N116" i="25"/>
  <c r="O116" i="25"/>
  <c r="J116" i="25"/>
  <c r="T116" i="25"/>
  <c r="I116" i="25"/>
  <c r="R116" i="25"/>
  <c r="R120" i="25" s="1"/>
  <c r="K116" i="25"/>
  <c r="M116" i="25"/>
  <c r="P116" i="25"/>
  <c r="S116" i="25"/>
  <c r="Q116" i="25"/>
  <c r="L116" i="25"/>
  <c r="H116" i="12"/>
  <c r="L121" i="25"/>
  <c r="T121" i="25"/>
  <c r="T129" i="25" s="1"/>
  <c r="O121" i="25"/>
  <c r="Q121" i="25"/>
  <c r="R121" i="25"/>
  <c r="M121" i="25"/>
  <c r="H129" i="25"/>
  <c r="K121" i="25"/>
  <c r="N121" i="25"/>
  <c r="J121" i="25"/>
  <c r="I121" i="25"/>
  <c r="P121" i="25"/>
  <c r="S121" i="25"/>
  <c r="T125" i="25"/>
  <c r="N125" i="25"/>
  <c r="I125" i="25"/>
  <c r="L125" i="25"/>
  <c r="J125" i="25"/>
  <c r="P125" i="25"/>
  <c r="K125" i="25"/>
  <c r="O125" i="25"/>
  <c r="Q125" i="25"/>
  <c r="M125" i="25"/>
  <c r="S125" i="25"/>
  <c r="R125" i="25"/>
  <c r="M130" i="25"/>
  <c r="P130" i="25"/>
  <c r="K130" i="25"/>
  <c r="H135" i="25"/>
  <c r="R130" i="25"/>
  <c r="L130" i="25"/>
  <c r="N130" i="25"/>
  <c r="J130" i="25"/>
  <c r="I130" i="25"/>
  <c r="T130" i="25"/>
  <c r="S130" i="25"/>
  <c r="Q130" i="25"/>
  <c r="O130" i="25"/>
  <c r="S134" i="25"/>
  <c r="N134" i="25"/>
  <c r="I134" i="25"/>
  <c r="M134" i="25"/>
  <c r="O134" i="25"/>
  <c r="J134" i="25"/>
  <c r="Q134" i="25"/>
  <c r="L134" i="25"/>
  <c r="P134" i="25"/>
  <c r="K134" i="25"/>
  <c r="T134" i="25"/>
  <c r="R134" i="25"/>
  <c r="H134" i="12"/>
  <c r="N139" i="25"/>
  <c r="J139" i="25"/>
  <c r="M139" i="25"/>
  <c r="S139" i="25"/>
  <c r="R139" i="25"/>
  <c r="T139" i="25"/>
  <c r="I139" i="25"/>
  <c r="L139" i="25"/>
  <c r="H146" i="25"/>
  <c r="K139" i="25"/>
  <c r="P139" i="25"/>
  <c r="Q139" i="25"/>
  <c r="O139" i="25"/>
  <c r="H139" i="12"/>
  <c r="P143" i="25"/>
  <c r="L143" i="25"/>
  <c r="Q143" i="25"/>
  <c r="S143" i="25"/>
  <c r="R143" i="25"/>
  <c r="T143" i="25"/>
  <c r="O143" i="25"/>
  <c r="N143" i="25"/>
  <c r="K143" i="25"/>
  <c r="M143" i="25"/>
  <c r="J143" i="25"/>
  <c r="I143" i="25"/>
  <c r="S148" i="25"/>
  <c r="N148" i="25"/>
  <c r="N151" i="25" s="1"/>
  <c r="K148" i="25"/>
  <c r="R148" i="25"/>
  <c r="R151" i="25" s="1"/>
  <c r="J148" i="25"/>
  <c r="P148" i="25"/>
  <c r="P151" i="25" s="1"/>
  <c r="M148" i="25"/>
  <c r="M151" i="25" s="1"/>
  <c r="Q148" i="25"/>
  <c r="Q151" i="25" s="1"/>
  <c r="H151" i="25"/>
  <c r="I148" i="25"/>
  <c r="I151" i="25" s="1"/>
  <c r="L148" i="25"/>
  <c r="L151" i="25" s="1"/>
  <c r="T148" i="25"/>
  <c r="T151" i="25" s="1"/>
  <c r="O148" i="25"/>
  <c r="J153" i="25"/>
  <c r="K153" i="25"/>
  <c r="O153" i="25"/>
  <c r="S153" i="25"/>
  <c r="R153" i="25"/>
  <c r="R155" i="25" s="1"/>
  <c r="N153" i="25"/>
  <c r="T153" i="25"/>
  <c r="T155" i="25" s="1"/>
  <c r="H155" i="25"/>
  <c r="Q153" i="25"/>
  <c r="L153" i="25"/>
  <c r="L155" i="25" s="1"/>
  <c r="I153" i="25"/>
  <c r="P153" i="25"/>
  <c r="P155" i="25" s="1"/>
  <c r="H153" i="12"/>
  <c r="M153" i="25"/>
  <c r="M155" i="25" s="1"/>
  <c r="L159" i="25"/>
  <c r="T159" i="25"/>
  <c r="O159" i="25"/>
  <c r="J159" i="25"/>
  <c r="I159" i="25"/>
  <c r="K159" i="25"/>
  <c r="P159" i="25"/>
  <c r="Q159" i="25"/>
  <c r="H166" i="25"/>
  <c r="M159" i="25"/>
  <c r="R159" i="25"/>
  <c r="N159" i="25"/>
  <c r="S159" i="25"/>
  <c r="T163" i="25"/>
  <c r="K163" i="25"/>
  <c r="P163" i="25"/>
  <c r="R163" i="25"/>
  <c r="N163" i="25"/>
  <c r="J163" i="25"/>
  <c r="I163" i="25"/>
  <c r="S163" i="25"/>
  <c r="Q163" i="25"/>
  <c r="M163" i="25"/>
  <c r="O163" i="25"/>
  <c r="L163" i="25"/>
  <c r="R168" i="25"/>
  <c r="R170" i="25" s="1"/>
  <c r="J168" i="25"/>
  <c r="J170" i="25" s="1"/>
  <c r="N168" i="25"/>
  <c r="T168" i="25"/>
  <c r="T170" i="25" s="1"/>
  <c r="M168" i="25"/>
  <c r="O168" i="25"/>
  <c r="H170" i="25"/>
  <c r="S168" i="25"/>
  <c r="L168" i="25"/>
  <c r="I168" i="25"/>
  <c r="P168" i="25"/>
  <c r="P170" i="25" s="1"/>
  <c r="K168" i="25"/>
  <c r="Q168" i="25"/>
  <c r="H168" i="12"/>
  <c r="O173" i="25"/>
  <c r="N173" i="25"/>
  <c r="N175" i="25" s="1"/>
  <c r="R173" i="25"/>
  <c r="R175" i="25" s="1"/>
  <c r="S173" i="25"/>
  <c r="K173" i="25"/>
  <c r="J173" i="25"/>
  <c r="H175" i="25"/>
  <c r="Q173" i="25"/>
  <c r="L173" i="25"/>
  <c r="L175" i="25" s="1"/>
  <c r="P173" i="25"/>
  <c r="P175" i="25" s="1"/>
  <c r="T173" i="25"/>
  <c r="I173" i="25"/>
  <c r="M173" i="25"/>
  <c r="M175" i="25" s="1"/>
  <c r="T178" i="25"/>
  <c r="S178" i="25"/>
  <c r="N178" i="25"/>
  <c r="I178" i="25"/>
  <c r="I182" i="25" s="1"/>
  <c r="O178" i="25"/>
  <c r="J178" i="25"/>
  <c r="P178" i="25"/>
  <c r="M178" i="25"/>
  <c r="K178" i="25"/>
  <c r="H182" i="25"/>
  <c r="R178" i="25"/>
  <c r="L178" i="25"/>
  <c r="L182" i="25" s="1"/>
  <c r="Q178" i="25"/>
  <c r="Q182" i="25" s="1"/>
  <c r="H178" i="12"/>
  <c r="S183" i="25"/>
  <c r="I183" i="25"/>
  <c r="Q183" i="25"/>
  <c r="O183" i="25"/>
  <c r="T183" i="25"/>
  <c r="R183" i="25"/>
  <c r="K183" i="25"/>
  <c r="H197" i="25"/>
  <c r="J183" i="25"/>
  <c r="L183" i="25"/>
  <c r="N183" i="25"/>
  <c r="M183" i="25"/>
  <c r="P183" i="25"/>
  <c r="T187" i="25"/>
  <c r="Q187" i="25"/>
  <c r="R187" i="25"/>
  <c r="S187" i="25"/>
  <c r="L187" i="25"/>
  <c r="P187" i="25"/>
  <c r="M187" i="25"/>
  <c r="J187" i="25"/>
  <c r="K187" i="25"/>
  <c r="N187" i="25"/>
  <c r="O187" i="25"/>
  <c r="I187" i="25"/>
  <c r="S191" i="25"/>
  <c r="I191" i="25"/>
  <c r="M191" i="25"/>
  <c r="Q191" i="25"/>
  <c r="R191" i="25"/>
  <c r="P191" i="25"/>
  <c r="O191" i="25"/>
  <c r="J191" i="25"/>
  <c r="N191" i="25"/>
  <c r="L191" i="25"/>
  <c r="K191" i="25"/>
  <c r="T191" i="25"/>
  <c r="L195" i="25"/>
  <c r="T195" i="25"/>
  <c r="Q195" i="25"/>
  <c r="I195" i="25"/>
  <c r="M195" i="25"/>
  <c r="R195" i="25"/>
  <c r="O195" i="25"/>
  <c r="P195" i="25"/>
  <c r="K195" i="25"/>
  <c r="N195" i="25"/>
  <c r="J195" i="25"/>
  <c r="S195" i="25"/>
  <c r="N200" i="25"/>
  <c r="J200" i="25"/>
  <c r="J203" i="25" s="1"/>
  <c r="R200" i="25"/>
  <c r="R203" i="25" s="1"/>
  <c r="T200" i="25"/>
  <c r="T203" i="25" s="1"/>
  <c r="M200" i="25"/>
  <c r="M203" i="25" s="1"/>
  <c r="H203" i="25"/>
  <c r="K200" i="25"/>
  <c r="L200" i="25"/>
  <c r="L203" i="25" s="1"/>
  <c r="Q200" i="25"/>
  <c r="I200" i="25"/>
  <c r="I203" i="25" s="1"/>
  <c r="O200" i="25"/>
  <c r="P200" i="25"/>
  <c r="P203" i="25" s="1"/>
  <c r="S200" i="25"/>
  <c r="S205" i="25"/>
  <c r="S206" i="25" s="1"/>
  <c r="K205" i="25"/>
  <c r="R205" i="25"/>
  <c r="R206" i="25" s="1"/>
  <c r="H206" i="25"/>
  <c r="O205" i="25"/>
  <c r="N205" i="25"/>
  <c r="J205" i="25"/>
  <c r="J206" i="25" s="1"/>
  <c r="I205" i="25"/>
  <c r="T205" i="25"/>
  <c r="T206" i="25" s="1"/>
  <c r="M205" i="25"/>
  <c r="M206" i="25" s="1"/>
  <c r="Q205" i="25"/>
  <c r="Q206" i="25" s="1"/>
  <c r="L205" i="25"/>
  <c r="L206" i="25" s="1"/>
  <c r="P205" i="25"/>
  <c r="P206" i="25" s="1"/>
  <c r="H205" i="12"/>
  <c r="L210" i="25"/>
  <c r="L212" i="25" s="1"/>
  <c r="T210" i="25"/>
  <c r="O210" i="25"/>
  <c r="J210" i="25"/>
  <c r="J212" i="25" s="1"/>
  <c r="N210" i="25"/>
  <c r="H212" i="25"/>
  <c r="S210" i="25"/>
  <c r="Q210" i="25"/>
  <c r="P210" i="25"/>
  <c r="P212" i="25" s="1"/>
  <c r="K210" i="25"/>
  <c r="M210" i="25"/>
  <c r="M212" i="25" s="1"/>
  <c r="R210" i="25"/>
  <c r="I210" i="25"/>
  <c r="I212" i="25" s="1"/>
  <c r="O215" i="25"/>
  <c r="K215" i="25"/>
  <c r="S215" i="25"/>
  <c r="H225" i="25"/>
  <c r="P215" i="25"/>
  <c r="R215" i="25"/>
  <c r="T215" i="25"/>
  <c r="I215" i="25"/>
  <c r="M215" i="25"/>
  <c r="J215" i="25"/>
  <c r="L215" i="25"/>
  <c r="Q215" i="25"/>
  <c r="N215" i="25"/>
  <c r="K219" i="25"/>
  <c r="S219" i="25"/>
  <c r="O219" i="25"/>
  <c r="L219" i="25"/>
  <c r="Q219" i="25"/>
  <c r="J219" i="25"/>
  <c r="P219" i="25"/>
  <c r="N219" i="25"/>
  <c r="T219" i="25"/>
  <c r="I219" i="25"/>
  <c r="R219" i="25"/>
  <c r="M219" i="25"/>
  <c r="H219" i="12"/>
  <c r="S223" i="25"/>
  <c r="O223" i="25"/>
  <c r="K223" i="25"/>
  <c r="M223" i="25"/>
  <c r="N223" i="25"/>
  <c r="L223" i="25"/>
  <c r="Q223" i="25"/>
  <c r="R223" i="25"/>
  <c r="P223" i="25"/>
  <c r="J223" i="25"/>
  <c r="T223" i="25"/>
  <c r="I223" i="25"/>
  <c r="N242" i="25"/>
  <c r="J242" i="25"/>
  <c r="O242" i="25"/>
  <c r="R242" i="25"/>
  <c r="Q242" i="25"/>
  <c r="S242" i="25"/>
  <c r="T242" i="25"/>
  <c r="I242" i="25"/>
  <c r="M242" i="25"/>
  <c r="K242" i="25"/>
  <c r="L242" i="25"/>
  <c r="P242" i="25"/>
  <c r="J205" i="26"/>
  <c r="J128" i="26"/>
  <c r="J209" i="26"/>
  <c r="J190" i="26"/>
  <c r="J119" i="26"/>
  <c r="J167" i="26"/>
  <c r="J133" i="26"/>
  <c r="J124" i="26"/>
  <c r="J73" i="26"/>
  <c r="J136" i="26"/>
  <c r="J149" i="26"/>
  <c r="J214" i="26"/>
  <c r="J177" i="26"/>
  <c r="J218" i="26"/>
  <c r="J163" i="26"/>
  <c r="J181" i="26"/>
  <c r="J78" i="26"/>
  <c r="J154" i="26"/>
  <c r="J174" i="26"/>
  <c r="J82" i="26"/>
  <c r="J201" i="26"/>
  <c r="J210" i="26"/>
  <c r="J222" i="26"/>
  <c r="J113" i="26"/>
  <c r="J131" i="26"/>
  <c r="J116" i="26"/>
  <c r="J157" i="26"/>
  <c r="J79" i="26"/>
  <c r="J142" i="26"/>
  <c r="J140" i="26"/>
  <c r="J173" i="26"/>
  <c r="J178" i="26"/>
  <c r="J148" i="26"/>
  <c r="J121" i="26"/>
  <c r="J134" i="26"/>
  <c r="J80" i="26"/>
  <c r="J126" i="26"/>
  <c r="J117" i="26"/>
  <c r="J144" i="26"/>
  <c r="J159" i="26"/>
  <c r="J71" i="26"/>
  <c r="J115" i="26"/>
  <c r="J183" i="26"/>
  <c r="J200" i="26"/>
  <c r="J216" i="26"/>
  <c r="J219" i="26"/>
  <c r="J227" i="26"/>
  <c r="J186" i="26"/>
  <c r="J125" i="26"/>
  <c r="J122" i="26"/>
  <c r="J130" i="26"/>
  <c r="J152" i="26"/>
  <c r="J112" i="26"/>
  <c r="J143" i="26"/>
  <c r="J153" i="26"/>
  <c r="H246" i="26"/>
  <c r="J147" i="26"/>
  <c r="J168" i="26"/>
  <c r="J172" i="26"/>
  <c r="J184" i="26"/>
  <c r="J192" i="26"/>
  <c r="J207" i="26"/>
  <c r="J187" i="26"/>
  <c r="J204" i="26"/>
  <c r="J224" i="26"/>
  <c r="J215" i="26"/>
  <c r="J194" i="26"/>
  <c r="J164" i="26"/>
  <c r="J160" i="26"/>
  <c r="J220" i="26"/>
  <c r="J195" i="26"/>
  <c r="J179" i="26"/>
  <c r="J76" i="26"/>
  <c r="J138" i="26"/>
  <c r="J169" i="26"/>
  <c r="J196" i="26"/>
  <c r="J75" i="26"/>
  <c r="J199" i="26"/>
  <c r="J188" i="26"/>
  <c r="J211" i="26"/>
  <c r="J223" i="26"/>
  <c r="J191" i="26"/>
  <c r="J162" i="26"/>
  <c r="J139" i="26"/>
  <c r="N128" i="26"/>
  <c r="N124" i="26"/>
  <c r="N222" i="26"/>
  <c r="N186" i="26"/>
  <c r="N177" i="26"/>
  <c r="N162" i="26"/>
  <c r="N154" i="26"/>
  <c r="N218" i="26"/>
  <c r="N133" i="26"/>
  <c r="N210" i="26"/>
  <c r="N73" i="26"/>
  <c r="N178" i="26"/>
  <c r="N181" i="26"/>
  <c r="N148" i="26"/>
  <c r="N113" i="26"/>
  <c r="N140" i="26"/>
  <c r="N136" i="26"/>
  <c r="N78" i="26"/>
  <c r="N174" i="26"/>
  <c r="N201" i="26"/>
  <c r="N173" i="26"/>
  <c r="N205" i="26"/>
  <c r="N194" i="26"/>
  <c r="N190" i="26"/>
  <c r="N134" i="26"/>
  <c r="N80" i="26"/>
  <c r="N126" i="26"/>
  <c r="N149" i="26"/>
  <c r="N159" i="26"/>
  <c r="N209" i="26"/>
  <c r="N125" i="26"/>
  <c r="N214" i="26"/>
  <c r="N167" i="26"/>
  <c r="N163" i="26"/>
  <c r="N144" i="26"/>
  <c r="N117" i="26"/>
  <c r="N75" i="26"/>
  <c r="N122" i="26"/>
  <c r="N164" i="26"/>
  <c r="N152" i="26"/>
  <c r="N160" i="26"/>
  <c r="N71" i="26"/>
  <c r="N112" i="26"/>
  <c r="N143" i="26"/>
  <c r="N147" i="26"/>
  <c r="N119" i="26"/>
  <c r="N199" i="26"/>
  <c r="N82" i="26"/>
  <c r="N130" i="26"/>
  <c r="N168" i="26"/>
  <c r="N172" i="26"/>
  <c r="N184" i="26"/>
  <c r="N192" i="26"/>
  <c r="N207" i="26"/>
  <c r="N179" i="26"/>
  <c r="N224" i="26"/>
  <c r="N223" i="26"/>
  <c r="N153" i="26"/>
  <c r="N76" i="26"/>
  <c r="N169" i="26"/>
  <c r="N220" i="26"/>
  <c r="N188" i="26"/>
  <c r="N195" i="26"/>
  <c r="N183" i="26"/>
  <c r="N200" i="26"/>
  <c r="N219" i="26"/>
  <c r="N227" i="26"/>
  <c r="N121" i="26"/>
  <c r="N79" i="26"/>
  <c r="N138" i="26"/>
  <c r="N191" i="26"/>
  <c r="N116" i="26"/>
  <c r="N157" i="26"/>
  <c r="N142" i="26"/>
  <c r="N211" i="26"/>
  <c r="N187" i="26"/>
  <c r="N131" i="26"/>
  <c r="N115" i="26"/>
  <c r="N139" i="26"/>
  <c r="N196" i="26"/>
  <c r="N216" i="26"/>
  <c r="N215" i="26"/>
  <c r="N204" i="26"/>
  <c r="N84" i="26"/>
  <c r="R209" i="26"/>
  <c r="R177" i="26"/>
  <c r="R124" i="26"/>
  <c r="R133" i="26"/>
  <c r="R214" i="26"/>
  <c r="R128" i="26"/>
  <c r="R167" i="26"/>
  <c r="R73" i="26"/>
  <c r="R140" i="26"/>
  <c r="R190" i="26"/>
  <c r="R78" i="26"/>
  <c r="R82" i="26"/>
  <c r="R201" i="26"/>
  <c r="R222" i="26"/>
  <c r="R136" i="26"/>
  <c r="R144" i="26"/>
  <c r="R153" i="26"/>
  <c r="R154" i="26"/>
  <c r="R163" i="26"/>
  <c r="R205" i="26"/>
  <c r="R210" i="26"/>
  <c r="R218" i="26"/>
  <c r="R181" i="26"/>
  <c r="R149" i="26"/>
  <c r="R162" i="26"/>
  <c r="R75" i="26"/>
  <c r="R122" i="26"/>
  <c r="R164" i="26"/>
  <c r="R152" i="26"/>
  <c r="R160" i="26"/>
  <c r="R71" i="26"/>
  <c r="R112" i="26"/>
  <c r="R143" i="26"/>
  <c r="R147" i="26"/>
  <c r="R199" i="26"/>
  <c r="R159" i="26"/>
  <c r="R113" i="26"/>
  <c r="R130" i="26"/>
  <c r="R115" i="26"/>
  <c r="R76" i="26"/>
  <c r="R139" i="26"/>
  <c r="R138" i="26"/>
  <c r="R169" i="26"/>
  <c r="R220" i="26"/>
  <c r="R173" i="26"/>
  <c r="R174" i="26"/>
  <c r="R186" i="26"/>
  <c r="R178" i="26"/>
  <c r="R121" i="26"/>
  <c r="R188" i="26"/>
  <c r="R195" i="26"/>
  <c r="R196" i="26"/>
  <c r="R131" i="26"/>
  <c r="R134" i="26"/>
  <c r="R157" i="26"/>
  <c r="R79" i="26"/>
  <c r="R142" i="26"/>
  <c r="R117" i="26"/>
  <c r="R191" i="26"/>
  <c r="R211" i="26"/>
  <c r="R179" i="26"/>
  <c r="R223" i="26"/>
  <c r="R125" i="26"/>
  <c r="R116" i="26"/>
  <c r="R168" i="26"/>
  <c r="R192" i="26"/>
  <c r="R204" i="26"/>
  <c r="R194" i="26"/>
  <c r="R119" i="26"/>
  <c r="R207" i="26"/>
  <c r="R200" i="26"/>
  <c r="R216" i="26"/>
  <c r="R224" i="26"/>
  <c r="W224" i="12" s="1"/>
  <c r="R227" i="26"/>
  <c r="R148" i="26"/>
  <c r="R172" i="26"/>
  <c r="R187" i="26"/>
  <c r="R219" i="26"/>
  <c r="R184" i="26"/>
  <c r="R215" i="26"/>
  <c r="R126" i="26"/>
  <c r="R80" i="26"/>
  <c r="R183" i="26"/>
  <c r="R84" i="26"/>
  <c r="R77" i="26"/>
  <c r="N77" i="26"/>
  <c r="K77" i="26"/>
  <c r="J77" i="26"/>
  <c r="O77" i="26"/>
  <c r="T77" i="26"/>
  <c r="I77" i="26"/>
  <c r="S77" i="26"/>
  <c r="P77" i="26"/>
  <c r="M77" i="26"/>
  <c r="H83" i="26"/>
  <c r="L77" i="26"/>
  <c r="Q77" i="26"/>
  <c r="J81" i="26"/>
  <c r="R81" i="26"/>
  <c r="O81" i="26"/>
  <c r="K81" i="26"/>
  <c r="T81" i="26"/>
  <c r="N81" i="26"/>
  <c r="S81" i="26"/>
  <c r="M81" i="26"/>
  <c r="P81" i="26"/>
  <c r="Q81" i="26"/>
  <c r="L81" i="26"/>
  <c r="I81" i="26"/>
  <c r="J114" i="26"/>
  <c r="R114" i="26"/>
  <c r="N114" i="26"/>
  <c r="S114" i="26"/>
  <c r="O114" i="26"/>
  <c r="H120" i="26"/>
  <c r="Q114" i="26"/>
  <c r="P114" i="26"/>
  <c r="K114" i="26"/>
  <c r="T114" i="26"/>
  <c r="I114" i="26"/>
  <c r="M114" i="26"/>
  <c r="L114" i="26"/>
  <c r="L118" i="26"/>
  <c r="O118" i="26"/>
  <c r="K118" i="26"/>
  <c r="N118" i="26"/>
  <c r="T118" i="26"/>
  <c r="Q118" i="26"/>
  <c r="J118" i="26"/>
  <c r="S118" i="26"/>
  <c r="I118" i="26"/>
  <c r="R118" i="26"/>
  <c r="P118" i="26"/>
  <c r="M118" i="26"/>
  <c r="T123" i="26"/>
  <c r="L123" i="26"/>
  <c r="Q123" i="26"/>
  <c r="O123" i="26"/>
  <c r="J123" i="26"/>
  <c r="K123" i="26"/>
  <c r="P123" i="26"/>
  <c r="M123" i="26"/>
  <c r="R123" i="26"/>
  <c r="N123" i="26"/>
  <c r="I123" i="26"/>
  <c r="H129" i="26"/>
  <c r="S123" i="26"/>
  <c r="T127" i="26"/>
  <c r="L127" i="26"/>
  <c r="M127" i="26"/>
  <c r="O127" i="26"/>
  <c r="J127" i="26"/>
  <c r="K127" i="26"/>
  <c r="P127" i="26"/>
  <c r="S127" i="26"/>
  <c r="I127" i="26"/>
  <c r="R127" i="26"/>
  <c r="Q127" i="26"/>
  <c r="N127" i="26"/>
  <c r="T132" i="26"/>
  <c r="N132" i="26"/>
  <c r="O132" i="26"/>
  <c r="O135" i="26" s="1"/>
  <c r="J132" i="26"/>
  <c r="M132" i="26"/>
  <c r="I132" i="26"/>
  <c r="I135" i="26" s="1"/>
  <c r="S132" i="26"/>
  <c r="Q132" i="26"/>
  <c r="H135" i="26"/>
  <c r="L132" i="26"/>
  <c r="K132" i="26"/>
  <c r="R132" i="26"/>
  <c r="P132" i="26"/>
  <c r="P135" i="26" s="1"/>
  <c r="N137" i="26"/>
  <c r="O137" i="26"/>
  <c r="J137" i="26"/>
  <c r="R137" i="26"/>
  <c r="K137" i="26"/>
  <c r="H146" i="26"/>
  <c r="Q137" i="26"/>
  <c r="T137" i="26"/>
  <c r="I137" i="26"/>
  <c r="M137" i="26"/>
  <c r="S137" i="26"/>
  <c r="L137" i="26"/>
  <c r="P137" i="26"/>
  <c r="H137" i="12"/>
  <c r="R141" i="26"/>
  <c r="I141" i="26"/>
  <c r="N141" i="26"/>
  <c r="K141" i="26"/>
  <c r="O141" i="26"/>
  <c r="S141" i="26"/>
  <c r="Q141" i="26"/>
  <c r="L141" i="26"/>
  <c r="M141" i="26"/>
  <c r="J141" i="26"/>
  <c r="P141" i="26"/>
  <c r="T141" i="26"/>
  <c r="J145" i="26"/>
  <c r="N145" i="26"/>
  <c r="Q145" i="26"/>
  <c r="R145" i="26"/>
  <c r="O145" i="26"/>
  <c r="L145" i="26"/>
  <c r="P145" i="26"/>
  <c r="K145" i="26"/>
  <c r="M145" i="26"/>
  <c r="S145" i="26"/>
  <c r="I145" i="26"/>
  <c r="T145" i="26"/>
  <c r="S150" i="26"/>
  <c r="M150" i="26"/>
  <c r="M151" i="26" s="1"/>
  <c r="K150" i="26"/>
  <c r="K151" i="26" s="1"/>
  <c r="N150" i="26"/>
  <c r="I150" i="26"/>
  <c r="I151" i="26" s="1"/>
  <c r="Q150" i="26"/>
  <c r="H151" i="26"/>
  <c r="R150" i="26"/>
  <c r="T150" i="26"/>
  <c r="T151" i="26" s="1"/>
  <c r="O150" i="26"/>
  <c r="O151" i="26" s="1"/>
  <c r="J150" i="26"/>
  <c r="L150" i="26"/>
  <c r="P150" i="26"/>
  <c r="P151" i="26" s="1"/>
  <c r="T156" i="26"/>
  <c r="T158" i="26" s="1"/>
  <c r="P156" i="26"/>
  <c r="K156" i="26"/>
  <c r="K158" i="26" s="1"/>
  <c r="L156" i="26"/>
  <c r="O156" i="26"/>
  <c r="O158" i="26" s="1"/>
  <c r="J156" i="26"/>
  <c r="Q156" i="26"/>
  <c r="I156" i="26"/>
  <c r="I158" i="26" s="1"/>
  <c r="H158" i="26"/>
  <c r="M156" i="26"/>
  <c r="R156" i="26"/>
  <c r="N156" i="26"/>
  <c r="R161" i="26"/>
  <c r="T161" i="26"/>
  <c r="S161" i="26"/>
  <c r="N161" i="26"/>
  <c r="L161" i="26"/>
  <c r="O161" i="26"/>
  <c r="Q161" i="26"/>
  <c r="H166" i="26"/>
  <c r="K161" i="26"/>
  <c r="P161" i="26"/>
  <c r="I161" i="26"/>
  <c r="J161" i="26"/>
  <c r="M161" i="26"/>
  <c r="H161" i="12"/>
  <c r="T165" i="26"/>
  <c r="L165" i="26"/>
  <c r="Q165" i="26"/>
  <c r="O165" i="26"/>
  <c r="J165" i="26"/>
  <c r="M165" i="26"/>
  <c r="K165" i="26"/>
  <c r="P165" i="26"/>
  <c r="I165" i="26"/>
  <c r="S165" i="26"/>
  <c r="R165" i="26"/>
  <c r="N165" i="26"/>
  <c r="O171" i="26"/>
  <c r="P171" i="26"/>
  <c r="I171" i="26"/>
  <c r="J171" i="26"/>
  <c r="K171" i="26"/>
  <c r="S171" i="26"/>
  <c r="T171" i="26"/>
  <c r="T175" i="26" s="1"/>
  <c r="M171" i="26"/>
  <c r="N171" i="26"/>
  <c r="H175" i="26"/>
  <c r="R171" i="26"/>
  <c r="L171" i="26"/>
  <c r="Q171" i="26"/>
  <c r="T176" i="26"/>
  <c r="P176" i="26"/>
  <c r="L176" i="26"/>
  <c r="R176" i="26"/>
  <c r="M176" i="26"/>
  <c r="S176" i="26"/>
  <c r="N176" i="26"/>
  <c r="I176" i="26"/>
  <c r="J176" i="26"/>
  <c r="Q176" i="26"/>
  <c r="O176" i="26"/>
  <c r="K176" i="26"/>
  <c r="T180" i="26"/>
  <c r="P180" i="26"/>
  <c r="L180" i="26"/>
  <c r="L182" i="26" s="1"/>
  <c r="O180" i="26"/>
  <c r="O182" i="26" s="1"/>
  <c r="J180" i="26"/>
  <c r="H182" i="26"/>
  <c r="K180" i="26"/>
  <c r="Q180" i="26"/>
  <c r="R180" i="26"/>
  <c r="N180" i="26"/>
  <c r="M180" i="26"/>
  <c r="M182" i="26" s="1"/>
  <c r="I180" i="26"/>
  <c r="S180" i="26"/>
  <c r="S182" i="26" s="1"/>
  <c r="H180" i="12"/>
  <c r="J185" i="26"/>
  <c r="T185" i="26"/>
  <c r="N185" i="26"/>
  <c r="M185" i="26"/>
  <c r="Q185" i="26"/>
  <c r="R185" i="26"/>
  <c r="I185" i="26"/>
  <c r="K185" i="26"/>
  <c r="P185" i="26"/>
  <c r="O185" i="26"/>
  <c r="H197" i="26"/>
  <c r="S185" i="26"/>
  <c r="L185" i="26"/>
  <c r="J189" i="26"/>
  <c r="T189" i="26"/>
  <c r="K189" i="26"/>
  <c r="L189" i="26"/>
  <c r="O189" i="26"/>
  <c r="P189" i="26"/>
  <c r="R189" i="26"/>
  <c r="N189" i="26"/>
  <c r="M189" i="26"/>
  <c r="I189" i="26"/>
  <c r="S189" i="26"/>
  <c r="Q189" i="26"/>
  <c r="M193" i="26"/>
  <c r="N193" i="26"/>
  <c r="T193" i="26"/>
  <c r="J193" i="26"/>
  <c r="R193" i="26"/>
  <c r="Q193" i="26"/>
  <c r="K193" i="26"/>
  <c r="P193" i="26"/>
  <c r="I193" i="26"/>
  <c r="O193" i="26"/>
  <c r="S193" i="26"/>
  <c r="L193" i="26"/>
  <c r="R198" i="26"/>
  <c r="O198" i="26"/>
  <c r="N198" i="26"/>
  <c r="J198" i="26"/>
  <c r="S198" i="26"/>
  <c r="H203" i="26"/>
  <c r="K198" i="26"/>
  <c r="L198" i="26"/>
  <c r="T198" i="26"/>
  <c r="I198" i="26"/>
  <c r="M198" i="26"/>
  <c r="Q198" i="26"/>
  <c r="P198" i="26"/>
  <c r="R202" i="26"/>
  <c r="N202" i="26"/>
  <c r="J202" i="26"/>
  <c r="S202" i="26"/>
  <c r="K202" i="26"/>
  <c r="T202" i="26"/>
  <c r="I202" i="26"/>
  <c r="Q202" i="26"/>
  <c r="L202" i="26"/>
  <c r="O202" i="26"/>
  <c r="P202" i="26"/>
  <c r="M202" i="26"/>
  <c r="H212" i="26"/>
  <c r="J208" i="26"/>
  <c r="K208" i="26"/>
  <c r="L208" i="26"/>
  <c r="M208" i="26"/>
  <c r="Q208" i="26"/>
  <c r="I208" i="26"/>
  <c r="N208" i="26"/>
  <c r="O208" i="26"/>
  <c r="P208" i="26"/>
  <c r="R208" i="26"/>
  <c r="S208" i="26"/>
  <c r="T208" i="26"/>
  <c r="R213" i="26"/>
  <c r="N213" i="26"/>
  <c r="Q213" i="26"/>
  <c r="I213" i="26"/>
  <c r="J213" i="26"/>
  <c r="K213" i="26"/>
  <c r="L213" i="26"/>
  <c r="O213" i="26"/>
  <c r="P213" i="26"/>
  <c r="S213" i="26"/>
  <c r="M213" i="26"/>
  <c r="T213" i="26"/>
  <c r="H225" i="26"/>
  <c r="T217" i="26"/>
  <c r="M217" i="26"/>
  <c r="I217" i="26"/>
  <c r="Q217" i="26"/>
  <c r="L217" i="26"/>
  <c r="J217" i="26"/>
  <c r="K217" i="26"/>
  <c r="P217" i="26"/>
  <c r="O217" i="26"/>
  <c r="S217" i="26"/>
  <c r="N217" i="26"/>
  <c r="R217" i="26"/>
  <c r="I221" i="26"/>
  <c r="T221" i="26"/>
  <c r="Q221" i="26"/>
  <c r="R221" i="26"/>
  <c r="S221" i="26"/>
  <c r="P221" i="26"/>
  <c r="K221" i="26"/>
  <c r="M221" i="26"/>
  <c r="O221" i="26"/>
  <c r="J221" i="26"/>
  <c r="L221" i="26"/>
  <c r="N221" i="26"/>
  <c r="H228" i="26"/>
  <c r="N226" i="26"/>
  <c r="J226" i="26"/>
  <c r="R226" i="26"/>
  <c r="O226" i="26"/>
  <c r="O228" i="26" s="1"/>
  <c r="P226" i="26"/>
  <c r="P228" i="26" s="1"/>
  <c r="Q226" i="26"/>
  <c r="S226" i="26"/>
  <c r="S228" i="26" s="1"/>
  <c r="T226" i="26"/>
  <c r="L226" i="26"/>
  <c r="M226" i="26"/>
  <c r="M228" i="26" s="1"/>
  <c r="K226" i="26"/>
  <c r="K228" i="26" s="1"/>
  <c r="I226" i="26"/>
  <c r="H226" i="12"/>
  <c r="N105" i="14"/>
  <c r="Q105" i="14"/>
  <c r="I105" i="14"/>
  <c r="L105" i="14"/>
  <c r="O105" i="14"/>
  <c r="T105" i="14"/>
  <c r="S229" i="16"/>
  <c r="J229" i="16"/>
  <c r="N229" i="16"/>
  <c r="K229" i="16"/>
  <c r="R229" i="16"/>
  <c r="P229" i="16"/>
  <c r="M229" i="16"/>
  <c r="T229" i="16"/>
  <c r="I229" i="16"/>
  <c r="O229" i="16"/>
  <c r="Q229" i="16"/>
  <c r="V24" i="16"/>
  <c r="K107" i="18"/>
  <c r="U107" i="18" s="1"/>
  <c r="V107" i="18" s="1"/>
  <c r="J87" i="14"/>
  <c r="I95" i="16"/>
  <c r="O86" i="25"/>
  <c r="U86" i="25" s="1"/>
  <c r="V86" i="25" s="1"/>
  <c r="O107" i="18"/>
  <c r="P95" i="16"/>
  <c r="R95" i="16"/>
  <c r="T95" i="16"/>
  <c r="R106" i="26"/>
  <c r="N106" i="26"/>
  <c r="O93" i="24"/>
  <c r="Q93" i="24"/>
  <c r="R93" i="24"/>
  <c r="O101" i="25"/>
  <c r="U101" i="25" s="1"/>
  <c r="V101" i="25" s="1"/>
  <c r="O95" i="25"/>
  <c r="K95" i="25"/>
  <c r="O89" i="18"/>
  <c r="K89" i="18"/>
  <c r="S91" i="25"/>
  <c r="U91" i="25" s="1"/>
  <c r="V91" i="25" s="1"/>
  <c r="J86" i="26"/>
  <c r="N86" i="26"/>
  <c r="N109" i="26"/>
  <c r="S87" i="14"/>
  <c r="O101" i="16"/>
  <c r="R101" i="16"/>
  <c r="O109" i="25"/>
  <c r="R91" i="26"/>
  <c r="S106" i="25"/>
  <c r="K106" i="25"/>
  <c r="N92" i="26"/>
  <c r="R93" i="26"/>
  <c r="W93" i="12" s="1"/>
  <c r="P98" i="19"/>
  <c r="M98" i="19"/>
  <c r="R98" i="19"/>
  <c r="O92" i="20"/>
  <c r="O111" i="20" s="1"/>
  <c r="M92" i="20"/>
  <c r="T92" i="20"/>
  <c r="K87" i="27"/>
  <c r="L87" i="27"/>
  <c r="M87" i="27"/>
  <c r="R92" i="19"/>
  <c r="L92" i="19"/>
  <c r="S92" i="19"/>
  <c r="K96" i="25"/>
  <c r="K99" i="25"/>
  <c r="S89" i="25"/>
  <c r="S94" i="18"/>
  <c r="N100" i="26"/>
  <c r="O92" i="18"/>
  <c r="S103" i="18"/>
  <c r="O103" i="18"/>
  <c r="J90" i="18"/>
  <c r="N90" i="18"/>
  <c r="O90" i="18"/>
  <c r="O88" i="25"/>
  <c r="O106" i="18"/>
  <c r="R87" i="26"/>
  <c r="J87" i="26"/>
  <c r="S91" i="18"/>
  <c r="K107" i="25"/>
  <c r="O94" i="25"/>
  <c r="O91" i="22"/>
  <c r="Q91" i="22"/>
  <c r="J91" i="22"/>
  <c r="S97" i="18"/>
  <c r="K97" i="18"/>
  <c r="R103" i="26"/>
  <c r="K106" i="24"/>
  <c r="N106" i="24"/>
  <c r="R106" i="24"/>
  <c r="N105" i="26"/>
  <c r="R105" i="26"/>
  <c r="R88" i="26"/>
  <c r="K91" i="16"/>
  <c r="R91" i="16"/>
  <c r="S91" i="16"/>
  <c r="S101" i="18"/>
  <c r="R101" i="18"/>
  <c r="R99" i="26"/>
  <c r="N99" i="26"/>
  <c r="N94" i="26"/>
  <c r="I110" i="25"/>
  <c r="K110" i="25"/>
  <c r="Q110" i="25"/>
  <c r="K105" i="18"/>
  <c r="S105" i="18"/>
  <c r="N90" i="26"/>
  <c r="R110" i="26"/>
  <c r="R107" i="26"/>
  <c r="N107" i="26"/>
  <c r="R97" i="26"/>
  <c r="J97" i="26"/>
  <c r="S93" i="25"/>
  <c r="I104" i="24"/>
  <c r="Q104" i="24"/>
  <c r="N104" i="24"/>
  <c r="J96" i="19"/>
  <c r="S96" i="19"/>
  <c r="O96" i="19"/>
  <c r="S104" i="25"/>
  <c r="S97" i="25"/>
  <c r="O97" i="25"/>
  <c r="O103" i="25"/>
  <c r="S95" i="18"/>
  <c r="S98" i="18"/>
  <c r="I86" i="27"/>
  <c r="M86" i="27"/>
  <c r="T86" i="27"/>
  <c r="I95" i="27"/>
  <c r="R95" i="27"/>
  <c r="T96" i="14"/>
  <c r="O96" i="14"/>
  <c r="K110" i="20"/>
  <c r="M110" i="17"/>
  <c r="T110" i="17"/>
  <c r="O110" i="17"/>
  <c r="K85" i="22"/>
  <c r="R94" i="20"/>
  <c r="P94" i="20"/>
  <c r="K94" i="20"/>
  <c r="K98" i="20"/>
  <c r="T98" i="20"/>
  <c r="S98" i="20"/>
  <c r="S85" i="15"/>
  <c r="L85" i="15"/>
  <c r="J85" i="22"/>
  <c r="I95" i="14"/>
  <c r="Q95" i="14"/>
  <c r="P101" i="26"/>
  <c r="L101" i="26"/>
  <c r="H101" i="12"/>
  <c r="R85" i="22"/>
  <c r="J108" i="20"/>
  <c r="P108" i="20"/>
  <c r="L108" i="20"/>
  <c r="J85" i="17"/>
  <c r="P85" i="22"/>
  <c r="T85" i="22"/>
  <c r="O85" i="15"/>
  <c r="S85" i="18"/>
  <c r="R85" i="26"/>
  <c r="N85" i="20"/>
  <c r="I109" i="18"/>
  <c r="S109" i="18"/>
  <c r="M95" i="13"/>
  <c r="I102" i="25"/>
  <c r="K102" i="25"/>
  <c r="M87" i="19"/>
  <c r="Q87" i="19"/>
  <c r="J100" i="13"/>
  <c r="S100" i="13"/>
  <c r="R100" i="13"/>
  <c r="I86" i="23"/>
  <c r="O86" i="23"/>
  <c r="Q95" i="22"/>
  <c r="O95" i="22"/>
  <c r="I85" i="19"/>
  <c r="I85" i="22"/>
  <c r="M105" i="14"/>
  <c r="O85" i="19"/>
  <c r="I85" i="16"/>
  <c r="L85" i="16"/>
  <c r="J85" i="15"/>
  <c r="T93" i="16"/>
  <c r="P93" i="16"/>
  <c r="N93" i="16"/>
  <c r="Q93" i="16"/>
  <c r="K93" i="16"/>
  <c r="L93" i="16"/>
  <c r="H109" i="12"/>
  <c r="J84" i="26"/>
  <c r="R229" i="24"/>
  <c r="M229" i="24"/>
  <c r="N229" i="24"/>
  <c r="O229" i="24"/>
  <c r="S229" i="24"/>
  <c r="K229" i="24"/>
  <c r="I229" i="24"/>
  <c r="T229" i="24"/>
  <c r="P229" i="24"/>
  <c r="Q229" i="24"/>
  <c r="J229" i="24"/>
  <c r="S229" i="21"/>
  <c r="J229" i="21"/>
  <c r="M229" i="21"/>
  <c r="T229" i="21"/>
  <c r="N229" i="21"/>
  <c r="K229" i="21"/>
  <c r="O229" i="21"/>
  <c r="P229" i="21"/>
  <c r="Q229" i="21"/>
  <c r="L229" i="21"/>
  <c r="R229" i="21"/>
  <c r="I96" i="14"/>
  <c r="Y73" i="6"/>
  <c r="Y144" i="6"/>
  <c r="U42" i="14"/>
  <c r="V42" i="14" s="1"/>
  <c r="I44" i="14"/>
  <c r="U32" i="16"/>
  <c r="V32" i="16" s="1"/>
  <c r="M18" i="18"/>
  <c r="K72" i="26"/>
  <c r="P72" i="26"/>
  <c r="I72" i="26"/>
  <c r="L72" i="26"/>
  <c r="R72" i="26"/>
  <c r="Q72" i="26"/>
  <c r="T72" i="26"/>
  <c r="N72" i="26"/>
  <c r="J72" i="26"/>
  <c r="H74" i="26"/>
  <c r="M72" i="26"/>
  <c r="S72" i="26"/>
  <c r="O72" i="26"/>
  <c r="N87" i="14"/>
  <c r="O88" i="18"/>
  <c r="K87" i="14"/>
  <c r="O95" i="16"/>
  <c r="N95" i="16"/>
  <c r="K95" i="16"/>
  <c r="K100" i="25"/>
  <c r="S100" i="25"/>
  <c r="J93" i="24"/>
  <c r="N93" i="24"/>
  <c r="S98" i="25"/>
  <c r="I87" i="14"/>
  <c r="M87" i="14"/>
  <c r="S102" i="18"/>
  <c r="K91" i="25"/>
  <c r="O91" i="25"/>
  <c r="R86" i="26"/>
  <c r="J109" i="26"/>
  <c r="R87" i="14"/>
  <c r="K101" i="16"/>
  <c r="L101" i="16"/>
  <c r="T101" i="16"/>
  <c r="S109" i="25"/>
  <c r="K87" i="25"/>
  <c r="U87" i="25" s="1"/>
  <c r="V87" i="25" s="1"/>
  <c r="J91" i="26"/>
  <c r="N91" i="26"/>
  <c r="O106" i="25"/>
  <c r="K98" i="19"/>
  <c r="J98" i="19"/>
  <c r="Q92" i="20"/>
  <c r="S92" i="20"/>
  <c r="K92" i="20"/>
  <c r="I87" i="27"/>
  <c r="S87" i="27"/>
  <c r="N87" i="27"/>
  <c r="J92" i="19"/>
  <c r="Q92" i="19"/>
  <c r="N89" i="26"/>
  <c r="U89" i="26" s="1"/>
  <c r="V89" i="26" s="1"/>
  <c r="O89" i="25"/>
  <c r="O94" i="18"/>
  <c r="U94" i="18" s="1"/>
  <c r="V94" i="18" s="1"/>
  <c r="R104" i="26"/>
  <c r="K92" i="18"/>
  <c r="S92" i="18"/>
  <c r="K103" i="18"/>
  <c r="L90" i="18"/>
  <c r="M90" i="18"/>
  <c r="S88" i="25"/>
  <c r="S106" i="18"/>
  <c r="S87" i="18"/>
  <c r="K87" i="18"/>
  <c r="N87" i="26"/>
  <c r="S107" i="25"/>
  <c r="K94" i="25"/>
  <c r="P91" i="22"/>
  <c r="N91" i="22"/>
  <c r="R91" i="22"/>
  <c r="N102" i="26"/>
  <c r="J102" i="26"/>
  <c r="O102" i="12" s="1"/>
  <c r="N103" i="26"/>
  <c r="I106" i="24"/>
  <c r="J106" i="24"/>
  <c r="S106" i="24"/>
  <c r="J105" i="26"/>
  <c r="S108" i="25"/>
  <c r="N88" i="26"/>
  <c r="J88" i="26"/>
  <c r="N91" i="16"/>
  <c r="T91" i="16"/>
  <c r="K101" i="18"/>
  <c r="M101" i="18"/>
  <c r="J101" i="18"/>
  <c r="O110" i="25"/>
  <c r="M110" i="25"/>
  <c r="R110" i="25"/>
  <c r="K93" i="18"/>
  <c r="O105" i="18"/>
  <c r="N97" i="26"/>
  <c r="O93" i="25"/>
  <c r="K93" i="25"/>
  <c r="P104" i="24"/>
  <c r="R104" i="24"/>
  <c r="J104" i="24"/>
  <c r="R96" i="19"/>
  <c r="K96" i="19"/>
  <c r="N96" i="19"/>
  <c r="S108" i="18"/>
  <c r="K104" i="18"/>
  <c r="S100" i="18"/>
  <c r="K100" i="18"/>
  <c r="S103" i="25"/>
  <c r="K103" i="25"/>
  <c r="O95" i="18"/>
  <c r="O92" i="25"/>
  <c r="S92" i="25"/>
  <c r="K98" i="18"/>
  <c r="R86" i="27"/>
  <c r="J86" i="27"/>
  <c r="S86" i="27"/>
  <c r="N98" i="26"/>
  <c r="R95" i="26"/>
  <c r="K96" i="14"/>
  <c r="S96" i="14"/>
  <c r="L96" i="14"/>
  <c r="N110" i="17"/>
  <c r="Q110" i="17"/>
  <c r="K110" i="17"/>
  <c r="H111" i="20"/>
  <c r="L94" i="20"/>
  <c r="Q94" i="20"/>
  <c r="S94" i="20"/>
  <c r="Q98" i="20"/>
  <c r="N98" i="20"/>
  <c r="J85" i="20"/>
  <c r="Q85" i="20"/>
  <c r="N101" i="26"/>
  <c r="I108" i="20"/>
  <c r="I111" i="20" s="1"/>
  <c r="S108" i="20"/>
  <c r="Q108" i="20"/>
  <c r="P85" i="20"/>
  <c r="O109" i="18"/>
  <c r="K109" i="18"/>
  <c r="S102" i="25"/>
  <c r="N85" i="26"/>
  <c r="T100" i="13"/>
  <c r="K100" i="13"/>
  <c r="I100" i="13"/>
  <c r="S85" i="25"/>
  <c r="H111" i="24"/>
  <c r="H111" i="14"/>
  <c r="T85" i="19"/>
  <c r="Q86" i="23"/>
  <c r="L86" i="23"/>
  <c r="J105" i="14"/>
  <c r="K85" i="18"/>
  <c r="L85" i="18"/>
  <c r="P85" i="18"/>
  <c r="H111" i="22"/>
  <c r="R85" i="17"/>
  <c r="T85" i="17"/>
  <c r="I85" i="17"/>
  <c r="S85" i="17"/>
  <c r="K85" i="17"/>
  <c r="Q95" i="13"/>
  <c r="J95" i="13"/>
  <c r="O95" i="13"/>
  <c r="S95" i="13"/>
  <c r="R95" i="13"/>
  <c r="T95" i="13"/>
  <c r="H111" i="25"/>
  <c r="I99" i="19"/>
  <c r="R66" i="13"/>
  <c r="H66" i="12"/>
  <c r="S66" i="13"/>
  <c r="N66" i="13"/>
  <c r="L229" i="16"/>
  <c r="L229" i="14"/>
  <c r="S229" i="14"/>
  <c r="J229" i="14"/>
  <c r="T229" i="14"/>
  <c r="N229" i="14"/>
  <c r="K229" i="14"/>
  <c r="M229" i="14"/>
  <c r="I229" i="14"/>
  <c r="P229" i="14"/>
  <c r="O229" i="14"/>
  <c r="K229" i="18"/>
  <c r="M229" i="18"/>
  <c r="J229" i="18"/>
  <c r="T229" i="18"/>
  <c r="R229" i="18"/>
  <c r="Q229" i="18"/>
  <c r="O229" i="18"/>
  <c r="L229" i="18"/>
  <c r="I229" i="18"/>
  <c r="S229" i="18"/>
  <c r="Q229" i="17"/>
  <c r="I229" i="17"/>
  <c r="K229" i="17"/>
  <c r="N229" i="17"/>
  <c r="R229" i="17"/>
  <c r="P229" i="17"/>
  <c r="L229" i="17"/>
  <c r="T229" i="17"/>
  <c r="M229" i="17"/>
  <c r="S229" i="17"/>
  <c r="J229" i="17"/>
  <c r="H229" i="15"/>
  <c r="Y204" i="6"/>
  <c r="S44" i="14"/>
  <c r="L44" i="14"/>
  <c r="U41" i="16"/>
  <c r="U9" i="16"/>
  <c r="L12" i="16"/>
  <c r="V35" i="16"/>
  <c r="U19" i="16"/>
  <c r="H12" i="16"/>
  <c r="U25" i="16"/>
  <c r="V25" i="16" s="1"/>
  <c r="T87" i="14"/>
  <c r="Q95" i="16"/>
  <c r="J95" i="16"/>
  <c r="M95" i="16"/>
  <c r="S93" i="24"/>
  <c r="P93" i="24"/>
  <c r="L93" i="24"/>
  <c r="Q87" i="14"/>
  <c r="K102" i="18"/>
  <c r="J101" i="16"/>
  <c r="M101" i="16"/>
  <c r="N101" i="16"/>
  <c r="L98" i="19"/>
  <c r="T98" i="19"/>
  <c r="O98" i="19"/>
  <c r="N92" i="20"/>
  <c r="J92" i="20"/>
  <c r="P87" i="27"/>
  <c r="R87" i="27"/>
  <c r="M92" i="19"/>
  <c r="M111" i="19" s="1"/>
  <c r="T92" i="19"/>
  <c r="P92" i="19"/>
  <c r="S96" i="25"/>
  <c r="O99" i="25"/>
  <c r="S90" i="25"/>
  <c r="J100" i="26"/>
  <c r="S105" i="25"/>
  <c r="N104" i="26"/>
  <c r="R90" i="18"/>
  <c r="Q90" i="18"/>
  <c r="S90" i="18"/>
  <c r="O87" i="18"/>
  <c r="K91" i="18"/>
  <c r="O91" i="18"/>
  <c r="O99" i="18"/>
  <c r="S94" i="25"/>
  <c r="M91" i="22"/>
  <c r="L91" i="22"/>
  <c r="R102" i="26"/>
  <c r="J103" i="26"/>
  <c r="L106" i="24"/>
  <c r="Q106" i="24"/>
  <c r="S96" i="18"/>
  <c r="O96" i="18"/>
  <c r="U96" i="18" s="1"/>
  <c r="V96" i="18" s="1"/>
  <c r="O108" i="25"/>
  <c r="K108" i="25"/>
  <c r="U108" i="25" s="1"/>
  <c r="V108" i="25" s="1"/>
  <c r="P91" i="16"/>
  <c r="Q91" i="16"/>
  <c r="L91" i="16"/>
  <c r="N108" i="26"/>
  <c r="R108" i="26"/>
  <c r="L101" i="18"/>
  <c r="Q101" i="18"/>
  <c r="O101" i="18"/>
  <c r="J99" i="26"/>
  <c r="J94" i="26"/>
  <c r="S86" i="18"/>
  <c r="K86" i="18"/>
  <c r="O86" i="18"/>
  <c r="P110" i="25"/>
  <c r="N110" i="25"/>
  <c r="O93" i="18"/>
  <c r="J110" i="26"/>
  <c r="T104" i="24"/>
  <c r="K104" i="24"/>
  <c r="P96" i="19"/>
  <c r="L96" i="19"/>
  <c r="Q96" i="19"/>
  <c r="O108" i="18"/>
  <c r="K108" i="18"/>
  <c r="U108" i="18" s="1"/>
  <c r="V108" i="18" s="1"/>
  <c r="K104" i="25"/>
  <c r="O104" i="25"/>
  <c r="K92" i="25"/>
  <c r="O98" i="18"/>
  <c r="N86" i="27"/>
  <c r="O86" i="27"/>
  <c r="K86" i="27"/>
  <c r="J98" i="26"/>
  <c r="J95" i="26"/>
  <c r="J96" i="14"/>
  <c r="Q96" i="14"/>
  <c r="R110" i="17"/>
  <c r="P110" i="17"/>
  <c r="R85" i="20"/>
  <c r="T94" i="20"/>
  <c r="M94" i="20"/>
  <c r="H105" i="12"/>
  <c r="L98" i="20"/>
  <c r="P98" i="20"/>
  <c r="J98" i="20"/>
  <c r="J101" i="26"/>
  <c r="R101" i="26"/>
  <c r="M108" i="20"/>
  <c r="N108" i="20"/>
  <c r="R108" i="20"/>
  <c r="O85" i="18"/>
  <c r="J85" i="26"/>
  <c r="J87" i="13"/>
  <c r="M85" i="20"/>
  <c r="S110" i="18"/>
  <c r="O102" i="25"/>
  <c r="T85" i="20"/>
  <c r="M100" i="13"/>
  <c r="O100" i="13"/>
  <c r="N100" i="13"/>
  <c r="O85" i="25"/>
  <c r="J86" i="23"/>
  <c r="O85" i="20"/>
  <c r="K105" i="14"/>
  <c r="S105" i="14"/>
  <c r="N85" i="19"/>
  <c r="L85" i="19"/>
  <c r="R85" i="19"/>
  <c r="J85" i="19"/>
  <c r="I95" i="22"/>
  <c r="M95" i="22"/>
  <c r="L95" i="22"/>
  <c r="N95" i="22"/>
  <c r="J95" i="22"/>
  <c r="R95" i="22"/>
  <c r="H111" i="26"/>
  <c r="K84" i="25"/>
  <c r="O84" i="18"/>
  <c r="T229" i="25"/>
  <c r="P229" i="25"/>
  <c r="M229" i="25"/>
  <c r="S229" i="25"/>
  <c r="N229" i="25"/>
  <c r="Q229" i="25"/>
  <c r="I229" i="25"/>
  <c r="L229" i="25"/>
  <c r="R229" i="25"/>
  <c r="J229" i="25"/>
  <c r="O229" i="25"/>
  <c r="H193" i="12"/>
  <c r="K183" i="18"/>
  <c r="J229" i="27"/>
  <c r="L229" i="27"/>
  <c r="S229" i="27"/>
  <c r="K229" i="27"/>
  <c r="I229" i="27"/>
  <c r="P229" i="27"/>
  <c r="N229" i="19"/>
  <c r="T45" i="6"/>
  <c r="T46" i="6" s="1"/>
  <c r="T4" i="6" s="1"/>
  <c r="N5" i="5" s="1"/>
  <c r="T229" i="26"/>
  <c r="N229" i="26"/>
  <c r="Q229" i="26"/>
  <c r="J229" i="26"/>
  <c r="S229" i="26"/>
  <c r="R229" i="26"/>
  <c r="U34" i="14"/>
  <c r="V34" i="14" s="1"/>
  <c r="U32" i="14"/>
  <c r="V32" i="14" s="1"/>
  <c r="U15" i="14"/>
  <c r="V15" i="14" s="1"/>
  <c r="U28" i="16"/>
  <c r="V28" i="16" s="1"/>
  <c r="U20" i="16"/>
  <c r="V20" i="16" s="1"/>
  <c r="P12" i="16"/>
  <c r="U27" i="16"/>
  <c r="V27" i="16" s="1"/>
  <c r="U23" i="16"/>
  <c r="V23" i="16" s="1"/>
  <c r="U42" i="16"/>
  <c r="V42" i="16" s="1"/>
  <c r="V149" i="16"/>
  <c r="Q229" i="23"/>
  <c r="I229" i="23"/>
  <c r="P229" i="23"/>
  <c r="N229" i="23"/>
  <c r="M229" i="23"/>
  <c r="S229" i="23"/>
  <c r="W45" i="6"/>
  <c r="W46" i="6" s="1"/>
  <c r="W4" i="6" s="1"/>
  <c r="Q5" i="5" s="1"/>
  <c r="P129" i="14"/>
  <c r="H217" i="12"/>
  <c r="S229" i="22"/>
  <c r="K229" i="22"/>
  <c r="O229" i="22"/>
  <c r="M229" i="22"/>
  <c r="L229" i="22"/>
  <c r="P229" i="22"/>
  <c r="Q44" i="20"/>
  <c r="J44" i="21"/>
  <c r="J242" i="13"/>
  <c r="N242" i="13"/>
  <c r="I183" i="14"/>
  <c r="I200" i="14"/>
  <c r="H246" i="14"/>
  <c r="I163" i="14"/>
  <c r="I195" i="14"/>
  <c r="I196" i="14"/>
  <c r="I122" i="14"/>
  <c r="I143" i="14"/>
  <c r="I159" i="14"/>
  <c r="I187" i="14"/>
  <c r="I126" i="14"/>
  <c r="I112" i="14"/>
  <c r="I191" i="14"/>
  <c r="I179" i="14"/>
  <c r="I211" i="14"/>
  <c r="M130" i="14"/>
  <c r="M153" i="14"/>
  <c r="M155" i="14" s="1"/>
  <c r="M183" i="14"/>
  <c r="M195" i="14"/>
  <c r="M134" i="14"/>
  <c r="M112" i="14"/>
  <c r="M215" i="14"/>
  <c r="M116" i="14"/>
  <c r="M126" i="14"/>
  <c r="M149" i="14"/>
  <c r="M187" i="14"/>
  <c r="M169" i="14"/>
  <c r="M196" i="14"/>
  <c r="M173" i="14"/>
  <c r="Q210" i="14"/>
  <c r="Q183" i="14"/>
  <c r="Q159" i="14"/>
  <c r="Q215" i="14"/>
  <c r="Q163" i="14"/>
  <c r="Q117" i="14"/>
  <c r="Q187" i="14"/>
  <c r="Q130" i="14"/>
  <c r="Q143" i="14"/>
  <c r="Q122" i="14"/>
  <c r="Q192" i="14"/>
  <c r="Q125" i="14"/>
  <c r="Q195" i="14"/>
  <c r="Q154" i="14"/>
  <c r="Q121" i="14"/>
  <c r="Q191" i="14"/>
  <c r="Q207" i="14"/>
  <c r="K77" i="14"/>
  <c r="I77" i="14"/>
  <c r="M77" i="14"/>
  <c r="R77" i="14"/>
  <c r="S77" i="14"/>
  <c r="M81" i="14"/>
  <c r="J81" i="14"/>
  <c r="T81" i="14"/>
  <c r="S81" i="14"/>
  <c r="O81" i="14"/>
  <c r="R81" i="14"/>
  <c r="N81" i="14"/>
  <c r="M114" i="14"/>
  <c r="Q114" i="14"/>
  <c r="S114" i="14"/>
  <c r="O114" i="14"/>
  <c r="I118" i="14"/>
  <c r="Q118" i="14"/>
  <c r="S118" i="14"/>
  <c r="O132" i="14"/>
  <c r="J132" i="14"/>
  <c r="K132" i="14"/>
  <c r="H135" i="14"/>
  <c r="Q132" i="14"/>
  <c r="M132" i="14"/>
  <c r="M137" i="14"/>
  <c r="O137" i="14"/>
  <c r="K137" i="14"/>
  <c r="Q141" i="14"/>
  <c r="K141" i="14"/>
  <c r="S141" i="14"/>
  <c r="O141" i="14"/>
  <c r="T145" i="14"/>
  <c r="O145" i="14"/>
  <c r="S145" i="14"/>
  <c r="M145" i="14"/>
  <c r="K145" i="14"/>
  <c r="J150" i="14"/>
  <c r="J151" i="14" s="1"/>
  <c r="N150" i="14"/>
  <c r="O161" i="14"/>
  <c r="R161" i="14"/>
  <c r="T161" i="14"/>
  <c r="M161" i="14"/>
  <c r="Q161" i="14"/>
  <c r="I161" i="14"/>
  <c r="I165" i="14"/>
  <c r="N165" i="14"/>
  <c r="O165" i="14"/>
  <c r="K165" i="14"/>
  <c r="M165" i="14"/>
  <c r="O171" i="14"/>
  <c r="M171" i="14"/>
  <c r="Q171" i="14"/>
  <c r="I171" i="14"/>
  <c r="M185" i="14"/>
  <c r="Q185" i="14"/>
  <c r="H197" i="14"/>
  <c r="O189" i="14"/>
  <c r="M189" i="14"/>
  <c r="Q189" i="14"/>
  <c r="T189" i="14"/>
  <c r="K189" i="14"/>
  <c r="S189" i="14"/>
  <c r="T193" i="14"/>
  <c r="L193" i="14"/>
  <c r="M202" i="14"/>
  <c r="Q202" i="14"/>
  <c r="S208" i="14"/>
  <c r="Q208" i="14"/>
  <c r="N208" i="14"/>
  <c r="T208" i="14"/>
  <c r="R208" i="14"/>
  <c r="J208" i="14"/>
  <c r="K208" i="14"/>
  <c r="K212" i="14" s="1"/>
  <c r="T221" i="14"/>
  <c r="P221" i="14"/>
  <c r="L221" i="14"/>
  <c r="M226" i="14"/>
  <c r="M228" i="14" s="1"/>
  <c r="J44" i="16"/>
  <c r="Q18" i="21"/>
  <c r="M18" i="23"/>
  <c r="J44" i="23"/>
  <c r="O44" i="23"/>
  <c r="I198" i="14"/>
  <c r="R165" i="14"/>
  <c r="I130" i="14"/>
  <c r="M210" i="14"/>
  <c r="Q169" i="14"/>
  <c r="Q153" i="14"/>
  <c r="Q139" i="14"/>
  <c r="N77" i="14"/>
  <c r="K114" i="14"/>
  <c r="I208" i="14"/>
  <c r="Q137" i="14"/>
  <c r="I137" i="14"/>
  <c r="M198" i="14"/>
  <c r="S132" i="14"/>
  <c r="Q173" i="14"/>
  <c r="Q134" i="14"/>
  <c r="Q194" i="14"/>
  <c r="I167" i="14"/>
  <c r="Q133" i="14"/>
  <c r="Q81" i="14"/>
  <c r="M143" i="14"/>
  <c r="I134" i="14"/>
  <c r="I153" i="14"/>
  <c r="Q72" i="13"/>
  <c r="O114" i="13"/>
  <c r="S114" i="13"/>
  <c r="H114" i="12"/>
  <c r="L114" i="13"/>
  <c r="I114" i="13"/>
  <c r="J114" i="13"/>
  <c r="H123" i="12"/>
  <c r="O123" i="13"/>
  <c r="S123" i="13"/>
  <c r="L123" i="13"/>
  <c r="I123" i="13"/>
  <c r="J123" i="13"/>
  <c r="M137" i="13"/>
  <c r="I137" i="13"/>
  <c r="L137" i="13"/>
  <c r="Q137" i="13"/>
  <c r="M141" i="13"/>
  <c r="L141" i="13"/>
  <c r="R145" i="13"/>
  <c r="H145" i="12"/>
  <c r="S145" i="13"/>
  <c r="N145" i="13"/>
  <c r="I156" i="13"/>
  <c r="M156" i="13"/>
  <c r="P156" i="13"/>
  <c r="K156" i="13"/>
  <c r="N156" i="13"/>
  <c r="M161" i="13"/>
  <c r="L161" i="13"/>
  <c r="I165" i="13"/>
  <c r="H165" i="12"/>
  <c r="R165" i="13"/>
  <c r="M165" i="13"/>
  <c r="Q180" i="13"/>
  <c r="L180" i="13"/>
  <c r="S180" i="13"/>
  <c r="N180" i="13"/>
  <c r="T180" i="13"/>
  <c r="Y180" i="12" s="1"/>
  <c r="Q185" i="13"/>
  <c r="H185" i="12"/>
  <c r="R185" i="13"/>
  <c r="M185" i="13"/>
  <c r="I189" i="13"/>
  <c r="K189" i="13"/>
  <c r="P189" i="13"/>
  <c r="T193" i="13"/>
  <c r="L193" i="13"/>
  <c r="O193" i="13"/>
  <c r="J193" i="13"/>
  <c r="M193" i="13"/>
  <c r="H196" i="12"/>
  <c r="R196" i="13"/>
  <c r="T196" i="13"/>
  <c r="H216" i="12"/>
  <c r="R216" i="13"/>
  <c r="I216" i="13"/>
  <c r="N216" i="12" s="1"/>
  <c r="S220" i="13"/>
  <c r="N220" i="13"/>
  <c r="P220" i="13"/>
  <c r="U220" i="12" s="1"/>
  <c r="T220" i="13"/>
  <c r="T224" i="13"/>
  <c r="L224" i="13"/>
  <c r="O224" i="13"/>
  <c r="J224" i="13"/>
  <c r="M224" i="13"/>
  <c r="J121" i="14"/>
  <c r="J125" i="14"/>
  <c r="J174" i="14"/>
  <c r="J223" i="14"/>
  <c r="J215" i="14"/>
  <c r="J195" i="14"/>
  <c r="J216" i="14"/>
  <c r="J136" i="14"/>
  <c r="N200" i="14"/>
  <c r="N174" i="14"/>
  <c r="N175" i="14" s="1"/>
  <c r="N153" i="14"/>
  <c r="N140" i="14"/>
  <c r="N154" i="14"/>
  <c r="N136" i="14"/>
  <c r="N216" i="14"/>
  <c r="N225" i="14" s="1"/>
  <c r="R215" i="14"/>
  <c r="R195" i="14"/>
  <c r="R223" i="14"/>
  <c r="R117" i="14"/>
  <c r="R169" i="14"/>
  <c r="R121" i="14"/>
  <c r="R154" i="14"/>
  <c r="I51" i="14"/>
  <c r="Q51" i="14"/>
  <c r="R73" i="14"/>
  <c r="N73" i="14"/>
  <c r="N74" i="14" s="1"/>
  <c r="K73" i="14"/>
  <c r="T73" i="14"/>
  <c r="T74" i="14" s="1"/>
  <c r="S73" i="14"/>
  <c r="Q73" i="14"/>
  <c r="Q74" i="14" s="1"/>
  <c r="J73" i="14"/>
  <c r="S78" i="14"/>
  <c r="N78" i="14"/>
  <c r="Q78" i="14"/>
  <c r="J78" i="14"/>
  <c r="O82" i="14"/>
  <c r="K82" i="14"/>
  <c r="Q82" i="14"/>
  <c r="R82" i="14"/>
  <c r="N82" i="14"/>
  <c r="S82" i="14"/>
  <c r="S124" i="14"/>
  <c r="O124" i="14"/>
  <c r="N124" i="14"/>
  <c r="M124" i="14"/>
  <c r="J124" i="14"/>
  <c r="O128" i="14"/>
  <c r="N128" i="14"/>
  <c r="M128" i="14"/>
  <c r="S128" i="14"/>
  <c r="R128" i="14"/>
  <c r="I128" i="14"/>
  <c r="K128" i="14"/>
  <c r="T128" i="14"/>
  <c r="R133" i="14"/>
  <c r="R135" i="14" s="1"/>
  <c r="N133" i="14"/>
  <c r="N135" i="14" s="1"/>
  <c r="N138" i="14"/>
  <c r="R138" i="14"/>
  <c r="R142" i="14"/>
  <c r="I147" i="14"/>
  <c r="K147" i="14"/>
  <c r="M147" i="14"/>
  <c r="S147" i="14"/>
  <c r="S151" i="14" s="1"/>
  <c r="I157" i="14"/>
  <c r="J157" i="14"/>
  <c r="S157" i="14"/>
  <c r="S158" i="14" s="1"/>
  <c r="R157" i="14"/>
  <c r="Q157" i="14"/>
  <c r="Q158" i="14" s="1"/>
  <c r="N157" i="14"/>
  <c r="N158" i="14" s="1"/>
  <c r="R162" i="14"/>
  <c r="Q167" i="14"/>
  <c r="I177" i="14"/>
  <c r="M177" i="14"/>
  <c r="K177" i="14"/>
  <c r="Q181" i="14"/>
  <c r="I181" i="14"/>
  <c r="K181" i="14"/>
  <c r="S181" i="14"/>
  <c r="T181" i="14"/>
  <c r="T182" i="14" s="1"/>
  <c r="R186" i="14"/>
  <c r="R190" i="14"/>
  <c r="J190" i="14"/>
  <c r="I194" i="14"/>
  <c r="M194" i="14"/>
  <c r="Q199" i="14"/>
  <c r="J199" i="14"/>
  <c r="I199" i="14"/>
  <c r="R199" i="14"/>
  <c r="H199" i="12"/>
  <c r="M199" i="14"/>
  <c r="Q204" i="14"/>
  <c r="Q206" i="14" s="1"/>
  <c r="J204" i="14"/>
  <c r="N204" i="14"/>
  <c r="T204" i="14"/>
  <c r="T206" i="14" s="1"/>
  <c r="I204" i="14"/>
  <c r="H206" i="14"/>
  <c r="M214" i="14"/>
  <c r="I214" i="14"/>
  <c r="T218" i="14"/>
  <c r="I218" i="14"/>
  <c r="M218" i="14"/>
  <c r="Q218" i="14"/>
  <c r="H218" i="12"/>
  <c r="I222" i="14"/>
  <c r="M222" i="14"/>
  <c r="Q222" i="14"/>
  <c r="P228" i="17"/>
  <c r="T151" i="22"/>
  <c r="S242" i="13"/>
  <c r="J189" i="14"/>
  <c r="L172" i="14"/>
  <c r="L175" i="14" s="1"/>
  <c r="J161" i="14"/>
  <c r="T124" i="14"/>
  <c r="Q223" i="14"/>
  <c r="J219" i="14"/>
  <c r="H225" i="14"/>
  <c r="I207" i="14"/>
  <c r="Q198" i="14"/>
  <c r="N192" i="14"/>
  <c r="N189" i="14"/>
  <c r="O185" i="14"/>
  <c r="K171" i="14"/>
  <c r="K175" i="14" s="1"/>
  <c r="K167" i="14"/>
  <c r="N161" i="14"/>
  <c r="I136" i="14"/>
  <c r="K118" i="14"/>
  <c r="T185" i="13"/>
  <c r="Q193" i="13"/>
  <c r="S193" i="13"/>
  <c r="N189" i="13"/>
  <c r="H189" i="12"/>
  <c r="K185" i="13"/>
  <c r="P180" i="13"/>
  <c r="O180" i="13"/>
  <c r="P165" i="13"/>
  <c r="O165" i="13"/>
  <c r="S161" i="13"/>
  <c r="O156" i="13"/>
  <c r="H156" i="12"/>
  <c r="L145" i="13"/>
  <c r="O141" i="13"/>
  <c r="H141" i="12"/>
  <c r="L220" i="13"/>
  <c r="P196" i="13"/>
  <c r="M118" i="13"/>
  <c r="N224" i="13"/>
  <c r="H224" i="12"/>
  <c r="J220" i="13"/>
  <c r="H220" i="12"/>
  <c r="J216" i="13"/>
  <c r="S216" i="13"/>
  <c r="I196" i="13"/>
  <c r="N196" i="12" s="1"/>
  <c r="J196" i="13"/>
  <c r="S196" i="13"/>
  <c r="R161" i="13"/>
  <c r="T123" i="13"/>
  <c r="T114" i="13"/>
  <c r="K72" i="13"/>
  <c r="L216" i="13"/>
  <c r="Q141" i="13"/>
  <c r="H194" i="12"/>
  <c r="H190" i="12"/>
  <c r="H186" i="12"/>
  <c r="N186" i="14"/>
  <c r="J128" i="14"/>
  <c r="N211" i="14"/>
  <c r="R125" i="14"/>
  <c r="R227" i="14"/>
  <c r="M191" i="14"/>
  <c r="R174" i="14"/>
  <c r="J153" i="14"/>
  <c r="Q165" i="13"/>
  <c r="J142" i="14"/>
  <c r="T77" i="14"/>
  <c r="I226" i="14"/>
  <c r="S185" i="14"/>
  <c r="T216" i="13"/>
  <c r="O193" i="14"/>
  <c r="M118" i="14"/>
  <c r="Q219" i="14"/>
  <c r="Q190" i="14"/>
  <c r="M167" i="14"/>
  <c r="Q128" i="14"/>
  <c r="K81" i="14"/>
  <c r="M192" i="14"/>
  <c r="I219" i="14"/>
  <c r="T226" i="14"/>
  <c r="T228" i="14" s="1"/>
  <c r="K185" i="14"/>
  <c r="Q112" i="14"/>
  <c r="Q186" i="14"/>
  <c r="R73" i="13"/>
  <c r="H73" i="12"/>
  <c r="S73" i="13"/>
  <c r="O73" i="13"/>
  <c r="J73" i="13"/>
  <c r="M73" i="13"/>
  <c r="L73" i="13"/>
  <c r="Q73" i="12" s="1"/>
  <c r="T82" i="13"/>
  <c r="H82" i="12"/>
  <c r="Q82" i="13"/>
  <c r="O82" i="13"/>
  <c r="N82" i="13"/>
  <c r="S124" i="13"/>
  <c r="L128" i="13"/>
  <c r="Q128" i="12" s="1"/>
  <c r="H128" i="12"/>
  <c r="Q128" i="13"/>
  <c r="T128" i="13"/>
  <c r="R128" i="13"/>
  <c r="N128" i="13"/>
  <c r="O128" i="13"/>
  <c r="L133" i="13"/>
  <c r="T133" i="13"/>
  <c r="P133" i="13"/>
  <c r="K133" i="13"/>
  <c r="R133" i="13"/>
  <c r="N133" i="13"/>
  <c r="J133" i="13"/>
  <c r="H162" i="12"/>
  <c r="S162" i="13"/>
  <c r="O162" i="13"/>
  <c r="M162" i="13"/>
  <c r="T162" i="13"/>
  <c r="K162" i="13"/>
  <c r="N162" i="13"/>
  <c r="I162" i="13"/>
  <c r="R162" i="13"/>
  <c r="O172" i="13"/>
  <c r="J172" i="13"/>
  <c r="I172" i="13"/>
  <c r="N172" i="12" s="1"/>
  <c r="M172" i="13"/>
  <c r="K172" i="13"/>
  <c r="L172" i="13"/>
  <c r="R172" i="13"/>
  <c r="Q172" i="13"/>
  <c r="S186" i="13"/>
  <c r="N186" i="13"/>
  <c r="Q186" i="13"/>
  <c r="O186" i="13"/>
  <c r="T186" i="13"/>
  <c r="M186" i="13"/>
  <c r="K186" i="13"/>
  <c r="L186" i="13"/>
  <c r="P186" i="13"/>
  <c r="U186" i="12" s="1"/>
  <c r="O190" i="13"/>
  <c r="J190" i="13"/>
  <c r="I190" i="13"/>
  <c r="N190" i="12" s="1"/>
  <c r="M190" i="13"/>
  <c r="R190" i="12" s="1"/>
  <c r="S190" i="13"/>
  <c r="T190" i="13"/>
  <c r="K190" i="13"/>
  <c r="L190" i="13"/>
  <c r="K194" i="13"/>
  <c r="M194" i="13"/>
  <c r="I194" i="13"/>
  <c r="S194" i="13"/>
  <c r="J194" i="13"/>
  <c r="O194" i="13"/>
  <c r="T194" i="13"/>
  <c r="P194" i="13"/>
  <c r="U194" i="12" s="1"/>
  <c r="T202" i="13"/>
  <c r="H202" i="12"/>
  <c r="R202" i="13"/>
  <c r="W202" i="12" s="1"/>
  <c r="I202" i="13"/>
  <c r="P217" i="13"/>
  <c r="K217" i="13"/>
  <c r="M217" i="13"/>
  <c r="I217" i="13"/>
  <c r="N217" i="12" s="1"/>
  <c r="P226" i="13"/>
  <c r="U226" i="12" s="1"/>
  <c r="K226" i="13"/>
  <c r="M226" i="13"/>
  <c r="I226" i="13"/>
  <c r="O206" i="17"/>
  <c r="M182" i="17"/>
  <c r="Q182" i="17"/>
  <c r="R158" i="17"/>
  <c r="J134" i="13"/>
  <c r="L134" i="13"/>
  <c r="Q139" i="13"/>
  <c r="L139" i="13"/>
  <c r="I143" i="13"/>
  <c r="H143" i="12"/>
  <c r="S143" i="13"/>
  <c r="P153" i="13"/>
  <c r="K153" i="13"/>
  <c r="H163" i="12"/>
  <c r="S168" i="13"/>
  <c r="N168" i="13"/>
  <c r="Q178" i="13"/>
  <c r="K178" i="13"/>
  <c r="P178" i="13"/>
  <c r="J183" i="13"/>
  <c r="N187" i="13"/>
  <c r="K199" i="13"/>
  <c r="M199" i="13"/>
  <c r="I199" i="13"/>
  <c r="N182" i="18"/>
  <c r="T182" i="18"/>
  <c r="N155" i="18"/>
  <c r="M146" i="18"/>
  <c r="R146" i="18"/>
  <c r="L135" i="18"/>
  <c r="L205" i="13"/>
  <c r="K205" i="13"/>
  <c r="Q205" i="13"/>
  <c r="H210" i="12"/>
  <c r="R210" i="13"/>
  <c r="I210" i="13"/>
  <c r="S219" i="13"/>
  <c r="N219" i="13"/>
  <c r="L219" i="13"/>
  <c r="J117" i="14"/>
  <c r="M122" i="14"/>
  <c r="O126" i="14"/>
  <c r="Q126" i="14"/>
  <c r="R140" i="14"/>
  <c r="P160" i="14"/>
  <c r="T160" i="14"/>
  <c r="O179" i="14"/>
  <c r="S179" i="14"/>
  <c r="N196" i="14"/>
  <c r="Q196" i="14"/>
  <c r="M207" i="14"/>
  <c r="Q211" i="14"/>
  <c r="J211" i="14"/>
  <c r="M166" i="15"/>
  <c r="O155" i="16"/>
  <c r="L206" i="18"/>
  <c r="Q212" i="18"/>
  <c r="M170" i="18"/>
  <c r="M175" i="18"/>
  <c r="I83" i="18"/>
  <c r="L228" i="21"/>
  <c r="U227" i="23"/>
  <c r="V227" i="23" s="1"/>
  <c r="U213" i="23"/>
  <c r="V213" i="23" s="1"/>
  <c r="U194" i="23"/>
  <c r="V194" i="23" s="1"/>
  <c r="P182" i="23"/>
  <c r="P175" i="23"/>
  <c r="I182" i="23"/>
  <c r="I170" i="23"/>
  <c r="R182" i="23"/>
  <c r="Q170" i="23"/>
  <c r="U128" i="23"/>
  <c r="V128" i="23" s="1"/>
  <c r="J166" i="23"/>
  <c r="K158" i="23"/>
  <c r="S151" i="23"/>
  <c r="S146" i="23"/>
  <c r="R166" i="23"/>
  <c r="S158" i="23"/>
  <c r="L135" i="23"/>
  <c r="R129" i="23"/>
  <c r="I129" i="23"/>
  <c r="M166" i="23"/>
  <c r="M135" i="23"/>
  <c r="M129" i="23"/>
  <c r="P83" i="23"/>
  <c r="M225" i="23"/>
  <c r="I151" i="23"/>
  <c r="K120" i="23"/>
  <c r="Q175" i="23"/>
  <c r="I203" i="23"/>
  <c r="S170" i="23"/>
  <c r="U178" i="23"/>
  <c r="V178" i="23" s="1"/>
  <c r="Q225" i="24"/>
  <c r="M182" i="24"/>
  <c r="P151" i="24"/>
  <c r="U188" i="24"/>
  <c r="V188" i="24" s="1"/>
  <c r="P182" i="24"/>
  <c r="O135" i="17"/>
  <c r="N158" i="17"/>
  <c r="Q175" i="17"/>
  <c r="R158" i="18"/>
  <c r="M74" i="18"/>
  <c r="T74" i="18"/>
  <c r="J182" i="18"/>
  <c r="M135" i="18"/>
  <c r="I203" i="18"/>
  <c r="P228" i="19"/>
  <c r="L212" i="19"/>
  <c r="Q197" i="19"/>
  <c r="O212" i="19"/>
  <c r="J212" i="19"/>
  <c r="N203" i="19"/>
  <c r="M203" i="19"/>
  <c r="U185" i="19"/>
  <c r="V185" i="19" s="1"/>
  <c r="U163" i="19"/>
  <c r="V163" i="19" s="1"/>
  <c r="U150" i="19"/>
  <c r="V150" i="19" s="1"/>
  <c r="P151" i="19"/>
  <c r="N155" i="19"/>
  <c r="O151" i="19"/>
  <c r="U188" i="19"/>
  <c r="V188" i="19" s="1"/>
  <c r="P129" i="19"/>
  <c r="L120" i="19"/>
  <c r="J182" i="19"/>
  <c r="M175" i="19"/>
  <c r="U141" i="19"/>
  <c r="V141" i="19" s="1"/>
  <c r="P135" i="19"/>
  <c r="U153" i="19"/>
  <c r="V153" i="19" s="1"/>
  <c r="U138" i="19"/>
  <c r="V138" i="19" s="1"/>
  <c r="P120" i="19"/>
  <c r="P74" i="19"/>
  <c r="S151" i="19"/>
  <c r="U145" i="19"/>
  <c r="V145" i="19" s="1"/>
  <c r="M135" i="19"/>
  <c r="J155" i="19"/>
  <c r="P212" i="21"/>
  <c r="U221" i="21"/>
  <c r="V221" i="21" s="1"/>
  <c r="P206" i="21"/>
  <c r="S203" i="21"/>
  <c r="R197" i="21"/>
  <c r="T166" i="21"/>
  <c r="R155" i="21"/>
  <c r="P135" i="21"/>
  <c r="N170" i="21"/>
  <c r="L151" i="21"/>
  <c r="U128" i="21"/>
  <c r="V128" i="21" s="1"/>
  <c r="P129" i="21"/>
  <c r="N166" i="21"/>
  <c r="S155" i="21"/>
  <c r="L155" i="21"/>
  <c r="U141" i="21"/>
  <c r="V141" i="21" s="1"/>
  <c r="U79" i="21"/>
  <c r="V79" i="21" s="1"/>
  <c r="L182" i="21"/>
  <c r="N182" i="21"/>
  <c r="L120" i="21"/>
  <c r="T83" i="21"/>
  <c r="U81" i="21"/>
  <c r="V81" i="21" s="1"/>
  <c r="R83" i="21"/>
  <c r="U189" i="21"/>
  <c r="V189" i="21" s="1"/>
  <c r="J175" i="21"/>
  <c r="U125" i="21"/>
  <c r="V125" i="21" s="1"/>
  <c r="R129" i="21"/>
  <c r="Q135" i="21"/>
  <c r="Q129" i="21"/>
  <c r="T146" i="21"/>
  <c r="M170" i="21"/>
  <c r="S182" i="21"/>
  <c r="S225" i="21"/>
  <c r="R225" i="22"/>
  <c r="L228" i="22"/>
  <c r="U220" i="22"/>
  <c r="V220" i="22" s="1"/>
  <c r="R203" i="22"/>
  <c r="N212" i="22"/>
  <c r="U192" i="22"/>
  <c r="V192" i="22" s="1"/>
  <c r="U191" i="22"/>
  <c r="V191" i="22" s="1"/>
  <c r="U178" i="22"/>
  <c r="V178" i="22" s="1"/>
  <c r="U189" i="22"/>
  <c r="V189" i="22" s="1"/>
  <c r="T182" i="22"/>
  <c r="M175" i="22"/>
  <c r="U200" i="22"/>
  <c r="V200" i="22" s="1"/>
  <c r="O175" i="22"/>
  <c r="U142" i="22"/>
  <c r="V142" i="22" s="1"/>
  <c r="N175" i="22"/>
  <c r="S175" i="22"/>
  <c r="P146" i="22"/>
  <c r="L120" i="22"/>
  <c r="R135" i="22"/>
  <c r="L135" i="22"/>
  <c r="U117" i="22"/>
  <c r="V117" i="22" s="1"/>
  <c r="R83" i="22"/>
  <c r="U173" i="22"/>
  <c r="V173" i="22" s="1"/>
  <c r="J74" i="22"/>
  <c r="K74" i="22"/>
  <c r="Q120" i="22"/>
  <c r="M120" i="22"/>
  <c r="Q151" i="22"/>
  <c r="Q146" i="22"/>
  <c r="Q155" i="22"/>
  <c r="S151" i="22"/>
  <c r="P228" i="23"/>
  <c r="K206" i="23"/>
  <c r="L158" i="23"/>
  <c r="T135" i="23"/>
  <c r="L228" i="25"/>
  <c r="P206" i="26"/>
  <c r="P166" i="24"/>
  <c r="K151" i="24"/>
  <c r="I170" i="24"/>
  <c r="I151" i="24"/>
  <c r="U184" i="24"/>
  <c r="V184" i="24" s="1"/>
  <c r="U190" i="24"/>
  <c r="V190" i="24" s="1"/>
  <c r="N120" i="24"/>
  <c r="U119" i="24"/>
  <c r="V119" i="24" s="1"/>
  <c r="M135" i="24"/>
  <c r="M151" i="24"/>
  <c r="O175" i="24"/>
  <c r="Q83" i="24"/>
  <c r="M129" i="24"/>
  <c r="I74" i="24"/>
  <c r="O135" i="24"/>
  <c r="Q170" i="25"/>
  <c r="L228" i="23"/>
  <c r="Q228" i="23"/>
  <c r="K175" i="23"/>
  <c r="M120" i="23"/>
  <c r="Q129" i="23"/>
  <c r="L135" i="24"/>
  <c r="S155" i="24"/>
  <c r="Q228" i="25"/>
  <c r="Q203" i="25"/>
  <c r="P182" i="25"/>
  <c r="M170" i="25"/>
  <c r="S206" i="26"/>
  <c r="R203" i="18"/>
  <c r="L228" i="27"/>
  <c r="L175" i="27"/>
  <c r="P155" i="27"/>
  <c r="N151" i="27"/>
  <c r="Q206" i="27"/>
  <c r="P175" i="27"/>
  <c r="Q74" i="27"/>
  <c r="U73" i="27"/>
  <c r="V73" i="27" s="1"/>
  <c r="I135" i="23"/>
  <c r="N228" i="23"/>
  <c r="R151" i="23"/>
  <c r="Q182" i="21"/>
  <c r="T175" i="22"/>
  <c r="J228" i="21"/>
  <c r="R158" i="21"/>
  <c r="J212" i="21"/>
  <c r="S228" i="23"/>
  <c r="R206" i="23"/>
  <c r="T212" i="24"/>
  <c r="K158" i="20"/>
  <c r="R203" i="21"/>
  <c r="T151" i="21"/>
  <c r="T74" i="21"/>
  <c r="M206" i="21"/>
  <c r="S203" i="22"/>
  <c r="I188" i="15"/>
  <c r="I139" i="15"/>
  <c r="M80" i="15"/>
  <c r="U80" i="15" s="1"/>
  <c r="V80" i="15" s="1"/>
  <c r="M134" i="15"/>
  <c r="M113" i="15"/>
  <c r="M76" i="15"/>
  <c r="Q136" i="15"/>
  <c r="Q163" i="15"/>
  <c r="N77" i="15"/>
  <c r="N83" i="15" s="1"/>
  <c r="T77" i="15"/>
  <c r="M77" i="15"/>
  <c r="M81" i="15"/>
  <c r="S114" i="15"/>
  <c r="S120" i="15" s="1"/>
  <c r="O114" i="15"/>
  <c r="T114" i="15"/>
  <c r="T120" i="15" s="1"/>
  <c r="J114" i="15"/>
  <c r="K114" i="15"/>
  <c r="R114" i="15"/>
  <c r="T123" i="15"/>
  <c r="O123" i="15"/>
  <c r="S123" i="15"/>
  <c r="S129" i="15" s="1"/>
  <c r="K123" i="15"/>
  <c r="K127" i="15"/>
  <c r="T127" i="15"/>
  <c r="I127" i="15"/>
  <c r="O127" i="15"/>
  <c r="S132" i="15"/>
  <c r="N132" i="15"/>
  <c r="N135" i="15" s="1"/>
  <c r="K132" i="15"/>
  <c r="O145" i="15"/>
  <c r="R145" i="15"/>
  <c r="T145" i="15"/>
  <c r="S145" i="15"/>
  <c r="J145" i="15"/>
  <c r="S165" i="15"/>
  <c r="N165" i="15"/>
  <c r="O165" i="15"/>
  <c r="T165" i="15"/>
  <c r="S198" i="15"/>
  <c r="S203" i="15" s="1"/>
  <c r="K198" i="15"/>
  <c r="T208" i="15"/>
  <c r="O208" i="15"/>
  <c r="J213" i="15"/>
  <c r="T213" i="15"/>
  <c r="K226" i="15"/>
  <c r="S226" i="15"/>
  <c r="S228" i="15" s="1"/>
  <c r="O226" i="15"/>
  <c r="T226" i="15"/>
  <c r="H228" i="15"/>
  <c r="P72" i="16"/>
  <c r="P74" i="16" s="1"/>
  <c r="L72" i="16"/>
  <c r="R72" i="16"/>
  <c r="P77" i="16"/>
  <c r="T77" i="16"/>
  <c r="T83" i="16" s="1"/>
  <c r="L77" i="16"/>
  <c r="L83" i="16" s="1"/>
  <c r="Q81" i="16"/>
  <c r="P118" i="16"/>
  <c r="P120" i="16" s="1"/>
  <c r="T118" i="16"/>
  <c r="L118" i="16"/>
  <c r="P123" i="16"/>
  <c r="P129" i="16" s="1"/>
  <c r="L123" i="16"/>
  <c r="L129" i="16" s="1"/>
  <c r="J123" i="16"/>
  <c r="N123" i="16"/>
  <c r="N127" i="16"/>
  <c r="J127" i="16"/>
  <c r="L141" i="16"/>
  <c r="P141" i="16"/>
  <c r="P146" i="16" s="1"/>
  <c r="L145" i="16"/>
  <c r="T145" i="16"/>
  <c r="T146" i="16" s="1"/>
  <c r="J150" i="16"/>
  <c r="T150" i="16"/>
  <c r="T151" i="16" s="1"/>
  <c r="T156" i="16"/>
  <c r="T158" i="16" s="1"/>
  <c r="N156" i="16"/>
  <c r="H158" i="16"/>
  <c r="T161" i="16"/>
  <c r="T166" i="16" s="1"/>
  <c r="R161" i="16"/>
  <c r="R166" i="16" s="1"/>
  <c r="J161" i="16"/>
  <c r="P161" i="16"/>
  <c r="P166" i="16" s="1"/>
  <c r="R176" i="16"/>
  <c r="J176" i="16"/>
  <c r="S180" i="16"/>
  <c r="S182" i="16" s="1"/>
  <c r="R180" i="16"/>
  <c r="R182" i="16" s="1"/>
  <c r="N180" i="16"/>
  <c r="J180" i="16"/>
  <c r="J198" i="16"/>
  <c r="T198" i="16"/>
  <c r="L198" i="16"/>
  <c r="L203" i="16" s="1"/>
  <c r="J226" i="16"/>
  <c r="R226" i="16"/>
  <c r="R228" i="16" s="1"/>
  <c r="L114" i="17"/>
  <c r="L134" i="17"/>
  <c r="L118" i="17"/>
  <c r="L148" i="17"/>
  <c r="L151" i="17" s="1"/>
  <c r="L132" i="17"/>
  <c r="L180" i="17"/>
  <c r="L182" i="17" s="1"/>
  <c r="L130" i="17"/>
  <c r="P148" i="17"/>
  <c r="P151" i="17" s="1"/>
  <c r="P72" i="17"/>
  <c r="P74" i="17" s="1"/>
  <c r="T189" i="17"/>
  <c r="U189" i="17" s="1"/>
  <c r="V189" i="17" s="1"/>
  <c r="T152" i="17"/>
  <c r="T155" i="17" s="1"/>
  <c r="T81" i="17"/>
  <c r="T83" i="17" s="1"/>
  <c r="T114" i="17"/>
  <c r="T145" i="17"/>
  <c r="U145" i="17" s="1"/>
  <c r="V145" i="17" s="1"/>
  <c r="T217" i="17"/>
  <c r="U217" i="17" s="1"/>
  <c r="V217" i="17" s="1"/>
  <c r="T130" i="17"/>
  <c r="T118" i="17"/>
  <c r="T141" i="17"/>
  <c r="U141" i="17" s="1"/>
  <c r="V141" i="17" s="1"/>
  <c r="T119" i="17"/>
  <c r="T157" i="17"/>
  <c r="T165" i="17"/>
  <c r="U165" i="17" s="1"/>
  <c r="V165" i="17" s="1"/>
  <c r="T73" i="17"/>
  <c r="U73" i="17" s="1"/>
  <c r="V73" i="17" s="1"/>
  <c r="T204" i="17"/>
  <c r="T206" i="17" s="1"/>
  <c r="T156" i="17"/>
  <c r="T177" i="17"/>
  <c r="T182" i="17" s="1"/>
  <c r="T125" i="17"/>
  <c r="T129" i="17" s="1"/>
  <c r="T134" i="17"/>
  <c r="T168" i="17"/>
  <c r="U168" i="17" s="1"/>
  <c r="V168" i="17" s="1"/>
  <c r="T200" i="17"/>
  <c r="T203" i="17" s="1"/>
  <c r="T136" i="17"/>
  <c r="U136" i="17" s="1"/>
  <c r="L144" i="17"/>
  <c r="U144" i="17" s="1"/>
  <c r="V144" i="17" s="1"/>
  <c r="T160" i="17"/>
  <c r="L184" i="17"/>
  <c r="L197" i="17" s="1"/>
  <c r="P188" i="17"/>
  <c r="U188" i="17" s="1"/>
  <c r="V188" i="17" s="1"/>
  <c r="T192" i="17"/>
  <c r="P207" i="17"/>
  <c r="U207" i="17" s="1"/>
  <c r="V207" i="17" s="1"/>
  <c r="P216" i="17"/>
  <c r="L220" i="17"/>
  <c r="U220" i="17" s="1"/>
  <c r="V220" i="17" s="1"/>
  <c r="T81" i="15"/>
  <c r="T198" i="15"/>
  <c r="T161" i="15"/>
  <c r="P141" i="15"/>
  <c r="M119" i="16"/>
  <c r="R74" i="19"/>
  <c r="J74" i="25"/>
  <c r="P182" i="19"/>
  <c r="R206" i="21"/>
  <c r="M120" i="21"/>
  <c r="S74" i="21"/>
  <c r="S130" i="22"/>
  <c r="S135" i="22" s="1"/>
  <c r="J133" i="23"/>
  <c r="J135" i="23" s="1"/>
  <c r="T118" i="25"/>
  <c r="T174" i="25"/>
  <c r="J121" i="27"/>
  <c r="R121" i="27"/>
  <c r="J148" i="27"/>
  <c r="O148" i="27"/>
  <c r="R148" i="27"/>
  <c r="S153" i="27"/>
  <c r="J153" i="27"/>
  <c r="J155" i="27" s="1"/>
  <c r="O153" i="27"/>
  <c r="N153" i="27"/>
  <c r="N155" i="27" s="1"/>
  <c r="R168" i="27"/>
  <c r="R170" i="27" s="1"/>
  <c r="N168" i="27"/>
  <c r="N170" i="27" s="1"/>
  <c r="J168" i="27"/>
  <c r="J191" i="27"/>
  <c r="R191" i="27"/>
  <c r="R205" i="27"/>
  <c r="R206" i="27" s="1"/>
  <c r="J205" i="27"/>
  <c r="N205" i="27"/>
  <c r="N206" i="27" s="1"/>
  <c r="R210" i="27"/>
  <c r="J210" i="27"/>
  <c r="S210" i="27"/>
  <c r="K223" i="27"/>
  <c r="S223" i="27"/>
  <c r="O223" i="27"/>
  <c r="K211" i="22"/>
  <c r="K212" i="22" s="1"/>
  <c r="K144" i="21"/>
  <c r="K146" i="21" s="1"/>
  <c r="S205" i="22"/>
  <c r="S206" i="22" s="1"/>
  <c r="Q149" i="21"/>
  <c r="Q151" i="21" s="1"/>
  <c r="I171" i="21"/>
  <c r="I175" i="21" s="1"/>
  <c r="J77" i="19"/>
  <c r="S77" i="19"/>
  <c r="S83" i="19" s="1"/>
  <c r="J72" i="21"/>
  <c r="U72" i="21" s="1"/>
  <c r="V72" i="21" s="1"/>
  <c r="O154" i="23"/>
  <c r="O179" i="23"/>
  <c r="O182" i="23" s="1"/>
  <c r="K130" i="23"/>
  <c r="O130" i="23"/>
  <c r="S130" i="23"/>
  <c r="K134" i="23"/>
  <c r="O134" i="23"/>
  <c r="L170" i="23"/>
  <c r="K183" i="23"/>
  <c r="S187" i="23"/>
  <c r="K187" i="23"/>
  <c r="O191" i="23"/>
  <c r="K191" i="23"/>
  <c r="S210" i="23"/>
  <c r="O210" i="23"/>
  <c r="K215" i="23"/>
  <c r="S215" i="23"/>
  <c r="O215" i="23"/>
  <c r="O225" i="23" s="1"/>
  <c r="S219" i="23"/>
  <c r="S223" i="23"/>
  <c r="U223" i="23" s="1"/>
  <c r="V223" i="23" s="1"/>
  <c r="O242" i="26"/>
  <c r="R242" i="26"/>
  <c r="O134" i="27"/>
  <c r="K137" i="27"/>
  <c r="K204" i="27"/>
  <c r="K72" i="27"/>
  <c r="O219" i="27"/>
  <c r="U219" i="27" s="1"/>
  <c r="V219" i="27" s="1"/>
  <c r="S242" i="27"/>
  <c r="J242" i="27"/>
  <c r="K242" i="27"/>
  <c r="N242" i="27"/>
  <c r="R242" i="27"/>
  <c r="I242" i="27"/>
  <c r="P135" i="18"/>
  <c r="R158" i="25"/>
  <c r="T182" i="24"/>
  <c r="R206" i="24"/>
  <c r="N182" i="24"/>
  <c r="S161" i="22"/>
  <c r="I226" i="21"/>
  <c r="U226" i="21" s="1"/>
  <c r="V226" i="21" s="1"/>
  <c r="Q176" i="21"/>
  <c r="U176" i="21" s="1"/>
  <c r="V176" i="21" s="1"/>
  <c r="Q159" i="21"/>
  <c r="S211" i="22"/>
  <c r="O201" i="22"/>
  <c r="O203" i="22" s="1"/>
  <c r="S184" i="22"/>
  <c r="S169" i="22"/>
  <c r="S170" i="22" s="1"/>
  <c r="S215" i="22"/>
  <c r="T78" i="23"/>
  <c r="O188" i="22"/>
  <c r="S51" i="20"/>
  <c r="J130" i="22"/>
  <c r="K82" i="23"/>
  <c r="J183" i="27"/>
  <c r="R183" i="27"/>
  <c r="O168" i="27"/>
  <c r="K168" i="27"/>
  <c r="T71" i="15"/>
  <c r="S196" i="15"/>
  <c r="K196" i="15"/>
  <c r="P201" i="15"/>
  <c r="T201" i="15"/>
  <c r="T211" i="15"/>
  <c r="U211" i="15" s="1"/>
  <c r="V211" i="15" s="1"/>
  <c r="P80" i="16"/>
  <c r="P196" i="16"/>
  <c r="Q51" i="19"/>
  <c r="M51" i="19"/>
  <c r="T51" i="19"/>
  <c r="L220" i="20"/>
  <c r="U220" i="20" s="1"/>
  <c r="V220" i="20" s="1"/>
  <c r="L144" i="20"/>
  <c r="K153" i="27"/>
  <c r="O202" i="27"/>
  <c r="U202" i="27" s="1"/>
  <c r="V202" i="27" s="1"/>
  <c r="O227" i="27"/>
  <c r="O78" i="27"/>
  <c r="O204" i="27"/>
  <c r="O206" i="27" s="1"/>
  <c r="O156" i="27"/>
  <c r="R82" i="27"/>
  <c r="R218" i="27"/>
  <c r="T9" i="4"/>
  <c r="W9" i="4" s="1"/>
  <c r="E7" i="5"/>
  <c r="H209" i="10"/>
  <c r="H612" i="10"/>
  <c r="H142" i="10"/>
  <c r="H7" i="10"/>
  <c r="H882" i="10"/>
  <c r="H411" i="10"/>
  <c r="H344" i="10"/>
  <c r="H7" i="7"/>
  <c r="H478" i="10"/>
  <c r="M158" i="27"/>
  <c r="O68" i="27"/>
  <c r="T68" i="27"/>
  <c r="I68" i="27"/>
  <c r="R68" i="27"/>
  <c r="K68" i="27"/>
  <c r="S18" i="27"/>
  <c r="U89" i="27"/>
  <c r="V89" i="27" s="1"/>
  <c r="U107" i="27"/>
  <c r="V107" i="27" s="1"/>
  <c r="P170" i="27"/>
  <c r="Q155" i="27"/>
  <c r="P74" i="27"/>
  <c r="M197" i="27"/>
  <c r="M155" i="27"/>
  <c r="R155" i="27"/>
  <c r="I166" i="27"/>
  <c r="T74" i="27"/>
  <c r="M175" i="27"/>
  <c r="M135" i="27"/>
  <c r="I155" i="27"/>
  <c r="U105" i="27"/>
  <c r="V105" i="27" s="1"/>
  <c r="U110" i="27"/>
  <c r="V110" i="27" s="1"/>
  <c r="P203" i="27"/>
  <c r="S44" i="27"/>
  <c r="U101" i="27"/>
  <c r="V101" i="27" s="1"/>
  <c r="U103" i="27"/>
  <c r="V103" i="27" s="1"/>
  <c r="U100" i="27"/>
  <c r="V100" i="27" s="1"/>
  <c r="L212" i="27"/>
  <c r="U79" i="27"/>
  <c r="V79" i="27" s="1"/>
  <c r="T197" i="27"/>
  <c r="I151" i="27"/>
  <c r="U126" i="27"/>
  <c r="V126" i="27" s="1"/>
  <c r="T182" i="27"/>
  <c r="T206" i="27"/>
  <c r="P158" i="27"/>
  <c r="Q212" i="27"/>
  <c r="N74" i="27"/>
  <c r="Q158" i="27"/>
  <c r="R74" i="27"/>
  <c r="U104" i="27"/>
  <c r="V104" i="27" s="1"/>
  <c r="U99" i="27"/>
  <c r="V99" i="27" s="1"/>
  <c r="U96" i="27"/>
  <c r="V96" i="27" s="1"/>
  <c r="U88" i="27"/>
  <c r="V88" i="27" s="1"/>
  <c r="U109" i="27"/>
  <c r="V109" i="27" s="1"/>
  <c r="U221" i="27"/>
  <c r="V221" i="27" s="1"/>
  <c r="I18" i="27"/>
  <c r="N135" i="27"/>
  <c r="U213" i="27"/>
  <c r="V213" i="27" s="1"/>
  <c r="U201" i="27"/>
  <c r="U71" i="27"/>
  <c r="U185" i="27"/>
  <c r="V185" i="27" s="1"/>
  <c r="L74" i="27"/>
  <c r="I135" i="27"/>
  <c r="I175" i="27"/>
  <c r="U192" i="27"/>
  <c r="V192" i="27" s="1"/>
  <c r="U186" i="27"/>
  <c r="V186" i="27" s="1"/>
  <c r="K151" i="27"/>
  <c r="V231" i="27"/>
  <c r="M12" i="26"/>
  <c r="R18" i="26"/>
  <c r="T18" i="26"/>
  <c r="L228" i="26"/>
  <c r="U21" i="26"/>
  <c r="V21" i="26" s="1"/>
  <c r="M155" i="26"/>
  <c r="K12" i="26"/>
  <c r="N44" i="26"/>
  <c r="U29" i="26"/>
  <c r="V29" i="26" s="1"/>
  <c r="T44" i="26"/>
  <c r="Q44" i="26"/>
  <c r="U10" i="26"/>
  <c r="V10" i="26" s="1"/>
  <c r="Q12" i="26"/>
  <c r="R44" i="26"/>
  <c r="N18" i="26"/>
  <c r="U93" i="26"/>
  <c r="V93" i="26" s="1"/>
  <c r="U96" i="26"/>
  <c r="V96" i="26" s="1"/>
  <c r="U90" i="26"/>
  <c r="V90" i="26" s="1"/>
  <c r="J44" i="26"/>
  <c r="U42" i="26"/>
  <c r="V42" i="26" s="1"/>
  <c r="J18" i="26"/>
  <c r="I18" i="26"/>
  <c r="T182" i="26"/>
  <c r="O12" i="26"/>
  <c r="K44" i="26"/>
  <c r="P18" i="26"/>
  <c r="U33" i="26"/>
  <c r="V33" i="26" s="1"/>
  <c r="U37" i="26"/>
  <c r="V37" i="26" s="1"/>
  <c r="P155" i="26"/>
  <c r="O206" i="26"/>
  <c r="M44" i="26"/>
  <c r="S44" i="26"/>
  <c r="T212" i="26"/>
  <c r="K155" i="26"/>
  <c r="T206" i="26"/>
  <c r="K206" i="26"/>
  <c r="I170" i="26"/>
  <c r="M135" i="26"/>
  <c r="P228" i="25"/>
  <c r="L158" i="25"/>
  <c r="T74" i="25"/>
  <c r="I74" i="25"/>
  <c r="T228" i="25"/>
  <c r="P158" i="25"/>
  <c r="T158" i="25"/>
  <c r="Q74" i="25"/>
  <c r="R74" i="25"/>
  <c r="Q155" i="25"/>
  <c r="J12" i="25"/>
  <c r="U99" i="25"/>
  <c r="V99" i="25" s="1"/>
  <c r="U88" i="25"/>
  <c r="V88" i="25" s="1"/>
  <c r="M12" i="25"/>
  <c r="J44" i="25"/>
  <c r="R18" i="25"/>
  <c r="L18" i="25"/>
  <c r="M74" i="25"/>
  <c r="U98" i="25"/>
  <c r="V98" i="25" s="1"/>
  <c r="L12" i="25"/>
  <c r="U51" i="25"/>
  <c r="V51" i="25" s="1"/>
  <c r="R83" i="25"/>
  <c r="M228" i="25"/>
  <c r="L74" i="25"/>
  <c r="Q44" i="25"/>
  <c r="S44" i="25"/>
  <c r="U32" i="25"/>
  <c r="V32" i="25" s="1"/>
  <c r="U24" i="25"/>
  <c r="V24" i="25" s="1"/>
  <c r="R12" i="25"/>
  <c r="U39" i="25"/>
  <c r="V39" i="25" s="1"/>
  <c r="Q12" i="25"/>
  <c r="T12" i="25"/>
  <c r="I170" i="25"/>
  <c r="I158" i="25"/>
  <c r="I228" i="25"/>
  <c r="Q212" i="25"/>
  <c r="I175" i="25"/>
  <c r="J155" i="25"/>
  <c r="N158" i="25"/>
  <c r="M158" i="25"/>
  <c r="U10" i="25"/>
  <c r="V10" i="25" s="1"/>
  <c r="U41" i="25"/>
  <c r="U36" i="25"/>
  <c r="V36" i="25" s="1"/>
  <c r="U28" i="25"/>
  <c r="V28" i="25" s="1"/>
  <c r="U20" i="25"/>
  <c r="V20" i="25" s="1"/>
  <c r="U9" i="25"/>
  <c r="U31" i="25"/>
  <c r="V31" i="25" s="1"/>
  <c r="M44" i="25"/>
  <c r="P74" i="25"/>
  <c r="U42" i="25"/>
  <c r="U15" i="25"/>
  <c r="V15" i="25" s="1"/>
  <c r="M68" i="25"/>
  <c r="T68" i="25"/>
  <c r="M18" i="24"/>
  <c r="L18" i="24"/>
  <c r="N44" i="24"/>
  <c r="T44" i="24"/>
  <c r="L175" i="24"/>
  <c r="O228" i="24"/>
  <c r="T170" i="24"/>
  <c r="L158" i="24"/>
  <c r="P44" i="24"/>
  <c r="I18" i="24"/>
  <c r="N203" i="24"/>
  <c r="M203" i="24"/>
  <c r="J158" i="24"/>
  <c r="K18" i="24"/>
  <c r="Q182" i="24"/>
  <c r="I146" i="24"/>
  <c r="U172" i="24"/>
  <c r="V172" i="24" s="1"/>
  <c r="L120" i="24"/>
  <c r="J44" i="24"/>
  <c r="T12" i="24"/>
  <c r="O12" i="24"/>
  <c r="N155" i="24"/>
  <c r="U108" i="24"/>
  <c r="V108" i="24" s="1"/>
  <c r="U128" i="24"/>
  <c r="V128" i="24" s="1"/>
  <c r="U123" i="24"/>
  <c r="V123" i="24" s="1"/>
  <c r="L83" i="24"/>
  <c r="L151" i="24"/>
  <c r="J182" i="24"/>
  <c r="Q151" i="24"/>
  <c r="S158" i="24"/>
  <c r="O18" i="24"/>
  <c r="P175" i="24"/>
  <c r="L129" i="24"/>
  <c r="U97" i="24"/>
  <c r="V97" i="24" s="1"/>
  <c r="U89" i="24"/>
  <c r="V89" i="24" s="1"/>
  <c r="N212" i="24"/>
  <c r="U131" i="24"/>
  <c r="V131" i="24" s="1"/>
  <c r="S83" i="24"/>
  <c r="U144" i="24"/>
  <c r="V144" i="24" s="1"/>
  <c r="U156" i="24"/>
  <c r="V156" i="24" s="1"/>
  <c r="P212" i="24"/>
  <c r="Q203" i="24"/>
  <c r="K155" i="24"/>
  <c r="U80" i="24"/>
  <c r="V80" i="24" s="1"/>
  <c r="M212" i="24"/>
  <c r="I83" i="24"/>
  <c r="P120" i="24"/>
  <c r="S66" i="24"/>
  <c r="J66" i="24"/>
  <c r="P66" i="24"/>
  <c r="K197" i="24"/>
  <c r="J203" i="24"/>
  <c r="P146" i="24"/>
  <c r="N129" i="24"/>
  <c r="I197" i="24"/>
  <c r="U117" i="24"/>
  <c r="V117" i="24" s="1"/>
  <c r="U213" i="24"/>
  <c r="V213" i="24" s="1"/>
  <c r="L146" i="24"/>
  <c r="U139" i="24"/>
  <c r="V139" i="24" s="1"/>
  <c r="U114" i="24"/>
  <c r="V114" i="24" s="1"/>
  <c r="O146" i="24"/>
  <c r="N146" i="24"/>
  <c r="U76" i="24"/>
  <c r="V76" i="24" s="1"/>
  <c r="O182" i="24"/>
  <c r="S120" i="24"/>
  <c r="N225" i="24"/>
  <c r="N83" i="24"/>
  <c r="U194" i="24"/>
  <c r="V194" i="24" s="1"/>
  <c r="P197" i="24"/>
  <c r="K170" i="24"/>
  <c r="U112" i="24"/>
  <c r="V112" i="24" s="1"/>
  <c r="O120" i="24"/>
  <c r="Q146" i="24"/>
  <c r="I129" i="24"/>
  <c r="O155" i="24"/>
  <c r="U209" i="24"/>
  <c r="V209" i="24" s="1"/>
  <c r="S225" i="24"/>
  <c r="U148" i="24"/>
  <c r="V148" i="24" s="1"/>
  <c r="U149" i="24"/>
  <c r="V149" i="24" s="1"/>
  <c r="U183" i="24"/>
  <c r="V183" i="24" s="1"/>
  <c r="U107" i="24"/>
  <c r="V107" i="24" s="1"/>
  <c r="U94" i="24"/>
  <c r="V94" i="24" s="1"/>
  <c r="U102" i="24"/>
  <c r="V102" i="24" s="1"/>
  <c r="U105" i="24"/>
  <c r="V105" i="24" s="1"/>
  <c r="U98" i="24"/>
  <c r="V98" i="24" s="1"/>
  <c r="U100" i="24"/>
  <c r="V100" i="24" s="1"/>
  <c r="U101" i="24"/>
  <c r="V101" i="24" s="1"/>
  <c r="U78" i="24"/>
  <c r="V78" i="24" s="1"/>
  <c r="U167" i="24"/>
  <c r="V167" i="24" s="1"/>
  <c r="I203" i="24"/>
  <c r="U220" i="24"/>
  <c r="V220" i="24" s="1"/>
  <c r="U169" i="24"/>
  <c r="V169" i="24" s="1"/>
  <c r="O170" i="24"/>
  <c r="S151" i="24"/>
  <c r="I135" i="24"/>
  <c r="U176" i="24"/>
  <c r="V176" i="24" s="1"/>
  <c r="R158" i="24"/>
  <c r="P158" i="24"/>
  <c r="Q135" i="24"/>
  <c r="I120" i="24"/>
  <c r="Q74" i="24"/>
  <c r="M175" i="24"/>
  <c r="M166" i="24"/>
  <c r="Q175" i="24"/>
  <c r="I212" i="24"/>
  <c r="U136" i="24"/>
  <c r="V136" i="24" s="1"/>
  <c r="T129" i="24"/>
  <c r="T225" i="24"/>
  <c r="Q228" i="24"/>
  <c r="U224" i="24"/>
  <c r="V224" i="24" s="1"/>
  <c r="T206" i="24"/>
  <c r="P206" i="24"/>
  <c r="U88" i="24"/>
  <c r="V88" i="24" s="1"/>
  <c r="Q68" i="24"/>
  <c r="I68" i="24"/>
  <c r="O68" i="24"/>
  <c r="M68" i="24"/>
  <c r="T68" i="24"/>
  <c r="L68" i="24"/>
  <c r="S68" i="24"/>
  <c r="N68" i="24"/>
  <c r="K68" i="24"/>
  <c r="P68" i="24"/>
  <c r="J68" i="24"/>
  <c r="P83" i="24"/>
  <c r="Q120" i="24"/>
  <c r="P203" i="24"/>
  <c r="U198" i="24"/>
  <c r="L74" i="24"/>
  <c r="U71" i="24"/>
  <c r="U179" i="24"/>
  <c r="V179" i="24" s="1"/>
  <c r="U160" i="24"/>
  <c r="V160" i="24" s="1"/>
  <c r="U216" i="24"/>
  <c r="V216" i="24" s="1"/>
  <c r="O212" i="24"/>
  <c r="L66" i="24"/>
  <c r="T66" i="24"/>
  <c r="R66" i="24"/>
  <c r="I12" i="24"/>
  <c r="J12" i="24"/>
  <c r="L44" i="24"/>
  <c r="M44" i="24"/>
  <c r="O83" i="24"/>
  <c r="U189" i="24"/>
  <c r="V189" i="24" s="1"/>
  <c r="J83" i="24"/>
  <c r="J197" i="24"/>
  <c r="U177" i="24"/>
  <c r="L182" i="24"/>
  <c r="U138" i="24"/>
  <c r="V138" i="24" s="1"/>
  <c r="J146" i="24"/>
  <c r="U227" i="24"/>
  <c r="V227" i="24" s="1"/>
  <c r="R135" i="24"/>
  <c r="U82" i="24"/>
  <c r="V82" i="24" s="1"/>
  <c r="U92" i="24"/>
  <c r="V92" i="24" s="1"/>
  <c r="Q66" i="24"/>
  <c r="M66" i="24"/>
  <c r="I66" i="24"/>
  <c r="U154" i="24"/>
  <c r="V154" i="24" s="1"/>
  <c r="R68" i="24"/>
  <c r="N166" i="24"/>
  <c r="O66" i="24"/>
  <c r="K66" i="24"/>
  <c r="N66" i="24"/>
  <c r="L203" i="24"/>
  <c r="U202" i="24"/>
  <c r="V202" i="24" s="1"/>
  <c r="R197" i="24"/>
  <c r="T151" i="24"/>
  <c r="U165" i="24"/>
  <c r="V165" i="24" s="1"/>
  <c r="U181" i="24"/>
  <c r="V181" i="24" s="1"/>
  <c r="N175" i="24"/>
  <c r="U152" i="24"/>
  <c r="U118" i="24"/>
  <c r="V118" i="24" s="1"/>
  <c r="U140" i="24"/>
  <c r="V140" i="24" s="1"/>
  <c r="P135" i="24"/>
  <c r="U132" i="24"/>
  <c r="V132" i="24" s="1"/>
  <c r="U157" i="24"/>
  <c r="V157" i="24" s="1"/>
  <c r="U115" i="24"/>
  <c r="V115" i="24" s="1"/>
  <c r="K74" i="24"/>
  <c r="U113" i="24"/>
  <c r="U178" i="24"/>
  <c r="V178" i="24" s="1"/>
  <c r="M197" i="24"/>
  <c r="I182" i="24"/>
  <c r="U145" i="24"/>
  <c r="V145" i="24" s="1"/>
  <c r="U185" i="24"/>
  <c r="U199" i="24"/>
  <c r="V199" i="24" s="1"/>
  <c r="I206" i="24"/>
  <c r="I225" i="24"/>
  <c r="U215" i="24"/>
  <c r="V215" i="24" s="1"/>
  <c r="M120" i="24"/>
  <c r="S146" i="24"/>
  <c r="U124" i="24"/>
  <c r="V124" i="24" s="1"/>
  <c r="O129" i="24"/>
  <c r="U142" i="24"/>
  <c r="V142" i="24" s="1"/>
  <c r="T166" i="24"/>
  <c r="J175" i="24"/>
  <c r="U171" i="24"/>
  <c r="O203" i="24"/>
  <c r="U217" i="24"/>
  <c r="V217" i="24" s="1"/>
  <c r="U222" i="24"/>
  <c r="V222" i="24" s="1"/>
  <c r="U223" i="24"/>
  <c r="V223" i="24" s="1"/>
  <c r="M225" i="24"/>
  <c r="J12" i="23"/>
  <c r="K182" i="23"/>
  <c r="R170" i="23"/>
  <c r="J170" i="23"/>
  <c r="J158" i="23"/>
  <c r="R74" i="23"/>
  <c r="I158" i="23"/>
  <c r="J74" i="23"/>
  <c r="L18" i="23"/>
  <c r="S12" i="23"/>
  <c r="R12" i="23"/>
  <c r="S18" i="23"/>
  <c r="K44" i="23"/>
  <c r="P225" i="23"/>
  <c r="Q83" i="23"/>
  <c r="U39" i="23"/>
  <c r="V39" i="23" s="1"/>
  <c r="U14" i="23"/>
  <c r="V14" i="23" s="1"/>
  <c r="P12" i="23"/>
  <c r="U25" i="23"/>
  <c r="V25" i="23" s="1"/>
  <c r="N120" i="23"/>
  <c r="U87" i="23"/>
  <c r="V87" i="23" s="1"/>
  <c r="O18" i="23"/>
  <c r="R44" i="23"/>
  <c r="U226" i="23"/>
  <c r="V226" i="23" s="1"/>
  <c r="S182" i="23"/>
  <c r="P170" i="23"/>
  <c r="O158" i="23"/>
  <c r="L151" i="23"/>
  <c r="O151" i="23"/>
  <c r="U131" i="23"/>
  <c r="V131" i="23" s="1"/>
  <c r="M182" i="23"/>
  <c r="M212" i="23"/>
  <c r="R225" i="23"/>
  <c r="U122" i="23"/>
  <c r="V122" i="23" s="1"/>
  <c r="R83" i="23"/>
  <c r="N129" i="23"/>
  <c r="U176" i="23"/>
  <c r="V176" i="23" s="1"/>
  <c r="K18" i="23"/>
  <c r="S74" i="23"/>
  <c r="U192" i="23"/>
  <c r="V192" i="23" s="1"/>
  <c r="U189" i="23"/>
  <c r="V189" i="23" s="1"/>
  <c r="Q120" i="23"/>
  <c r="U157" i="23"/>
  <c r="V157" i="23" s="1"/>
  <c r="Q212" i="23"/>
  <c r="R197" i="23"/>
  <c r="N197" i="23"/>
  <c r="I120" i="23"/>
  <c r="M146" i="23"/>
  <c r="M197" i="23"/>
  <c r="M175" i="23"/>
  <c r="U208" i="23"/>
  <c r="V208" i="23" s="1"/>
  <c r="U218" i="23"/>
  <c r="V218" i="23" s="1"/>
  <c r="J197" i="23"/>
  <c r="U153" i="23"/>
  <c r="V153" i="23" s="1"/>
  <c r="U95" i="23"/>
  <c r="V95" i="23" s="1"/>
  <c r="U94" i="23"/>
  <c r="V94" i="23" s="1"/>
  <c r="U93" i="23"/>
  <c r="V93" i="23" s="1"/>
  <c r="U105" i="23"/>
  <c r="V105" i="23" s="1"/>
  <c r="U96" i="23"/>
  <c r="V96" i="23" s="1"/>
  <c r="U110" i="23"/>
  <c r="V110" i="23" s="1"/>
  <c r="M151" i="23"/>
  <c r="N44" i="23"/>
  <c r="P212" i="23"/>
  <c r="P197" i="23"/>
  <c r="I197" i="23"/>
  <c r="L74" i="23"/>
  <c r="Q225" i="23"/>
  <c r="U79" i="23"/>
  <c r="V79" i="23" s="1"/>
  <c r="N135" i="23"/>
  <c r="U156" i="23"/>
  <c r="V156" i="23" s="1"/>
  <c r="U104" i="23"/>
  <c r="V104" i="23" s="1"/>
  <c r="U108" i="23"/>
  <c r="V108" i="23" s="1"/>
  <c r="U97" i="23"/>
  <c r="V97" i="23" s="1"/>
  <c r="U102" i="23"/>
  <c r="V102" i="23" s="1"/>
  <c r="U98" i="23"/>
  <c r="V98" i="23" s="1"/>
  <c r="U109" i="23"/>
  <c r="V109" i="23" s="1"/>
  <c r="I225" i="23"/>
  <c r="J225" i="23"/>
  <c r="U71" i="23"/>
  <c r="V71" i="23" s="1"/>
  <c r="U167" i="23"/>
  <c r="K74" i="23"/>
  <c r="R203" i="23"/>
  <c r="U23" i="23"/>
  <c r="V23" i="23" s="1"/>
  <c r="U38" i="23"/>
  <c r="V38" i="23" s="1"/>
  <c r="U22" i="23"/>
  <c r="V22" i="23" s="1"/>
  <c r="T18" i="23"/>
  <c r="U33" i="23"/>
  <c r="V33" i="23" s="1"/>
  <c r="U16" i="23"/>
  <c r="V16" i="23" s="1"/>
  <c r="T12" i="23"/>
  <c r="U90" i="23"/>
  <c r="V90" i="23" s="1"/>
  <c r="I228" i="23"/>
  <c r="T228" i="23"/>
  <c r="P206" i="23"/>
  <c r="O206" i="23"/>
  <c r="U190" i="23"/>
  <c r="V190" i="23" s="1"/>
  <c r="U216" i="23"/>
  <c r="V216" i="23" s="1"/>
  <c r="P203" i="23"/>
  <c r="N182" i="23"/>
  <c r="S175" i="23"/>
  <c r="O170" i="23"/>
  <c r="P151" i="23"/>
  <c r="Q203" i="23"/>
  <c r="S166" i="23"/>
  <c r="U136" i="23"/>
  <c r="V136" i="23" s="1"/>
  <c r="N155" i="23"/>
  <c r="Q146" i="23"/>
  <c r="T151" i="23"/>
  <c r="Q135" i="23"/>
  <c r="M206" i="23"/>
  <c r="Q151" i="23"/>
  <c r="Q182" i="23"/>
  <c r="I212" i="23"/>
  <c r="U162" i="23"/>
  <c r="V162" i="23" s="1"/>
  <c r="M74" i="23"/>
  <c r="N158" i="23"/>
  <c r="U84" i="23"/>
  <c r="U31" i="23"/>
  <c r="V31" i="23" s="1"/>
  <c r="U30" i="23"/>
  <c r="V30" i="23" s="1"/>
  <c r="M12" i="23"/>
  <c r="U11" i="23"/>
  <c r="V11" i="23" s="1"/>
  <c r="U42" i="23"/>
  <c r="N18" i="23"/>
  <c r="I12" i="23"/>
  <c r="T44" i="23"/>
  <c r="U88" i="23"/>
  <c r="V88" i="23" s="1"/>
  <c r="K225" i="23"/>
  <c r="U214" i="23"/>
  <c r="V214" i="23" s="1"/>
  <c r="N225" i="23"/>
  <c r="U207" i="23"/>
  <c r="J182" i="23"/>
  <c r="I175" i="23"/>
  <c r="U172" i="23"/>
  <c r="V172" i="23" s="1"/>
  <c r="U148" i="23"/>
  <c r="V148" i="23" s="1"/>
  <c r="U142" i="23"/>
  <c r="V142" i="23" s="1"/>
  <c r="I146" i="23"/>
  <c r="O146" i="23"/>
  <c r="U140" i="23"/>
  <c r="V140" i="23" s="1"/>
  <c r="N166" i="23"/>
  <c r="U137" i="23"/>
  <c r="U132" i="23"/>
  <c r="V132" i="23" s="1"/>
  <c r="U125" i="23"/>
  <c r="V125" i="23" s="1"/>
  <c r="U147" i="23"/>
  <c r="U124" i="23"/>
  <c r="V124" i="23" s="1"/>
  <c r="P120" i="23"/>
  <c r="N83" i="23"/>
  <c r="P135" i="23"/>
  <c r="M155" i="23"/>
  <c r="O129" i="23"/>
  <c r="S120" i="23"/>
  <c r="U75" i="23"/>
  <c r="U204" i="23"/>
  <c r="U123" i="23"/>
  <c r="V123" i="23" s="1"/>
  <c r="L129" i="23"/>
  <c r="N146" i="23"/>
  <c r="O175" i="23"/>
  <c r="U171" i="23"/>
  <c r="U222" i="23"/>
  <c r="V222" i="23" s="1"/>
  <c r="R228" i="23"/>
  <c r="I83" i="23"/>
  <c r="J203" i="23"/>
  <c r="U73" i="23"/>
  <c r="V73" i="23" s="1"/>
  <c r="V231" i="23"/>
  <c r="U224" i="22"/>
  <c r="V224" i="22" s="1"/>
  <c r="P212" i="22"/>
  <c r="U98" i="22"/>
  <c r="V98" i="22" s="1"/>
  <c r="U110" i="22"/>
  <c r="V110" i="22" s="1"/>
  <c r="U107" i="22"/>
  <c r="V107" i="22" s="1"/>
  <c r="U109" i="22"/>
  <c r="V109" i="22" s="1"/>
  <c r="U101" i="22"/>
  <c r="V101" i="22" s="1"/>
  <c r="U96" i="22"/>
  <c r="V96" i="22" s="1"/>
  <c r="U100" i="22"/>
  <c r="V100" i="22" s="1"/>
  <c r="U86" i="22"/>
  <c r="V86" i="22" s="1"/>
  <c r="U104" i="22"/>
  <c r="V104" i="22" s="1"/>
  <c r="U93" i="22"/>
  <c r="V93" i="22" s="1"/>
  <c r="U144" i="22"/>
  <c r="V144" i="22" s="1"/>
  <c r="U149" i="22"/>
  <c r="V149" i="22" s="1"/>
  <c r="U89" i="22"/>
  <c r="V89" i="22" s="1"/>
  <c r="K111" i="22"/>
  <c r="L197" i="22"/>
  <c r="N146" i="22"/>
  <c r="I225" i="22"/>
  <c r="I228" i="22"/>
  <c r="U227" i="22"/>
  <c r="V227" i="22" s="1"/>
  <c r="O225" i="22"/>
  <c r="R212" i="22"/>
  <c r="M197" i="22"/>
  <c r="L170" i="22"/>
  <c r="L166" i="22"/>
  <c r="Q197" i="22"/>
  <c r="P151" i="22"/>
  <c r="K182" i="22"/>
  <c r="T170" i="22"/>
  <c r="L151" i="22"/>
  <c r="J170" i="22"/>
  <c r="J146" i="22"/>
  <c r="Q74" i="22"/>
  <c r="U145" i="22"/>
  <c r="V145" i="22" s="1"/>
  <c r="I197" i="22"/>
  <c r="U136" i="22"/>
  <c r="I146" i="22"/>
  <c r="U79" i="22"/>
  <c r="V79" i="22" s="1"/>
  <c r="U127" i="22"/>
  <c r="V127" i="22" s="1"/>
  <c r="M129" i="22"/>
  <c r="U125" i="22"/>
  <c r="V125" i="22" s="1"/>
  <c r="M166" i="22"/>
  <c r="U213" i="22"/>
  <c r="V213" i="22" s="1"/>
  <c r="M225" i="22"/>
  <c r="U123" i="22"/>
  <c r="V123" i="22" s="1"/>
  <c r="J129" i="22"/>
  <c r="Q182" i="22"/>
  <c r="U131" i="22"/>
  <c r="V131" i="22" s="1"/>
  <c r="I135" i="22"/>
  <c r="N135" i="22"/>
  <c r="U80" i="22"/>
  <c r="V80" i="22" s="1"/>
  <c r="U116" i="22"/>
  <c r="V116" i="22" s="1"/>
  <c r="I120" i="22"/>
  <c r="S228" i="22"/>
  <c r="M74" i="22"/>
  <c r="J182" i="22"/>
  <c r="U177" i="22"/>
  <c r="O129" i="22"/>
  <c r="U97" i="22"/>
  <c r="V97" i="22" s="1"/>
  <c r="U94" i="22"/>
  <c r="V94" i="22" s="1"/>
  <c r="U88" i="22"/>
  <c r="V88" i="22" s="1"/>
  <c r="U115" i="22"/>
  <c r="V115" i="22" s="1"/>
  <c r="R74" i="22"/>
  <c r="T225" i="22"/>
  <c r="Q225" i="22"/>
  <c r="J203" i="22"/>
  <c r="U199" i="22"/>
  <c r="V199" i="22" s="1"/>
  <c r="U210" i="22"/>
  <c r="V210" i="22" s="1"/>
  <c r="M212" i="22"/>
  <c r="T197" i="22"/>
  <c r="R175" i="22"/>
  <c r="P182" i="22"/>
  <c r="I175" i="22"/>
  <c r="U121" i="22"/>
  <c r="L129" i="22"/>
  <c r="M151" i="22"/>
  <c r="U138" i="22"/>
  <c r="V138" i="22" s="1"/>
  <c r="U190" i="22"/>
  <c r="V190" i="22" s="1"/>
  <c r="U112" i="22"/>
  <c r="T129" i="22"/>
  <c r="U73" i="22"/>
  <c r="V73" i="22" s="1"/>
  <c r="U174" i="22"/>
  <c r="V174" i="22" s="1"/>
  <c r="M228" i="22"/>
  <c r="U208" i="22"/>
  <c r="V208" i="22" s="1"/>
  <c r="Q212" i="22"/>
  <c r="U187" i="22"/>
  <c r="V187" i="22" s="1"/>
  <c r="N197" i="22"/>
  <c r="J166" i="22"/>
  <c r="U153" i="22"/>
  <c r="V153" i="22" s="1"/>
  <c r="M182" i="22"/>
  <c r="O151" i="22"/>
  <c r="U150" i="22"/>
  <c r="V150" i="22" s="1"/>
  <c r="J158" i="22"/>
  <c r="I155" i="22"/>
  <c r="U198" i="22"/>
  <c r="P203" i="22"/>
  <c r="Q203" i="22"/>
  <c r="U134" i="22"/>
  <c r="V134" i="22" s="1"/>
  <c r="U77" i="22"/>
  <c r="V77" i="22" s="1"/>
  <c r="L83" i="22"/>
  <c r="I212" i="22"/>
  <c r="U207" i="22"/>
  <c r="I83" i="22"/>
  <c r="M83" i="22"/>
  <c r="U72" i="22"/>
  <c r="V72" i="22" s="1"/>
  <c r="I74" i="22"/>
  <c r="Q170" i="22"/>
  <c r="U147" i="22"/>
  <c r="K151" i="22"/>
  <c r="U171" i="22"/>
  <c r="U209" i="22"/>
  <c r="V209" i="22" s="1"/>
  <c r="U218" i="22"/>
  <c r="V218" i="22" s="1"/>
  <c r="T155" i="22"/>
  <c r="L225" i="22"/>
  <c r="U154" i="22"/>
  <c r="V154" i="22" s="1"/>
  <c r="N155" i="22"/>
  <c r="R182" i="22"/>
  <c r="O206" i="22"/>
  <c r="U204" i="22"/>
  <c r="S146" i="22"/>
  <c r="O146" i="22"/>
  <c r="J175" i="22"/>
  <c r="L12" i="21"/>
  <c r="I12" i="21"/>
  <c r="I203" i="21"/>
  <c r="I44" i="21"/>
  <c r="K129" i="21"/>
  <c r="M203" i="21"/>
  <c r="N203" i="21"/>
  <c r="Q228" i="21"/>
  <c r="S158" i="21"/>
  <c r="T18" i="21"/>
  <c r="J206" i="21"/>
  <c r="M158" i="21"/>
  <c r="L135" i="21"/>
  <c r="R182" i="21"/>
  <c r="L18" i="21"/>
  <c r="M18" i="21"/>
  <c r="R18" i="21"/>
  <c r="T44" i="21"/>
  <c r="Q12" i="21"/>
  <c r="P12" i="21"/>
  <c r="O12" i="21"/>
  <c r="O18" i="21"/>
  <c r="K12" i="21"/>
  <c r="U105" i="21"/>
  <c r="V105" i="21" s="1"/>
  <c r="P44" i="21"/>
  <c r="Q44" i="21"/>
  <c r="T12" i="21"/>
  <c r="S12" i="21"/>
  <c r="P166" i="21"/>
  <c r="U130" i="21"/>
  <c r="V130" i="21" s="1"/>
  <c r="U25" i="21"/>
  <c r="V25" i="21" s="1"/>
  <c r="L44" i="21"/>
  <c r="M44" i="21"/>
  <c r="R44" i="21"/>
  <c r="U28" i="21"/>
  <c r="V28" i="21" s="1"/>
  <c r="R12" i="21"/>
  <c r="U27" i="21"/>
  <c r="V27" i="21" s="1"/>
  <c r="N18" i="21"/>
  <c r="U89" i="21"/>
  <c r="V89" i="21" s="1"/>
  <c r="U100" i="21"/>
  <c r="V100" i="21" s="1"/>
  <c r="L225" i="21"/>
  <c r="T225" i="21"/>
  <c r="P225" i="21"/>
  <c r="U213" i="21"/>
  <c r="V213" i="21" s="1"/>
  <c r="U165" i="21"/>
  <c r="V165" i="21" s="1"/>
  <c r="Q155" i="21"/>
  <c r="U142" i="21"/>
  <c r="V142" i="21" s="1"/>
  <c r="I129" i="21"/>
  <c r="U152" i="21"/>
  <c r="V152" i="21" s="1"/>
  <c r="L129" i="21"/>
  <c r="K197" i="21"/>
  <c r="P74" i="21"/>
  <c r="N74" i="21"/>
  <c r="U71" i="21"/>
  <c r="V71" i="21" s="1"/>
  <c r="U75" i="21"/>
  <c r="V75" i="21" s="1"/>
  <c r="T212" i="21"/>
  <c r="S212" i="21"/>
  <c r="U196" i="21"/>
  <c r="V196" i="21" s="1"/>
  <c r="I212" i="21"/>
  <c r="U179" i="21"/>
  <c r="V179" i="21" s="1"/>
  <c r="U140" i="21"/>
  <c r="V140" i="21" s="1"/>
  <c r="U181" i="21"/>
  <c r="V181" i="21" s="1"/>
  <c r="U167" i="21"/>
  <c r="U147" i="21"/>
  <c r="J151" i="21"/>
  <c r="K74" i="21"/>
  <c r="U194" i="21"/>
  <c r="V194" i="21" s="1"/>
  <c r="U80" i="21"/>
  <c r="V80" i="21" s="1"/>
  <c r="U192" i="21"/>
  <c r="V192" i="21" s="1"/>
  <c r="N158" i="21"/>
  <c r="U210" i="21"/>
  <c r="V210" i="21" s="1"/>
  <c r="M182" i="21"/>
  <c r="P197" i="21"/>
  <c r="U107" i="21"/>
  <c r="V107" i="21" s="1"/>
  <c r="U42" i="21"/>
  <c r="V42" i="21" s="1"/>
  <c r="O44" i="21"/>
  <c r="M40" i="21"/>
  <c r="J18" i="21"/>
  <c r="U16" i="21"/>
  <c r="V16" i="21" s="1"/>
  <c r="U41" i="21"/>
  <c r="K44" i="21"/>
  <c r="U36" i="21"/>
  <c r="V36" i="21" s="1"/>
  <c r="N12" i="21"/>
  <c r="U38" i="21"/>
  <c r="V38" i="21" s="1"/>
  <c r="U30" i="21"/>
  <c r="V30" i="21" s="1"/>
  <c r="U11" i="21"/>
  <c r="V11" i="21" s="1"/>
  <c r="K135" i="21"/>
  <c r="N151" i="21"/>
  <c r="U220" i="21"/>
  <c r="V220" i="21" s="1"/>
  <c r="Q225" i="21"/>
  <c r="K212" i="21"/>
  <c r="Q206" i="21"/>
  <c r="O197" i="21"/>
  <c r="L170" i="21"/>
  <c r="L166" i="21"/>
  <c r="U209" i="21"/>
  <c r="V209" i="21" s="1"/>
  <c r="P158" i="21"/>
  <c r="U211" i="21"/>
  <c r="V211" i="21" s="1"/>
  <c r="I170" i="21"/>
  <c r="P146" i="21"/>
  <c r="I166" i="21"/>
  <c r="L158" i="21"/>
  <c r="U157" i="21"/>
  <c r="V157" i="21" s="1"/>
  <c r="I182" i="21"/>
  <c r="U177" i="21"/>
  <c r="R135" i="21"/>
  <c r="O203" i="21"/>
  <c r="U201" i="21"/>
  <c r="V201" i="21" s="1"/>
  <c r="P175" i="21"/>
  <c r="T175" i="21"/>
  <c r="U123" i="21"/>
  <c r="V123" i="21" s="1"/>
  <c r="U134" i="21"/>
  <c r="V134" i="21" s="1"/>
  <c r="N135" i="21"/>
  <c r="S135" i="21"/>
  <c r="I135" i="21"/>
  <c r="M146" i="21"/>
  <c r="L197" i="21"/>
  <c r="N212" i="21"/>
  <c r="L146" i="21"/>
  <c r="U204" i="21"/>
  <c r="J203" i="21"/>
  <c r="U143" i="21"/>
  <c r="V143" i="21" s="1"/>
  <c r="U150" i="21"/>
  <c r="V150" i="21" s="1"/>
  <c r="U154" i="21"/>
  <c r="V154" i="21" s="1"/>
  <c r="J155" i="21"/>
  <c r="U208" i="21"/>
  <c r="V208" i="21" s="1"/>
  <c r="Q170" i="21"/>
  <c r="S151" i="21"/>
  <c r="K158" i="21"/>
  <c r="P182" i="21"/>
  <c r="U76" i="21"/>
  <c r="V76" i="21" s="1"/>
  <c r="Q158" i="21"/>
  <c r="I206" i="21"/>
  <c r="O111" i="21"/>
  <c r="U98" i="21"/>
  <c r="V98" i="21" s="1"/>
  <c r="P111" i="21"/>
  <c r="U93" i="21"/>
  <c r="V93" i="21" s="1"/>
  <c r="U92" i="21"/>
  <c r="V92" i="21" s="1"/>
  <c r="U101" i="21"/>
  <c r="V101" i="21" s="1"/>
  <c r="U109" i="21"/>
  <c r="V109" i="21" s="1"/>
  <c r="U94" i="21"/>
  <c r="V94" i="21" s="1"/>
  <c r="U110" i="21"/>
  <c r="V110" i="21" s="1"/>
  <c r="U99" i="21"/>
  <c r="V99" i="21" s="1"/>
  <c r="U106" i="21"/>
  <c r="V106" i="21" s="1"/>
  <c r="R111" i="21"/>
  <c r="U97" i="21"/>
  <c r="V97" i="21" s="1"/>
  <c r="U95" i="21"/>
  <c r="V95" i="21" s="1"/>
  <c r="U217" i="21"/>
  <c r="V217" i="21" s="1"/>
  <c r="U207" i="21"/>
  <c r="V207" i="21" s="1"/>
  <c r="U186" i="21"/>
  <c r="V186" i="21" s="1"/>
  <c r="R212" i="21"/>
  <c r="L175" i="21"/>
  <c r="U162" i="21"/>
  <c r="V162" i="21" s="1"/>
  <c r="U136" i="21"/>
  <c r="V136" i="21" s="1"/>
  <c r="U138" i="21"/>
  <c r="V138" i="21" s="1"/>
  <c r="N129" i="21"/>
  <c r="U119" i="21"/>
  <c r="V119" i="21" s="1"/>
  <c r="R74" i="21"/>
  <c r="N175" i="21"/>
  <c r="I151" i="21"/>
  <c r="J170" i="21"/>
  <c r="T206" i="21"/>
  <c r="R151" i="21"/>
  <c r="Q74" i="21"/>
  <c r="R146" i="21"/>
  <c r="Q175" i="21"/>
  <c r="S83" i="21"/>
  <c r="U112" i="21"/>
  <c r="V112" i="21" s="1"/>
  <c r="M135" i="21"/>
  <c r="U214" i="21"/>
  <c r="V214" i="21" s="1"/>
  <c r="J120" i="21"/>
  <c r="U113" i="21"/>
  <c r="M129" i="21"/>
  <c r="U73" i="21"/>
  <c r="P83" i="21"/>
  <c r="U33" i="21"/>
  <c r="V33" i="21" s="1"/>
  <c r="Q40" i="21"/>
  <c r="U32" i="21"/>
  <c r="V32" i="21" s="1"/>
  <c r="U24" i="21"/>
  <c r="V24" i="21" s="1"/>
  <c r="U20" i="21"/>
  <c r="V20" i="21" s="1"/>
  <c r="U15" i="21"/>
  <c r="V15" i="21" s="1"/>
  <c r="J12" i="21"/>
  <c r="U9" i="21"/>
  <c r="U35" i="21"/>
  <c r="V35" i="21" s="1"/>
  <c r="U19" i="21"/>
  <c r="U22" i="21"/>
  <c r="V22" i="21" s="1"/>
  <c r="I18" i="21"/>
  <c r="J146" i="21"/>
  <c r="U137" i="21"/>
  <c r="Q120" i="21"/>
  <c r="U117" i="21"/>
  <c r="V117" i="21" s="1"/>
  <c r="U114" i="21"/>
  <c r="V114" i="21" s="1"/>
  <c r="K120" i="21"/>
  <c r="U82" i="21"/>
  <c r="V82" i="21" s="1"/>
  <c r="K83" i="21"/>
  <c r="M83" i="21"/>
  <c r="U78" i="21"/>
  <c r="V78" i="21" s="1"/>
  <c r="I197" i="21"/>
  <c r="U185" i="21"/>
  <c r="V185" i="21" s="1"/>
  <c r="I83" i="21"/>
  <c r="N83" i="21"/>
  <c r="U198" i="21"/>
  <c r="U87" i="21"/>
  <c r="V87" i="21" s="1"/>
  <c r="L203" i="21"/>
  <c r="U173" i="21"/>
  <c r="P120" i="21"/>
  <c r="U227" i="21"/>
  <c r="V227" i="21" s="1"/>
  <c r="K225" i="21"/>
  <c r="S197" i="21"/>
  <c r="K175" i="21"/>
  <c r="U174" i="21"/>
  <c r="V174" i="21" s="1"/>
  <c r="L83" i="21"/>
  <c r="U122" i="21"/>
  <c r="V122" i="21" s="1"/>
  <c r="U188" i="21"/>
  <c r="V188" i="21" s="1"/>
  <c r="U127" i="21"/>
  <c r="V127" i="21" s="1"/>
  <c r="U184" i="21"/>
  <c r="U131" i="21"/>
  <c r="K170" i="21"/>
  <c r="M151" i="21"/>
  <c r="U193" i="21"/>
  <c r="V193" i="21" s="1"/>
  <c r="M228" i="21"/>
  <c r="S68" i="21"/>
  <c r="K68" i="21"/>
  <c r="O68" i="21"/>
  <c r="J68" i="21"/>
  <c r="L68" i="21"/>
  <c r="T68" i="21"/>
  <c r="I68" i="21"/>
  <c r="P68" i="21"/>
  <c r="N225" i="21"/>
  <c r="U216" i="21"/>
  <c r="V216" i="21" s="1"/>
  <c r="S120" i="21"/>
  <c r="R170" i="21"/>
  <c r="M175" i="21"/>
  <c r="M212" i="21"/>
  <c r="R206" i="20"/>
  <c r="J206" i="20"/>
  <c r="P12" i="20"/>
  <c r="M228" i="20"/>
  <c r="J170" i="20"/>
  <c r="I151" i="20"/>
  <c r="T158" i="20"/>
  <c r="S74" i="20"/>
  <c r="S155" i="20"/>
  <c r="M74" i="20"/>
  <c r="Q170" i="20"/>
  <c r="O206" i="20"/>
  <c r="R166" i="20"/>
  <c r="O74" i="20"/>
  <c r="S170" i="20"/>
  <c r="Q135" i="20"/>
  <c r="Q203" i="20"/>
  <c r="K146" i="20"/>
  <c r="J182" i="20"/>
  <c r="J175" i="20"/>
  <c r="N170" i="20"/>
  <c r="I135" i="20"/>
  <c r="M146" i="20"/>
  <c r="Q226" i="12"/>
  <c r="K12" i="20"/>
  <c r="L175" i="20"/>
  <c r="U193" i="20"/>
  <c r="V193" i="20" s="1"/>
  <c r="Q12" i="20"/>
  <c r="L18" i="20"/>
  <c r="T12" i="20"/>
  <c r="R212" i="20"/>
  <c r="I74" i="20"/>
  <c r="U192" i="20"/>
  <c r="V192" i="20" s="1"/>
  <c r="R83" i="20"/>
  <c r="U71" i="20"/>
  <c r="V71" i="20" s="1"/>
  <c r="U128" i="20"/>
  <c r="V128" i="20" s="1"/>
  <c r="K151" i="20"/>
  <c r="P151" i="20"/>
  <c r="L228" i="20"/>
  <c r="U223" i="20"/>
  <c r="V223" i="20" s="1"/>
  <c r="U200" i="20"/>
  <c r="V200" i="20" s="1"/>
  <c r="U202" i="20"/>
  <c r="V202" i="20" s="1"/>
  <c r="I182" i="20"/>
  <c r="U180" i="20"/>
  <c r="V180" i="20" s="1"/>
  <c r="P197" i="20"/>
  <c r="U169" i="20"/>
  <c r="V169" i="20" s="1"/>
  <c r="L170" i="20"/>
  <c r="U156" i="20"/>
  <c r="V156" i="20" s="1"/>
  <c r="O158" i="20"/>
  <c r="S83" i="20"/>
  <c r="I146" i="20"/>
  <c r="U140" i="20"/>
  <c r="V140" i="20" s="1"/>
  <c r="U183" i="20"/>
  <c r="V183" i="20" s="1"/>
  <c r="R120" i="20"/>
  <c r="Q212" i="20"/>
  <c r="T135" i="20"/>
  <c r="S175" i="20"/>
  <c r="T203" i="20"/>
  <c r="K206" i="20"/>
  <c r="J225" i="20"/>
  <c r="U167" i="20"/>
  <c r="P129" i="20"/>
  <c r="R18" i="20"/>
  <c r="J12" i="20"/>
  <c r="J228" i="20"/>
  <c r="U219" i="20"/>
  <c r="V219" i="20" s="1"/>
  <c r="K225" i="20"/>
  <c r="R182" i="20"/>
  <c r="R170" i="20"/>
  <c r="L166" i="20"/>
  <c r="U174" i="20"/>
  <c r="V174" i="20" s="1"/>
  <c r="P146" i="20"/>
  <c r="R151" i="20"/>
  <c r="K155" i="20"/>
  <c r="U80" i="20"/>
  <c r="V80" i="20" s="1"/>
  <c r="U196" i="20"/>
  <c r="V196" i="20" s="1"/>
  <c r="U189" i="20"/>
  <c r="V189" i="20" s="1"/>
  <c r="I197" i="20"/>
  <c r="L74" i="20"/>
  <c r="M203" i="20"/>
  <c r="U208" i="20"/>
  <c r="V208" i="20" s="1"/>
  <c r="U137" i="20"/>
  <c r="V137" i="20" s="1"/>
  <c r="U121" i="20"/>
  <c r="U171" i="20"/>
  <c r="V171" i="20" s="1"/>
  <c r="O212" i="20"/>
  <c r="L120" i="20"/>
  <c r="U113" i="20"/>
  <c r="V113" i="20" s="1"/>
  <c r="U87" i="20"/>
  <c r="V87" i="20" s="1"/>
  <c r="U105" i="20"/>
  <c r="V105" i="20" s="1"/>
  <c r="U96" i="20"/>
  <c r="V96" i="20" s="1"/>
  <c r="U106" i="20"/>
  <c r="V106" i="20" s="1"/>
  <c r="U104" i="20"/>
  <c r="V104" i="20" s="1"/>
  <c r="U100" i="20"/>
  <c r="V100" i="20" s="1"/>
  <c r="U97" i="20"/>
  <c r="V97" i="20" s="1"/>
  <c r="U109" i="20"/>
  <c r="V109" i="20" s="1"/>
  <c r="T44" i="20"/>
  <c r="I212" i="20"/>
  <c r="J146" i="20"/>
  <c r="U154" i="20"/>
  <c r="V154" i="20" s="1"/>
  <c r="S44" i="20"/>
  <c r="I44" i="20"/>
  <c r="N44" i="20"/>
  <c r="O44" i="20"/>
  <c r="S146" i="20"/>
  <c r="O135" i="20"/>
  <c r="S135" i="20"/>
  <c r="O203" i="20"/>
  <c r="S206" i="20"/>
  <c r="R228" i="20"/>
  <c r="N212" i="20"/>
  <c r="Q120" i="20"/>
  <c r="Q82" i="12"/>
  <c r="N228" i="20"/>
  <c r="U222" i="20"/>
  <c r="V222" i="20" s="1"/>
  <c r="O225" i="20"/>
  <c r="U204" i="20"/>
  <c r="L203" i="20"/>
  <c r="U164" i="20"/>
  <c r="V164" i="20" s="1"/>
  <c r="R158" i="20"/>
  <c r="U201" i="20"/>
  <c r="V201" i="20" s="1"/>
  <c r="T182" i="20"/>
  <c r="S151" i="20"/>
  <c r="U136" i="20"/>
  <c r="V136" i="20" s="1"/>
  <c r="U132" i="20"/>
  <c r="V132" i="20" s="1"/>
  <c r="U116" i="20"/>
  <c r="V116" i="20" s="1"/>
  <c r="P74" i="20"/>
  <c r="P83" i="20"/>
  <c r="K83" i="20"/>
  <c r="T155" i="20"/>
  <c r="K129" i="20"/>
  <c r="I175" i="20"/>
  <c r="I170" i="20"/>
  <c r="U79" i="20"/>
  <c r="V79" i="20" s="1"/>
  <c r="U125" i="20"/>
  <c r="V125" i="20" s="1"/>
  <c r="T74" i="20"/>
  <c r="Q74" i="20"/>
  <c r="U103" i="20"/>
  <c r="V103" i="20" s="1"/>
  <c r="U89" i="20"/>
  <c r="V89" i="20" s="1"/>
  <c r="U93" i="20"/>
  <c r="V93" i="20" s="1"/>
  <c r="U102" i="20"/>
  <c r="V102" i="20" s="1"/>
  <c r="U95" i="20"/>
  <c r="V95" i="20" s="1"/>
  <c r="U107" i="20"/>
  <c r="V107" i="20" s="1"/>
  <c r="U101" i="20"/>
  <c r="V101" i="20" s="1"/>
  <c r="U99" i="20"/>
  <c r="V99" i="20" s="1"/>
  <c r="T18" i="20"/>
  <c r="K68" i="20"/>
  <c r="Q68" i="20"/>
  <c r="L68" i="20"/>
  <c r="J68" i="20"/>
  <c r="N68" i="20"/>
  <c r="R68" i="20"/>
  <c r="I68" i="20"/>
  <c r="O68" i="20"/>
  <c r="S68" i="20"/>
  <c r="M68" i="20"/>
  <c r="K170" i="20"/>
  <c r="S203" i="20"/>
  <c r="S197" i="20"/>
  <c r="U226" i="20"/>
  <c r="V226" i="20" s="1"/>
  <c r="O228" i="20"/>
  <c r="K203" i="20"/>
  <c r="U198" i="20"/>
  <c r="U177" i="20"/>
  <c r="J151" i="20"/>
  <c r="U81" i="20"/>
  <c r="V81" i="20" s="1"/>
  <c r="N203" i="20"/>
  <c r="T170" i="20"/>
  <c r="O166" i="20"/>
  <c r="Q197" i="20"/>
  <c r="U217" i="20"/>
  <c r="V217" i="20" s="1"/>
  <c r="U213" i="20"/>
  <c r="V213" i="20" s="1"/>
  <c r="U214" i="20"/>
  <c r="V214" i="20" s="1"/>
  <c r="L212" i="20"/>
  <c r="Q225" i="20"/>
  <c r="R197" i="20"/>
  <c r="L155" i="20"/>
  <c r="U153" i="20"/>
  <c r="V153" i="20" s="1"/>
  <c r="U186" i="20"/>
  <c r="V186" i="20" s="1"/>
  <c r="P135" i="20"/>
  <c r="M182" i="20"/>
  <c r="U178" i="20"/>
  <c r="V178" i="20" s="1"/>
  <c r="U160" i="20"/>
  <c r="V160" i="20" s="1"/>
  <c r="U185" i="20"/>
  <c r="M197" i="20"/>
  <c r="O146" i="20"/>
  <c r="J129" i="20"/>
  <c r="L44" i="19"/>
  <c r="Q18" i="19"/>
  <c r="U109" i="19"/>
  <c r="V109" i="19" s="1"/>
  <c r="I44" i="19"/>
  <c r="T18" i="19"/>
  <c r="P18" i="19"/>
  <c r="P12" i="19"/>
  <c r="P175" i="19"/>
  <c r="U107" i="19"/>
  <c r="V107" i="19" s="1"/>
  <c r="U90" i="19"/>
  <c r="V90" i="19" s="1"/>
  <c r="U89" i="19"/>
  <c r="V89" i="19" s="1"/>
  <c r="U93" i="19"/>
  <c r="V93" i="19" s="1"/>
  <c r="S146" i="19"/>
  <c r="U76" i="19"/>
  <c r="V76" i="19" s="1"/>
  <c r="S170" i="19"/>
  <c r="Q166" i="19"/>
  <c r="N212" i="19"/>
  <c r="M18" i="19"/>
  <c r="N225" i="19"/>
  <c r="K175" i="19"/>
  <c r="U160" i="19"/>
  <c r="V160" i="19" s="1"/>
  <c r="O206" i="19"/>
  <c r="I170" i="19"/>
  <c r="Q158" i="19"/>
  <c r="I120" i="19"/>
  <c r="U126" i="19"/>
  <c r="V126" i="19" s="1"/>
  <c r="U123" i="19"/>
  <c r="V123" i="19" s="1"/>
  <c r="I83" i="19"/>
  <c r="M120" i="19"/>
  <c r="U137" i="19"/>
  <c r="V137" i="19" s="1"/>
  <c r="U179" i="19"/>
  <c r="V179" i="19" s="1"/>
  <c r="U199" i="19"/>
  <c r="V199" i="19" s="1"/>
  <c r="U108" i="19"/>
  <c r="V108" i="19" s="1"/>
  <c r="U106" i="19"/>
  <c r="V106" i="19" s="1"/>
  <c r="U103" i="19"/>
  <c r="V103" i="19" s="1"/>
  <c r="U100" i="19"/>
  <c r="V100" i="19" s="1"/>
  <c r="U95" i="19"/>
  <c r="V95" i="19" s="1"/>
  <c r="U91" i="19"/>
  <c r="V91" i="19" s="1"/>
  <c r="U86" i="19"/>
  <c r="V86" i="19" s="1"/>
  <c r="K18" i="19"/>
  <c r="U211" i="19"/>
  <c r="V211" i="19" s="1"/>
  <c r="U75" i="19"/>
  <c r="V75" i="19" s="1"/>
  <c r="J129" i="19"/>
  <c r="M212" i="19"/>
  <c r="P166" i="19"/>
  <c r="S175" i="19"/>
  <c r="L83" i="19"/>
  <c r="U132" i="19"/>
  <c r="V132" i="19" s="1"/>
  <c r="K135" i="19"/>
  <c r="Q151" i="19"/>
  <c r="U131" i="19"/>
  <c r="V131" i="19" s="1"/>
  <c r="I135" i="19"/>
  <c r="O83" i="19"/>
  <c r="O225" i="19"/>
  <c r="U143" i="19"/>
  <c r="V143" i="19" s="1"/>
  <c r="U144" i="19"/>
  <c r="V144" i="19" s="1"/>
  <c r="N175" i="19"/>
  <c r="U127" i="19"/>
  <c r="V127" i="19" s="1"/>
  <c r="R135" i="19"/>
  <c r="J197" i="19"/>
  <c r="U72" i="19"/>
  <c r="V72" i="19" s="1"/>
  <c r="U94" i="19"/>
  <c r="V94" i="19" s="1"/>
  <c r="U102" i="19"/>
  <c r="V102" i="19" s="1"/>
  <c r="N83" i="19"/>
  <c r="K151" i="19"/>
  <c r="I166" i="19"/>
  <c r="L182" i="19"/>
  <c r="L146" i="19"/>
  <c r="P155" i="19"/>
  <c r="U213" i="19"/>
  <c r="V213" i="19" s="1"/>
  <c r="U174" i="19"/>
  <c r="V174" i="19" s="1"/>
  <c r="U177" i="19"/>
  <c r="V177" i="19" s="1"/>
  <c r="J158" i="19"/>
  <c r="L135" i="19"/>
  <c r="U136" i="19"/>
  <c r="V136" i="19" s="1"/>
  <c r="Q206" i="19"/>
  <c r="N166" i="19"/>
  <c r="Q74" i="19"/>
  <c r="O175" i="19"/>
  <c r="K206" i="19"/>
  <c r="U172" i="19"/>
  <c r="V172" i="19" s="1"/>
  <c r="M228" i="19"/>
  <c r="U219" i="19"/>
  <c r="V219" i="19" s="1"/>
  <c r="U224" i="19"/>
  <c r="V224" i="19" s="1"/>
  <c r="I18" i="19"/>
  <c r="K12" i="19"/>
  <c r="U216" i="19"/>
  <c r="V216" i="19" s="1"/>
  <c r="U209" i="19"/>
  <c r="V209" i="19" s="1"/>
  <c r="S212" i="19"/>
  <c r="U191" i="19"/>
  <c r="V191" i="19" s="1"/>
  <c r="Q225" i="19"/>
  <c r="U210" i="19"/>
  <c r="V210" i="19" s="1"/>
  <c r="O203" i="19"/>
  <c r="S203" i="19"/>
  <c r="U194" i="19"/>
  <c r="V194" i="19" s="1"/>
  <c r="L155" i="19"/>
  <c r="U192" i="19"/>
  <c r="V192" i="19" s="1"/>
  <c r="U176" i="19"/>
  <c r="V176" i="19" s="1"/>
  <c r="U159" i="19"/>
  <c r="V159" i="19" s="1"/>
  <c r="O155" i="19"/>
  <c r="L151" i="19"/>
  <c r="T175" i="19"/>
  <c r="J166" i="19"/>
  <c r="S166" i="19"/>
  <c r="U204" i="19"/>
  <c r="V204" i="19" s="1"/>
  <c r="M206" i="19"/>
  <c r="R206" i="19"/>
  <c r="L129" i="19"/>
  <c r="U208" i="19"/>
  <c r="V208" i="19" s="1"/>
  <c r="R212" i="19"/>
  <c r="M170" i="19"/>
  <c r="U165" i="19"/>
  <c r="V165" i="19" s="1"/>
  <c r="U142" i="19"/>
  <c r="V142" i="19" s="1"/>
  <c r="O146" i="19"/>
  <c r="S129" i="19"/>
  <c r="I158" i="19"/>
  <c r="Q155" i="19"/>
  <c r="K155" i="19"/>
  <c r="T146" i="19"/>
  <c r="T129" i="19"/>
  <c r="O129" i="19"/>
  <c r="U124" i="19"/>
  <c r="V124" i="19" s="1"/>
  <c r="N129" i="19"/>
  <c r="L74" i="19"/>
  <c r="U149" i="19"/>
  <c r="V149" i="19" s="1"/>
  <c r="Q146" i="19"/>
  <c r="S74" i="19"/>
  <c r="U116" i="19"/>
  <c r="V116" i="19" s="1"/>
  <c r="R83" i="19"/>
  <c r="J135" i="19"/>
  <c r="U128" i="19"/>
  <c r="V128" i="19" s="1"/>
  <c r="Q129" i="19"/>
  <c r="Q135" i="19"/>
  <c r="Q170" i="19"/>
  <c r="U226" i="19"/>
  <c r="V226" i="19" s="1"/>
  <c r="N146" i="19"/>
  <c r="J151" i="19"/>
  <c r="R175" i="19"/>
  <c r="J170" i="19"/>
  <c r="O74" i="19"/>
  <c r="T228" i="19"/>
  <c r="T203" i="19"/>
  <c r="R182" i="19"/>
  <c r="J175" i="19"/>
  <c r="R44" i="19"/>
  <c r="U99" i="19"/>
  <c r="V99" i="19" s="1"/>
  <c r="M44" i="19"/>
  <c r="O18" i="19"/>
  <c r="T44" i="19"/>
  <c r="T102" i="12"/>
  <c r="P225" i="19"/>
  <c r="U227" i="19"/>
  <c r="V227" i="19" s="1"/>
  <c r="L228" i="19"/>
  <c r="U217" i="19"/>
  <c r="V217" i="19" s="1"/>
  <c r="M225" i="19"/>
  <c r="I225" i="19"/>
  <c r="I212" i="19"/>
  <c r="U207" i="19"/>
  <c r="U183" i="19"/>
  <c r="M197" i="19"/>
  <c r="U220" i="19"/>
  <c r="V220" i="19" s="1"/>
  <c r="U205" i="19"/>
  <c r="N206" i="19"/>
  <c r="J203" i="19"/>
  <c r="U190" i="19"/>
  <c r="V190" i="19" s="1"/>
  <c r="P197" i="19"/>
  <c r="U200" i="19"/>
  <c r="V200" i="19" s="1"/>
  <c r="U189" i="19"/>
  <c r="V189" i="19" s="1"/>
  <c r="L175" i="19"/>
  <c r="U171" i="19"/>
  <c r="U152" i="19"/>
  <c r="I155" i="19"/>
  <c r="P203" i="19"/>
  <c r="I182" i="19"/>
  <c r="N182" i="19"/>
  <c r="U173" i="19"/>
  <c r="V173" i="19" s="1"/>
  <c r="U184" i="19"/>
  <c r="V184" i="19" s="1"/>
  <c r="I197" i="19"/>
  <c r="S158" i="19"/>
  <c r="N135" i="19"/>
  <c r="U133" i="19"/>
  <c r="V133" i="19" s="1"/>
  <c r="S135" i="19"/>
  <c r="U117" i="19"/>
  <c r="V117" i="19" s="1"/>
  <c r="S120" i="19"/>
  <c r="P83" i="19"/>
  <c r="M74" i="19"/>
  <c r="U73" i="19"/>
  <c r="V73" i="19" s="1"/>
  <c r="M146" i="19"/>
  <c r="R146" i="19"/>
  <c r="U79" i="19"/>
  <c r="V79" i="19" s="1"/>
  <c r="U71" i="19"/>
  <c r="J74" i="19"/>
  <c r="Q182" i="19"/>
  <c r="M83" i="19"/>
  <c r="Q83" i="19"/>
  <c r="Q120" i="19"/>
  <c r="Q203" i="19"/>
  <c r="U80" i="19"/>
  <c r="V80" i="19" s="1"/>
  <c r="U178" i="19"/>
  <c r="M182" i="19"/>
  <c r="M129" i="19"/>
  <c r="U147" i="19"/>
  <c r="I151" i="19"/>
  <c r="U121" i="19"/>
  <c r="I129" i="19"/>
  <c r="U122" i="19"/>
  <c r="V122" i="19" s="1"/>
  <c r="I146" i="19"/>
  <c r="U186" i="19"/>
  <c r="V186" i="19" s="1"/>
  <c r="I203" i="19"/>
  <c r="U214" i="19"/>
  <c r="V214" i="19" s="1"/>
  <c r="L203" i="19"/>
  <c r="R151" i="19"/>
  <c r="U81" i="19"/>
  <c r="V81" i="19" s="1"/>
  <c r="U156" i="19"/>
  <c r="K197" i="19"/>
  <c r="K182" i="19"/>
  <c r="U218" i="19"/>
  <c r="V218" i="19" s="1"/>
  <c r="L225" i="19"/>
  <c r="U125" i="19"/>
  <c r="V125" i="19" s="1"/>
  <c r="K212" i="19"/>
  <c r="S197" i="19"/>
  <c r="P146" i="19"/>
  <c r="N158" i="19"/>
  <c r="N151" i="19"/>
  <c r="S226" i="12"/>
  <c r="S66" i="18"/>
  <c r="P66" i="18"/>
  <c r="O66" i="18"/>
  <c r="U33" i="18"/>
  <c r="V33" i="18" s="1"/>
  <c r="J18" i="18"/>
  <c r="L44" i="18"/>
  <c r="R44" i="18"/>
  <c r="P18" i="18"/>
  <c r="P129" i="18"/>
  <c r="N228" i="18"/>
  <c r="J225" i="18"/>
  <c r="P228" i="18"/>
  <c r="R206" i="18"/>
  <c r="P175" i="18"/>
  <c r="L182" i="18"/>
  <c r="J158" i="18"/>
  <c r="J120" i="18"/>
  <c r="J135" i="18"/>
  <c r="M120" i="18"/>
  <c r="R225" i="18"/>
  <c r="L151" i="18"/>
  <c r="N203" i="18"/>
  <c r="T66" i="18"/>
  <c r="J66" i="18"/>
  <c r="N66" i="18"/>
  <c r="U34" i="18"/>
  <c r="V34" i="18" s="1"/>
  <c r="U29" i="18"/>
  <c r="V29" i="18" s="1"/>
  <c r="N18" i="18"/>
  <c r="K18" i="18"/>
  <c r="P44" i="18"/>
  <c r="M44" i="18"/>
  <c r="U19" i="18"/>
  <c r="V19" i="18" s="1"/>
  <c r="U14" i="18"/>
  <c r="V14" i="18" s="1"/>
  <c r="T129" i="18"/>
  <c r="M68" i="18"/>
  <c r="P225" i="18"/>
  <c r="L175" i="18"/>
  <c r="J212" i="18"/>
  <c r="Q197" i="18"/>
  <c r="J170" i="18"/>
  <c r="U167" i="18"/>
  <c r="M129" i="18"/>
  <c r="U161" i="18"/>
  <c r="V161" i="18" s="1"/>
  <c r="I206" i="18"/>
  <c r="M203" i="18"/>
  <c r="N166" i="18"/>
  <c r="Q74" i="18"/>
  <c r="R151" i="18"/>
  <c r="J206" i="18"/>
  <c r="U104" i="18"/>
  <c r="V104" i="18" s="1"/>
  <c r="M66" i="18"/>
  <c r="Q66" i="18"/>
  <c r="K66" i="18"/>
  <c r="I212" i="18"/>
  <c r="P206" i="18"/>
  <c r="T203" i="18"/>
  <c r="R170" i="18"/>
  <c r="M166" i="18"/>
  <c r="J197" i="18"/>
  <c r="I129" i="18"/>
  <c r="P197" i="18"/>
  <c r="N170" i="18"/>
  <c r="L83" i="18"/>
  <c r="Q129" i="18"/>
  <c r="Q146" i="18"/>
  <c r="Q155" i="18"/>
  <c r="M83" i="18"/>
  <c r="M225" i="18"/>
  <c r="J175" i="18"/>
  <c r="O68" i="18"/>
  <c r="N68" i="18"/>
  <c r="Q68" i="18"/>
  <c r="S68" i="18"/>
  <c r="J68" i="18"/>
  <c r="L68" i="18"/>
  <c r="I68" i="18"/>
  <c r="T68" i="18"/>
  <c r="R68" i="18"/>
  <c r="P68" i="18"/>
  <c r="I66" i="18"/>
  <c r="L66" i="18"/>
  <c r="R66" i="18"/>
  <c r="L155" i="18"/>
  <c r="J146" i="18"/>
  <c r="N129" i="18"/>
  <c r="T146" i="18"/>
  <c r="N212" i="18"/>
  <c r="R228" i="18"/>
  <c r="T225" i="18"/>
  <c r="P203" i="18"/>
  <c r="Q225" i="18"/>
  <c r="P212" i="18"/>
  <c r="T155" i="18"/>
  <c r="T135" i="18"/>
  <c r="N135" i="18"/>
  <c r="I155" i="18"/>
  <c r="Q151" i="18"/>
  <c r="I146" i="18"/>
  <c r="L212" i="18"/>
  <c r="N197" i="18"/>
  <c r="L170" i="18"/>
  <c r="P120" i="18"/>
  <c r="N74" i="18"/>
  <c r="R120" i="18"/>
  <c r="Q135" i="18"/>
  <c r="Q182" i="18"/>
  <c r="Q175" i="18"/>
  <c r="Q203" i="18"/>
  <c r="I225" i="18"/>
  <c r="S155" i="18"/>
  <c r="J228" i="18"/>
  <c r="T151" i="18"/>
  <c r="P182" i="18"/>
  <c r="U99" i="18"/>
  <c r="V99" i="18" s="1"/>
  <c r="U26" i="18"/>
  <c r="V26" i="18" s="1"/>
  <c r="U25" i="18"/>
  <c r="V25" i="18" s="1"/>
  <c r="N101" i="12"/>
  <c r="I197" i="18"/>
  <c r="I120" i="18"/>
  <c r="L129" i="18"/>
  <c r="L166" i="18"/>
  <c r="T120" i="18"/>
  <c r="J129" i="18"/>
  <c r="Q120" i="18"/>
  <c r="Q83" i="18"/>
  <c r="I151" i="18"/>
  <c r="I166" i="18"/>
  <c r="M158" i="18"/>
  <c r="M182" i="18"/>
  <c r="R129" i="18"/>
  <c r="T212" i="18"/>
  <c r="J83" i="18"/>
  <c r="T206" i="18"/>
  <c r="N120" i="18"/>
  <c r="N146" i="18"/>
  <c r="N225" i="18"/>
  <c r="L225" i="18"/>
  <c r="M197" i="18"/>
  <c r="R182" i="18"/>
  <c r="U177" i="18"/>
  <c r="I182" i="18"/>
  <c r="Q166" i="18"/>
  <c r="O18" i="17"/>
  <c r="U32" i="17"/>
  <c r="V32" i="17" s="1"/>
  <c r="L44" i="17"/>
  <c r="S12" i="17"/>
  <c r="U10" i="17"/>
  <c r="V10" i="17" s="1"/>
  <c r="M12" i="17"/>
  <c r="T12" i="17"/>
  <c r="Q18" i="17"/>
  <c r="U23" i="17"/>
  <c r="V23" i="17" s="1"/>
  <c r="R18" i="17"/>
  <c r="U105" i="17"/>
  <c r="V105" i="17" s="1"/>
  <c r="M18" i="17"/>
  <c r="M44" i="17"/>
  <c r="T44" i="17"/>
  <c r="U26" i="17"/>
  <c r="V26" i="17" s="1"/>
  <c r="Q44" i="17"/>
  <c r="I44" i="17"/>
  <c r="M228" i="17"/>
  <c r="I203" i="17"/>
  <c r="N175" i="17"/>
  <c r="M170" i="17"/>
  <c r="U162" i="17"/>
  <c r="V162" i="17" s="1"/>
  <c r="I166" i="17"/>
  <c r="U172" i="17"/>
  <c r="V172" i="17" s="1"/>
  <c r="U140" i="17"/>
  <c r="V140" i="17" s="1"/>
  <c r="O158" i="17"/>
  <c r="Q206" i="17"/>
  <c r="M74" i="17"/>
  <c r="T151" i="17"/>
  <c r="I170" i="17"/>
  <c r="O175" i="17"/>
  <c r="T212" i="17"/>
  <c r="R74" i="17"/>
  <c r="U198" i="17"/>
  <c r="V198" i="17" s="1"/>
  <c r="U100" i="17"/>
  <c r="V100" i="17" s="1"/>
  <c r="U99" i="17"/>
  <c r="V99" i="17" s="1"/>
  <c r="L12" i="17"/>
  <c r="J18" i="17"/>
  <c r="U222" i="17"/>
  <c r="V222" i="17" s="1"/>
  <c r="N225" i="17"/>
  <c r="P206" i="17"/>
  <c r="N206" i="17"/>
  <c r="R170" i="17"/>
  <c r="Q212" i="17"/>
  <c r="J212" i="17"/>
  <c r="P182" i="17"/>
  <c r="U147" i="17"/>
  <c r="V147" i="17" s="1"/>
  <c r="P166" i="17"/>
  <c r="I158" i="17"/>
  <c r="I197" i="17"/>
  <c r="M146" i="17"/>
  <c r="R139" i="12"/>
  <c r="M206" i="17"/>
  <c r="S74" i="17"/>
  <c r="S129" i="17"/>
  <c r="S170" i="17"/>
  <c r="O228" i="17"/>
  <c r="O203" i="17"/>
  <c r="K228" i="17"/>
  <c r="K155" i="17"/>
  <c r="K206" i="17"/>
  <c r="K158" i="17"/>
  <c r="P44" i="17"/>
  <c r="Q12" i="17"/>
  <c r="U36" i="17"/>
  <c r="V36" i="17" s="1"/>
  <c r="U24" i="17"/>
  <c r="V24" i="17" s="1"/>
  <c r="N44" i="17"/>
  <c r="L18" i="17"/>
  <c r="K12" i="17"/>
  <c r="U218" i="17"/>
  <c r="V218" i="17" s="1"/>
  <c r="U223" i="17"/>
  <c r="V223" i="17" s="1"/>
  <c r="Q225" i="17"/>
  <c r="K225" i="17"/>
  <c r="T228" i="17"/>
  <c r="L206" i="17"/>
  <c r="U224" i="17"/>
  <c r="V224" i="17" s="1"/>
  <c r="S212" i="17"/>
  <c r="L203" i="17"/>
  <c r="N197" i="17"/>
  <c r="U191" i="17"/>
  <c r="V191" i="17" s="1"/>
  <c r="U190" i="17"/>
  <c r="V190" i="17" s="1"/>
  <c r="U185" i="17"/>
  <c r="V185" i="17" s="1"/>
  <c r="U183" i="17"/>
  <c r="V183" i="17" s="1"/>
  <c r="N182" i="17"/>
  <c r="I212" i="17"/>
  <c r="R182" i="17"/>
  <c r="L175" i="17"/>
  <c r="P146" i="17"/>
  <c r="U127" i="17"/>
  <c r="V127" i="17" s="1"/>
  <c r="O155" i="17"/>
  <c r="M155" i="17"/>
  <c r="S155" i="17"/>
  <c r="P120" i="17"/>
  <c r="Q129" i="17"/>
  <c r="M83" i="17"/>
  <c r="Q146" i="17"/>
  <c r="P83" i="17"/>
  <c r="I74" i="17"/>
  <c r="Q166" i="17"/>
  <c r="M120" i="17"/>
  <c r="M129" i="17"/>
  <c r="M175" i="17"/>
  <c r="M212" i="17"/>
  <c r="R120" i="17"/>
  <c r="O170" i="17"/>
  <c r="U196" i="17"/>
  <c r="V196" i="17" s="1"/>
  <c r="S182" i="17"/>
  <c r="O182" i="17"/>
  <c r="O212" i="17"/>
  <c r="U82" i="17"/>
  <c r="V82" i="17" s="1"/>
  <c r="Q151" i="17"/>
  <c r="R155" i="17"/>
  <c r="K18" i="17"/>
  <c r="J12" i="17"/>
  <c r="O44" i="17"/>
  <c r="U41" i="17"/>
  <c r="V41" i="17" s="1"/>
  <c r="J44" i="17"/>
  <c r="U28" i="17"/>
  <c r="V28" i="17" s="1"/>
  <c r="U20" i="17"/>
  <c r="V20" i="17" s="1"/>
  <c r="U15" i="17"/>
  <c r="V15" i="17" s="1"/>
  <c r="I12" i="17"/>
  <c r="U9" i="17"/>
  <c r="V9" i="17" s="1"/>
  <c r="P12" i="17"/>
  <c r="U39" i="17"/>
  <c r="V39" i="17" s="1"/>
  <c r="U31" i="17"/>
  <c r="V31" i="17" s="1"/>
  <c r="U14" i="17"/>
  <c r="V14" i="17" s="1"/>
  <c r="U43" i="17"/>
  <c r="V43" i="17" s="1"/>
  <c r="K44" i="17"/>
  <c r="U34" i="17"/>
  <c r="V34" i="17" s="1"/>
  <c r="O40" i="17"/>
  <c r="U17" i="17"/>
  <c r="V17" i="17" s="1"/>
  <c r="I18" i="17"/>
  <c r="S18" i="17"/>
  <c r="U91" i="17"/>
  <c r="V91" i="17" s="1"/>
  <c r="U109" i="17"/>
  <c r="V109" i="17" s="1"/>
  <c r="U86" i="17"/>
  <c r="V86" i="17" s="1"/>
  <c r="U106" i="17"/>
  <c r="V106" i="17" s="1"/>
  <c r="U87" i="17"/>
  <c r="V87" i="17" s="1"/>
  <c r="U42" i="17"/>
  <c r="V42" i="17" s="1"/>
  <c r="R44" i="17"/>
  <c r="U37" i="17"/>
  <c r="V37" i="17" s="1"/>
  <c r="U93" i="17"/>
  <c r="V93" i="17" s="1"/>
  <c r="U94" i="17"/>
  <c r="V94" i="17" s="1"/>
  <c r="I228" i="17"/>
  <c r="U227" i="17"/>
  <c r="V227" i="17" s="1"/>
  <c r="U219" i="17"/>
  <c r="V219" i="17" s="1"/>
  <c r="M225" i="17"/>
  <c r="O225" i="17"/>
  <c r="U213" i="17"/>
  <c r="V213" i="17" s="1"/>
  <c r="U208" i="17"/>
  <c r="L212" i="17"/>
  <c r="J206" i="17"/>
  <c r="S203" i="17"/>
  <c r="N203" i="17"/>
  <c r="M203" i="17"/>
  <c r="U199" i="17"/>
  <c r="U171" i="17"/>
  <c r="J175" i="17"/>
  <c r="N212" i="17"/>
  <c r="U178" i="17"/>
  <c r="V178" i="17" s="1"/>
  <c r="U195" i="17"/>
  <c r="V195" i="17" s="1"/>
  <c r="R166" i="17"/>
  <c r="I155" i="17"/>
  <c r="U154" i="17"/>
  <c r="V154" i="17" s="1"/>
  <c r="R197" i="17"/>
  <c r="Q197" i="17"/>
  <c r="K197" i="17"/>
  <c r="U161" i="17"/>
  <c r="V161" i="17" s="1"/>
  <c r="O141" i="12"/>
  <c r="P135" i="17"/>
  <c r="P175" i="17"/>
  <c r="U115" i="17"/>
  <c r="V115" i="17" s="1"/>
  <c r="Q170" i="17"/>
  <c r="N166" i="17"/>
  <c r="U121" i="17"/>
  <c r="V121" i="17" s="1"/>
  <c r="U117" i="17"/>
  <c r="V117" i="17" s="1"/>
  <c r="I120" i="17"/>
  <c r="Q120" i="17"/>
  <c r="L83" i="17"/>
  <c r="Q158" i="17"/>
  <c r="U157" i="17"/>
  <c r="Q203" i="17"/>
  <c r="I146" i="17"/>
  <c r="U167" i="17"/>
  <c r="I175" i="17"/>
  <c r="U173" i="17"/>
  <c r="V173" i="17" s="1"/>
  <c r="I151" i="17"/>
  <c r="U221" i="17"/>
  <c r="V221" i="17" s="1"/>
  <c r="I182" i="17"/>
  <c r="U179" i="17"/>
  <c r="V179" i="17" s="1"/>
  <c r="U194" i="17"/>
  <c r="V194" i="17" s="1"/>
  <c r="U211" i="17"/>
  <c r="V211" i="17" s="1"/>
  <c r="I225" i="17"/>
  <c r="R129" i="17"/>
  <c r="U79" i="17"/>
  <c r="V79" i="17" s="1"/>
  <c r="U75" i="17"/>
  <c r="Q135" i="17"/>
  <c r="U124" i="17"/>
  <c r="V124" i="17" s="1"/>
  <c r="O129" i="17"/>
  <c r="M135" i="17"/>
  <c r="U143" i="17"/>
  <c r="V143" i="17" s="1"/>
  <c r="M197" i="17"/>
  <c r="U176" i="17"/>
  <c r="V176" i="17" s="1"/>
  <c r="L74" i="17"/>
  <c r="U72" i="17"/>
  <c r="V72" i="17" s="1"/>
  <c r="I68" i="17"/>
  <c r="M68" i="17"/>
  <c r="K68" i="17"/>
  <c r="O68" i="17"/>
  <c r="Q68" i="17"/>
  <c r="R68" i="17"/>
  <c r="N68" i="17"/>
  <c r="P68" i="17"/>
  <c r="S68" i="17"/>
  <c r="U76" i="17"/>
  <c r="V76" i="17" s="1"/>
  <c r="U80" i="17"/>
  <c r="V80" i="17" s="1"/>
  <c r="O74" i="17"/>
  <c r="K83" i="17"/>
  <c r="O120" i="17"/>
  <c r="U125" i="17"/>
  <c r="V125" i="17" s="1"/>
  <c r="U193" i="17"/>
  <c r="V193" i="17" s="1"/>
  <c r="P203" i="17"/>
  <c r="O197" i="17"/>
  <c r="U181" i="17"/>
  <c r="V181" i="17" s="1"/>
  <c r="K166" i="17"/>
  <c r="K212" i="17"/>
  <c r="K175" i="17"/>
  <c r="J170" i="17"/>
  <c r="U153" i="17"/>
  <c r="V153" i="17" s="1"/>
  <c r="U112" i="17"/>
  <c r="V112" i="17" s="1"/>
  <c r="Q83" i="17"/>
  <c r="R203" i="17"/>
  <c r="U202" i="17"/>
  <c r="V202" i="17" s="1"/>
  <c r="I129" i="17"/>
  <c r="U78" i="17"/>
  <c r="V78" i="17" s="1"/>
  <c r="Q228" i="17"/>
  <c r="J151" i="17"/>
  <c r="K151" i="17"/>
  <c r="M151" i="17"/>
  <c r="S135" i="17"/>
  <c r="N135" i="17"/>
  <c r="K120" i="17"/>
  <c r="J74" i="17"/>
  <c r="N74" i="17"/>
  <c r="U152" i="17"/>
  <c r="J155" i="17"/>
  <c r="N146" i="17"/>
  <c r="U137" i="17"/>
  <c r="V137" i="17" s="1"/>
  <c r="I135" i="17"/>
  <c r="N129" i="17"/>
  <c r="U123" i="17"/>
  <c r="V123" i="17" s="1"/>
  <c r="U122" i="17"/>
  <c r="V122" i="17" s="1"/>
  <c r="L129" i="17"/>
  <c r="U113" i="17"/>
  <c r="V113" i="17" s="1"/>
  <c r="S120" i="17"/>
  <c r="U116" i="17"/>
  <c r="V116" i="17" s="1"/>
  <c r="N120" i="17"/>
  <c r="N88" i="12"/>
  <c r="U96" i="17"/>
  <c r="V96" i="17" s="1"/>
  <c r="U107" i="17"/>
  <c r="V107" i="17" s="1"/>
  <c r="U89" i="17"/>
  <c r="V89" i="17" s="1"/>
  <c r="O83" i="17"/>
  <c r="U71" i="17"/>
  <c r="Z231" i="12"/>
  <c r="H231" i="12"/>
  <c r="U35" i="25" l="1"/>
  <c r="V35" i="25" s="1"/>
  <c r="H12" i="25"/>
  <c r="X26" i="8"/>
  <c r="D899" i="10" s="1"/>
  <c r="Q24" i="7"/>
  <c r="I26" i="8"/>
  <c r="V26" i="8" s="1"/>
  <c r="D696" i="10" s="1"/>
  <c r="W26" i="8"/>
  <c r="D763" i="10" s="1"/>
  <c r="H24" i="7"/>
  <c r="P26" i="8"/>
  <c r="D830" i="10" s="1"/>
  <c r="J24" i="7"/>
  <c r="U31" i="18"/>
  <c r="V31" i="18" s="1"/>
  <c r="U41" i="18"/>
  <c r="U15" i="18"/>
  <c r="V15" i="18" s="1"/>
  <c r="U24" i="18"/>
  <c r="V24" i="18" s="1"/>
  <c r="U32" i="18"/>
  <c r="V32" i="18" s="1"/>
  <c r="U21" i="18"/>
  <c r="V21" i="18" s="1"/>
  <c r="U35" i="18"/>
  <c r="V35" i="18" s="1"/>
  <c r="U30" i="18"/>
  <c r="V30" i="18" s="1"/>
  <c r="U22" i="18"/>
  <c r="V22" i="18" s="1"/>
  <c r="U38" i="18"/>
  <c r="V38" i="18" s="1"/>
  <c r="S44" i="18"/>
  <c r="T44" i="18"/>
  <c r="N45" i="6"/>
  <c r="T18" i="18"/>
  <c r="U16" i="18"/>
  <c r="V16" i="18" s="1"/>
  <c r="S18" i="18"/>
  <c r="U42" i="18"/>
  <c r="V42" i="18" s="1"/>
  <c r="U27" i="18"/>
  <c r="V27" i="18" s="1"/>
  <c r="U37" i="18"/>
  <c r="V37" i="18" s="1"/>
  <c r="U10" i="18"/>
  <c r="V10" i="18" s="1"/>
  <c r="T11" i="18"/>
  <c r="T12" i="18" s="1"/>
  <c r="N11" i="18"/>
  <c r="N12" i="18" s="1"/>
  <c r="Q11" i="18"/>
  <c r="Q12" i="18" s="1"/>
  <c r="H11" i="18"/>
  <c r="R11" i="18"/>
  <c r="R12" i="18" s="1"/>
  <c r="K11" i="18"/>
  <c r="K12" i="18" s="1"/>
  <c r="O11" i="18"/>
  <c r="O12" i="18" s="1"/>
  <c r="I11" i="18"/>
  <c r="M11" i="18"/>
  <c r="M12" i="18" s="1"/>
  <c r="L11" i="18"/>
  <c r="L12" i="18" s="1"/>
  <c r="S11" i="18"/>
  <c r="S12" i="18" s="1"/>
  <c r="P11" i="18"/>
  <c r="P12" i="18" s="1"/>
  <c r="J11" i="18"/>
  <c r="J12" i="18" s="1"/>
  <c r="J44" i="18"/>
  <c r="N12" i="6"/>
  <c r="N46" i="6" s="1"/>
  <c r="U43" i="14"/>
  <c r="V43" i="14" s="1"/>
  <c r="U14" i="14"/>
  <c r="V14" i="14" s="1"/>
  <c r="U144" i="12"/>
  <c r="T140" i="13"/>
  <c r="Q108" i="13"/>
  <c r="I72" i="13"/>
  <c r="P72" i="13"/>
  <c r="S77" i="13"/>
  <c r="H221" i="12"/>
  <c r="H72" i="12"/>
  <c r="N116" i="13"/>
  <c r="O177" i="13"/>
  <c r="T108" i="13"/>
  <c r="N108" i="13"/>
  <c r="Y108" i="6"/>
  <c r="O108" i="13"/>
  <c r="M108" i="13"/>
  <c r="R108" i="12" s="1"/>
  <c r="S108" i="13"/>
  <c r="X108" i="12" s="1"/>
  <c r="R108" i="13"/>
  <c r="K108" i="13"/>
  <c r="P108" i="12" s="1"/>
  <c r="L108" i="13"/>
  <c r="S101" i="12"/>
  <c r="H108" i="12"/>
  <c r="P108" i="13"/>
  <c r="I108" i="13"/>
  <c r="N108" i="12" s="1"/>
  <c r="T93" i="12"/>
  <c r="M40" i="23"/>
  <c r="U181" i="19"/>
  <c r="V181" i="19" s="1"/>
  <c r="U200" i="21"/>
  <c r="V200" i="21" s="1"/>
  <c r="K146" i="23"/>
  <c r="T135" i="21"/>
  <c r="K166" i="14"/>
  <c r="P125" i="12"/>
  <c r="L44" i="25"/>
  <c r="U220" i="27"/>
  <c r="V220" i="27" s="1"/>
  <c r="U133" i="24"/>
  <c r="V133" i="24" s="1"/>
  <c r="U126" i="24"/>
  <c r="V126" i="24" s="1"/>
  <c r="U86" i="20"/>
  <c r="V86" i="20" s="1"/>
  <c r="L111" i="17"/>
  <c r="Q149" i="12"/>
  <c r="U37" i="16"/>
  <c r="V37" i="16" s="1"/>
  <c r="L155" i="22"/>
  <c r="U138" i="20"/>
  <c r="V138" i="20" s="1"/>
  <c r="J74" i="18"/>
  <c r="U222" i="12"/>
  <c r="J225" i="19"/>
  <c r="N197" i="19"/>
  <c r="R170" i="19"/>
  <c r="J146" i="19"/>
  <c r="S146" i="17"/>
  <c r="J182" i="25"/>
  <c r="I225" i="21"/>
  <c r="N120" i="19"/>
  <c r="U104" i="17"/>
  <c r="V104" i="17" s="1"/>
  <c r="J111" i="21"/>
  <c r="U106" i="23"/>
  <c r="V106" i="23" s="1"/>
  <c r="U90" i="22"/>
  <c r="V90" i="22" s="1"/>
  <c r="U105" i="19"/>
  <c r="V105" i="19" s="1"/>
  <c r="Q109" i="12"/>
  <c r="S111" i="17"/>
  <c r="U223" i="21"/>
  <c r="V223" i="21" s="1"/>
  <c r="N197" i="24"/>
  <c r="I175" i="24"/>
  <c r="M146" i="24"/>
  <c r="Y79" i="6"/>
  <c r="U178" i="16"/>
  <c r="V178" i="16" s="1"/>
  <c r="S166" i="20"/>
  <c r="U73" i="16"/>
  <c r="V73" i="16" s="1"/>
  <c r="U186" i="16"/>
  <c r="V186" i="16" s="1"/>
  <c r="U210" i="26"/>
  <c r="V210" i="26" s="1"/>
  <c r="J129" i="25"/>
  <c r="U202" i="25"/>
  <c r="V202" i="25" s="1"/>
  <c r="U125" i="18"/>
  <c r="V125" i="18" s="1"/>
  <c r="U174" i="18"/>
  <c r="V174" i="18" s="1"/>
  <c r="S111" i="22"/>
  <c r="I111" i="23"/>
  <c r="S120" i="20"/>
  <c r="U214" i="17"/>
  <c r="V214" i="17" s="1"/>
  <c r="U210" i="20"/>
  <c r="V210" i="20" s="1"/>
  <c r="T146" i="22"/>
  <c r="O120" i="27"/>
  <c r="K135" i="24"/>
  <c r="U195" i="22"/>
  <c r="V195" i="22" s="1"/>
  <c r="K120" i="22"/>
  <c r="L83" i="20"/>
  <c r="J135" i="17"/>
  <c r="R135" i="17"/>
  <c r="U81" i="27"/>
  <c r="V81" i="27" s="1"/>
  <c r="Q74" i="26"/>
  <c r="U73" i="24"/>
  <c r="V73" i="24" s="1"/>
  <c r="U72" i="24"/>
  <c r="V72" i="24" s="1"/>
  <c r="T170" i="17"/>
  <c r="Q197" i="16"/>
  <c r="U10" i="23"/>
  <c r="V10" i="23" s="1"/>
  <c r="U14" i="26"/>
  <c r="U27" i="25"/>
  <c r="V27" i="25" s="1"/>
  <c r="V185" i="12"/>
  <c r="R175" i="27"/>
  <c r="U141" i="20"/>
  <c r="V141" i="20" s="1"/>
  <c r="T225" i="19"/>
  <c r="U80" i="23"/>
  <c r="V80" i="23" s="1"/>
  <c r="U130" i="24"/>
  <c r="U184" i="23"/>
  <c r="V184" i="23" s="1"/>
  <c r="U224" i="20"/>
  <c r="V224" i="20" s="1"/>
  <c r="U150" i="20"/>
  <c r="U145" i="20"/>
  <c r="V145" i="20" s="1"/>
  <c r="S197" i="17"/>
  <c r="J129" i="17"/>
  <c r="U99" i="14"/>
  <c r="V99" i="14" s="1"/>
  <c r="J228" i="23"/>
  <c r="U38" i="26"/>
  <c r="V38" i="26" s="1"/>
  <c r="U37" i="25"/>
  <c r="V37" i="25" s="1"/>
  <c r="U223" i="16"/>
  <c r="V223" i="16" s="1"/>
  <c r="R197" i="16"/>
  <c r="L120" i="15"/>
  <c r="U41" i="26"/>
  <c r="V41" i="26" s="1"/>
  <c r="S18" i="24"/>
  <c r="J12" i="16"/>
  <c r="I40" i="19"/>
  <c r="N151" i="17"/>
  <c r="J74" i="21"/>
  <c r="U201" i="24"/>
  <c r="V201" i="24" s="1"/>
  <c r="U205" i="17"/>
  <c r="V205" i="17" s="1"/>
  <c r="T74" i="17"/>
  <c r="P212" i="17"/>
  <c r="R212" i="17"/>
  <c r="N182" i="22"/>
  <c r="Q133" i="12"/>
  <c r="S175" i="27"/>
  <c r="N155" i="20"/>
  <c r="K135" i="20"/>
  <c r="N129" i="20"/>
  <c r="N146" i="20"/>
  <c r="U118" i="20"/>
  <c r="V118" i="20" s="1"/>
  <c r="N228" i="19"/>
  <c r="N185" i="12"/>
  <c r="U77" i="23"/>
  <c r="V77" i="23" s="1"/>
  <c r="O120" i="19"/>
  <c r="R124" i="13"/>
  <c r="Q91" i="13"/>
  <c r="I225" i="27"/>
  <c r="I212" i="27"/>
  <c r="Q129" i="27"/>
  <c r="M129" i="26"/>
  <c r="I166" i="15"/>
  <c r="K44" i="20"/>
  <c r="R40" i="17"/>
  <c r="U29" i="17"/>
  <c r="V29" i="17" s="1"/>
  <c r="U21" i="17"/>
  <c r="V21" i="17" s="1"/>
  <c r="H12" i="17"/>
  <c r="S40" i="20"/>
  <c r="U204" i="24"/>
  <c r="U180" i="17"/>
  <c r="V180" i="17" s="1"/>
  <c r="S225" i="19"/>
  <c r="K225" i="22"/>
  <c r="U187" i="24"/>
  <c r="V187" i="24" s="1"/>
  <c r="O220" i="12"/>
  <c r="K175" i="26"/>
  <c r="M166" i="25"/>
  <c r="M129" i="25"/>
  <c r="U224" i="18"/>
  <c r="V224" i="18" s="1"/>
  <c r="U140" i="18"/>
  <c r="U219" i="18"/>
  <c r="V219" i="18" s="1"/>
  <c r="U122" i="18"/>
  <c r="U149" i="18"/>
  <c r="V149" i="18" s="1"/>
  <c r="K206" i="18"/>
  <c r="U220" i="23"/>
  <c r="V220" i="23" s="1"/>
  <c r="U84" i="21"/>
  <c r="V84" i="21" s="1"/>
  <c r="L146" i="22"/>
  <c r="T120" i="27"/>
  <c r="S151" i="26"/>
  <c r="U77" i="24"/>
  <c r="V77" i="24" s="1"/>
  <c r="K175" i="16"/>
  <c r="U99" i="24"/>
  <c r="V99" i="24" s="1"/>
  <c r="S217" i="12"/>
  <c r="J170" i="16"/>
  <c r="K40" i="20"/>
  <c r="P129" i="22"/>
  <c r="U71" i="22"/>
  <c r="U226" i="24"/>
  <c r="V226" i="24" s="1"/>
  <c r="K182" i="24"/>
  <c r="L197" i="24"/>
  <c r="V205" i="12"/>
  <c r="R158" i="14"/>
  <c r="K74" i="14"/>
  <c r="T120" i="22"/>
  <c r="M212" i="27"/>
  <c r="L197" i="27"/>
  <c r="S225" i="20"/>
  <c r="O129" i="20"/>
  <c r="U188" i="20"/>
  <c r="V188" i="20" s="1"/>
  <c r="O225" i="14"/>
  <c r="T111" i="19"/>
  <c r="N111" i="17"/>
  <c r="Q189" i="13"/>
  <c r="V189" i="12" s="1"/>
  <c r="R40" i="23"/>
  <c r="M146" i="16"/>
  <c r="U125" i="15"/>
  <c r="V125" i="15" s="1"/>
  <c r="K12" i="6"/>
  <c r="K46" i="6" s="1"/>
  <c r="I12" i="8"/>
  <c r="N12" i="8" s="1"/>
  <c r="W12" i="8"/>
  <c r="D749" i="10" s="1"/>
  <c r="R749" i="10" s="1"/>
  <c r="P12" i="8"/>
  <c r="D816" i="10" s="1"/>
  <c r="S816" i="10" s="1"/>
  <c r="T117" i="13"/>
  <c r="Y117" i="12" s="1"/>
  <c r="X214" i="6"/>
  <c r="J204" i="13"/>
  <c r="N117" i="13"/>
  <c r="I45" i="12"/>
  <c r="I46" i="12" s="1"/>
  <c r="N51" i="13"/>
  <c r="R128" i="12"/>
  <c r="H214" i="6"/>
  <c r="Y214" i="6" s="1"/>
  <c r="F426" i="10"/>
  <c r="M426" i="10"/>
  <c r="R426" i="10"/>
  <c r="P84" i="10"/>
  <c r="S84" i="10"/>
  <c r="I15" i="8"/>
  <c r="T84" i="10"/>
  <c r="H84" i="10"/>
  <c r="O16" i="8"/>
  <c r="X16" i="8"/>
  <c r="D889" i="10" s="1"/>
  <c r="K617" i="10"/>
  <c r="T40" i="20"/>
  <c r="R44" i="20"/>
  <c r="H12" i="20"/>
  <c r="I229" i="20"/>
  <c r="H40" i="19"/>
  <c r="Q45" i="6"/>
  <c r="Q46" i="6" s="1"/>
  <c r="Q4" i="6" s="1"/>
  <c r="K5" i="5" s="1"/>
  <c r="U26" i="21"/>
  <c r="V26" i="21" s="1"/>
  <c r="U34" i="21"/>
  <c r="V34" i="21" s="1"/>
  <c r="S12" i="20"/>
  <c r="R40" i="20"/>
  <c r="R40" i="19"/>
  <c r="U39" i="18"/>
  <c r="V39" i="18" s="1"/>
  <c r="U30" i="17"/>
  <c r="V30" i="17" s="1"/>
  <c r="U22" i="17"/>
  <c r="V22" i="17" s="1"/>
  <c r="U33" i="17"/>
  <c r="V33" i="17" s="1"/>
  <c r="N40" i="16"/>
  <c r="J40" i="16"/>
  <c r="O40" i="16"/>
  <c r="M18" i="14"/>
  <c r="U17" i="18"/>
  <c r="V17" i="18" s="1"/>
  <c r="V18" i="18" s="1"/>
  <c r="N12" i="23"/>
  <c r="P12" i="26"/>
  <c r="U28" i="26"/>
  <c r="V28" i="26" s="1"/>
  <c r="R12" i="26"/>
  <c r="U37" i="23"/>
  <c r="V37" i="23" s="1"/>
  <c r="U20" i="26"/>
  <c r="V20" i="26" s="1"/>
  <c r="O12" i="23"/>
  <c r="U10" i="21"/>
  <c r="V10" i="21" s="1"/>
  <c r="M46" i="6"/>
  <c r="T18" i="25"/>
  <c r="U34" i="23"/>
  <c r="V34" i="23" s="1"/>
  <c r="U19" i="23"/>
  <c r="Q12" i="24"/>
  <c r="U15" i="23"/>
  <c r="Q40" i="20"/>
  <c r="Q45" i="20" s="1"/>
  <c r="Q46" i="20" s="1"/>
  <c r="U32" i="26"/>
  <c r="V32" i="26" s="1"/>
  <c r="L44" i="26"/>
  <c r="N40" i="21"/>
  <c r="L40" i="16"/>
  <c r="V42" i="25"/>
  <c r="H44" i="23"/>
  <c r="N40" i="24"/>
  <c r="R40" i="21"/>
  <c r="R45" i="21" s="1"/>
  <c r="R46" i="21" s="1"/>
  <c r="K40" i="19"/>
  <c r="K45" i="19" s="1"/>
  <c r="K46" i="19" s="1"/>
  <c r="O40" i="18"/>
  <c r="O45" i="18" s="1"/>
  <c r="S40" i="17"/>
  <c r="U41" i="14"/>
  <c r="Q12" i="23"/>
  <c r="I40" i="18"/>
  <c r="I45" i="18" s="1"/>
  <c r="N203" i="23"/>
  <c r="U201" i="23"/>
  <c r="K166" i="23"/>
  <c r="U164" i="23"/>
  <c r="V164" i="23" s="1"/>
  <c r="O166" i="23"/>
  <c r="U226" i="22"/>
  <c r="V226" i="22" s="1"/>
  <c r="J228" i="22"/>
  <c r="U196" i="22"/>
  <c r="V196" i="22" s="1"/>
  <c r="N83" i="27"/>
  <c r="U177" i="27"/>
  <c r="V177" i="27" s="1"/>
  <c r="U162" i="24"/>
  <c r="V162" i="24" s="1"/>
  <c r="J166" i="24"/>
  <c r="U141" i="22"/>
  <c r="V141" i="22" s="1"/>
  <c r="P212" i="14"/>
  <c r="U119" i="17"/>
  <c r="V119" i="17" s="1"/>
  <c r="U95" i="17"/>
  <c r="V95" i="17" s="1"/>
  <c r="U157" i="19"/>
  <c r="V157" i="19" s="1"/>
  <c r="T120" i="19"/>
  <c r="U144" i="21"/>
  <c r="V144" i="21" s="1"/>
  <c r="O129" i="21"/>
  <c r="U183" i="21"/>
  <c r="V183" i="21" s="1"/>
  <c r="U153" i="21"/>
  <c r="V153" i="21" s="1"/>
  <c r="O120" i="23"/>
  <c r="J135" i="24"/>
  <c r="U72" i="27"/>
  <c r="V72" i="27" s="1"/>
  <c r="Q190" i="12"/>
  <c r="J74" i="14"/>
  <c r="T83" i="19"/>
  <c r="L166" i="23"/>
  <c r="U165" i="23"/>
  <c r="V165" i="23" s="1"/>
  <c r="U128" i="17"/>
  <c r="V128" i="17" s="1"/>
  <c r="U174" i="17"/>
  <c r="V174" i="17" s="1"/>
  <c r="R225" i="17"/>
  <c r="U196" i="19"/>
  <c r="V196" i="19" s="1"/>
  <c r="U198" i="19"/>
  <c r="V198" i="19" s="1"/>
  <c r="U76" i="20"/>
  <c r="V76" i="20" s="1"/>
  <c r="U205" i="20"/>
  <c r="V205" i="20" s="1"/>
  <c r="T83" i="24"/>
  <c r="T175" i="25"/>
  <c r="U132" i="17"/>
  <c r="V132" i="17" s="1"/>
  <c r="K182" i="27"/>
  <c r="R155" i="14"/>
  <c r="L170" i="24"/>
  <c r="U168" i="24"/>
  <c r="U122" i="24"/>
  <c r="U163" i="22"/>
  <c r="V163" i="22" s="1"/>
  <c r="K170" i="22"/>
  <c r="U167" i="22"/>
  <c r="L170" i="25"/>
  <c r="S129" i="23"/>
  <c r="U126" i="23"/>
  <c r="V126" i="23" s="1"/>
  <c r="K206" i="24"/>
  <c r="U205" i="24"/>
  <c r="V205" i="24" s="1"/>
  <c r="S225" i="17"/>
  <c r="U226" i="17"/>
  <c r="V226" i="17" s="1"/>
  <c r="Q196" i="12"/>
  <c r="U142" i="17"/>
  <c r="V142" i="17" s="1"/>
  <c r="S206" i="17"/>
  <c r="U114" i="19"/>
  <c r="V114" i="19" s="1"/>
  <c r="T197" i="19"/>
  <c r="T151" i="20"/>
  <c r="U108" i="21"/>
  <c r="V108" i="21" s="1"/>
  <c r="T120" i="21"/>
  <c r="U76" i="22"/>
  <c r="V76" i="22" s="1"/>
  <c r="L225" i="23"/>
  <c r="S197" i="24"/>
  <c r="V14" i="26"/>
  <c r="U98" i="17"/>
  <c r="V98" i="17" s="1"/>
  <c r="U218" i="21"/>
  <c r="V218" i="21" s="1"/>
  <c r="J74" i="24"/>
  <c r="P129" i="26"/>
  <c r="U103" i="25"/>
  <c r="V103" i="25" s="1"/>
  <c r="U102" i="22"/>
  <c r="V102" i="22" s="1"/>
  <c r="O146" i="21"/>
  <c r="U168" i="22"/>
  <c r="V168" i="22" s="1"/>
  <c r="U114" i="25"/>
  <c r="U165" i="25"/>
  <c r="V165" i="25" s="1"/>
  <c r="R151" i="17"/>
  <c r="J129" i="24"/>
  <c r="U150" i="24"/>
  <c r="V150" i="24" s="1"/>
  <c r="U143" i="27"/>
  <c r="V143" i="27" s="1"/>
  <c r="N182" i="25"/>
  <c r="Q214" i="13"/>
  <c r="V214" i="12" s="1"/>
  <c r="T214" i="13"/>
  <c r="Y214" i="12" s="1"/>
  <c r="L214" i="13"/>
  <c r="Q214" i="12" s="1"/>
  <c r="U186" i="17"/>
  <c r="V186" i="17" s="1"/>
  <c r="U138" i="17"/>
  <c r="V138" i="17" s="1"/>
  <c r="U169" i="19"/>
  <c r="V169" i="19" s="1"/>
  <c r="U185" i="22"/>
  <c r="V185" i="22" s="1"/>
  <c r="U180" i="22"/>
  <c r="V180" i="22" s="1"/>
  <c r="U133" i="23"/>
  <c r="V133" i="23" s="1"/>
  <c r="U147" i="27"/>
  <c r="V147" i="27" s="1"/>
  <c r="U137" i="24"/>
  <c r="R151" i="14"/>
  <c r="W131" i="12"/>
  <c r="V140" i="12"/>
  <c r="Y140" i="12"/>
  <c r="U19" i="25"/>
  <c r="V19" i="25" s="1"/>
  <c r="U21" i="23"/>
  <c r="V21" i="23" s="1"/>
  <c r="P40" i="16"/>
  <c r="P45" i="16" s="1"/>
  <c r="P46" i="16" s="1"/>
  <c r="U29" i="16"/>
  <c r="V29" i="16" s="1"/>
  <c r="K40" i="17"/>
  <c r="L40" i="25"/>
  <c r="S12" i="25"/>
  <c r="M40" i="25"/>
  <c r="U24" i="23"/>
  <c r="V24" i="23" s="1"/>
  <c r="I12" i="20"/>
  <c r="L40" i="18"/>
  <c r="I40" i="24"/>
  <c r="K155" i="27"/>
  <c r="U215" i="22"/>
  <c r="V215" i="22" s="1"/>
  <c r="S166" i="22"/>
  <c r="U137" i="27"/>
  <c r="V137" i="27" s="1"/>
  <c r="T181" i="13"/>
  <c r="Y133" i="12"/>
  <c r="V190" i="12"/>
  <c r="W185" i="12"/>
  <c r="U107" i="25"/>
  <c r="V107" i="25" s="1"/>
  <c r="U96" i="25"/>
  <c r="V96" i="25" s="1"/>
  <c r="Q166" i="25"/>
  <c r="I228" i="27"/>
  <c r="T151" i="27"/>
  <c r="L182" i="15"/>
  <c r="X156" i="12"/>
  <c r="N40" i="20"/>
  <c r="N45" i="20" s="1"/>
  <c r="N46" i="20" s="1"/>
  <c r="T40" i="18"/>
  <c r="J40" i="18"/>
  <c r="Q40" i="17"/>
  <c r="N105" i="13"/>
  <c r="S83" i="22"/>
  <c r="T105" i="13"/>
  <c r="U126" i="15"/>
  <c r="V126" i="15" s="1"/>
  <c r="N188" i="13"/>
  <c r="S188" i="12" s="1"/>
  <c r="N212" i="27"/>
  <c r="P117" i="13"/>
  <c r="U117" i="12" s="1"/>
  <c r="L188" i="13"/>
  <c r="T189" i="13"/>
  <c r="U215" i="21"/>
  <c r="V215" i="21" s="1"/>
  <c r="P225" i="24"/>
  <c r="K129" i="23"/>
  <c r="U194" i="22"/>
  <c r="V194" i="22" s="1"/>
  <c r="M155" i="20"/>
  <c r="P44" i="23"/>
  <c r="Q40" i="23"/>
  <c r="U26" i="23"/>
  <c r="V26" i="23" s="1"/>
  <c r="U28" i="18"/>
  <c r="V28" i="18" s="1"/>
  <c r="U14" i="25"/>
  <c r="K40" i="24"/>
  <c r="U24" i="26"/>
  <c r="V24" i="26" s="1"/>
  <c r="U38" i="17"/>
  <c r="V38" i="17" s="1"/>
  <c r="U43" i="21"/>
  <c r="V43" i="21" s="1"/>
  <c r="U11" i="17"/>
  <c r="V11" i="17" s="1"/>
  <c r="S117" i="13"/>
  <c r="R188" i="13"/>
  <c r="W188" i="12" s="1"/>
  <c r="T188" i="13"/>
  <c r="Y188" i="12" s="1"/>
  <c r="U131" i="12"/>
  <c r="M189" i="13"/>
  <c r="R189" i="12" s="1"/>
  <c r="N12" i="26"/>
  <c r="U17" i="21"/>
  <c r="V17" i="21" s="1"/>
  <c r="U23" i="18"/>
  <c r="V23" i="18" s="1"/>
  <c r="U17" i="14"/>
  <c r="V17" i="14" s="1"/>
  <c r="P40" i="19"/>
  <c r="P45" i="19" s="1"/>
  <c r="P46" i="19" s="1"/>
  <c r="L40" i="17"/>
  <c r="L45" i="17" s="1"/>
  <c r="L46" i="17" s="1"/>
  <c r="R40" i="18"/>
  <c r="U36" i="26"/>
  <c r="V36" i="26" s="1"/>
  <c r="U38" i="25"/>
  <c r="V38" i="25" s="1"/>
  <c r="U30" i="25"/>
  <c r="V30" i="25" s="1"/>
  <c r="U11" i="25"/>
  <c r="V11" i="25" s="1"/>
  <c r="Q18" i="24"/>
  <c r="U37" i="21"/>
  <c r="V37" i="21" s="1"/>
  <c r="U21" i="21"/>
  <c r="V21" i="21" s="1"/>
  <c r="Q40" i="19"/>
  <c r="U25" i="17"/>
  <c r="V25" i="17" s="1"/>
  <c r="L175" i="26"/>
  <c r="M158" i="26"/>
  <c r="R206" i="22"/>
  <c r="O197" i="20"/>
  <c r="L170" i="15"/>
  <c r="U31" i="21"/>
  <c r="V31" i="21" s="1"/>
  <c r="I40" i="20"/>
  <c r="L40" i="19"/>
  <c r="N40" i="19"/>
  <c r="P40" i="18"/>
  <c r="N40" i="17"/>
  <c r="P105" i="13"/>
  <c r="U105" i="12" s="1"/>
  <c r="R129" i="20"/>
  <c r="T170" i="15"/>
  <c r="J189" i="13"/>
  <c r="Y207" i="6"/>
  <c r="L225" i="24"/>
  <c r="I129" i="22"/>
  <c r="I40" i="21"/>
  <c r="I40" i="17"/>
  <c r="Q40" i="16"/>
  <c r="Q45" i="16" s="1"/>
  <c r="Q46" i="16" s="1"/>
  <c r="U29" i="25"/>
  <c r="V29" i="25" s="1"/>
  <c r="U21" i="25"/>
  <c r="V21" i="25" s="1"/>
  <c r="U15" i="26"/>
  <c r="V15" i="26" s="1"/>
  <c r="U23" i="25"/>
  <c r="V23" i="25" s="1"/>
  <c r="U28" i="23"/>
  <c r="V28" i="23" s="1"/>
  <c r="U9" i="23"/>
  <c r="V9" i="23" s="1"/>
  <c r="J40" i="21"/>
  <c r="M40" i="19"/>
  <c r="M45" i="19" s="1"/>
  <c r="M46" i="19" s="1"/>
  <c r="M40" i="18"/>
  <c r="M45" i="18" s="1"/>
  <c r="U82" i="23"/>
  <c r="V82" i="23" s="1"/>
  <c r="H117" i="12"/>
  <c r="Q139" i="12"/>
  <c r="Y186" i="12"/>
  <c r="N162" i="12"/>
  <c r="R175" i="14"/>
  <c r="N206" i="14"/>
  <c r="K151" i="14"/>
  <c r="Q224" i="12"/>
  <c r="I155" i="14"/>
  <c r="N112" i="13"/>
  <c r="U41" i="23"/>
  <c r="V41" i="23" s="1"/>
  <c r="T40" i="19"/>
  <c r="R105" i="13"/>
  <c r="W105" i="12" s="1"/>
  <c r="U168" i="21"/>
  <c r="V168" i="21" s="1"/>
  <c r="N182" i="14"/>
  <c r="S203" i="14"/>
  <c r="O188" i="13"/>
  <c r="R189" i="13"/>
  <c r="S189" i="13"/>
  <c r="K105" i="13"/>
  <c r="P105" i="12" s="1"/>
  <c r="U39" i="14"/>
  <c r="V39" i="14" s="1"/>
  <c r="U220" i="16"/>
  <c r="V220" i="16" s="1"/>
  <c r="L155" i="15"/>
  <c r="Y97" i="6"/>
  <c r="R155" i="22"/>
  <c r="O197" i="23"/>
  <c r="J151" i="27"/>
  <c r="T158" i="17"/>
  <c r="S156" i="12"/>
  <c r="K120" i="15"/>
  <c r="T186" i="12"/>
  <c r="V82" i="12"/>
  <c r="K170" i="14"/>
  <c r="R170" i="14"/>
  <c r="L111" i="22"/>
  <c r="Q111" i="18"/>
  <c r="P175" i="26"/>
  <c r="S222" i="12"/>
  <c r="U173" i="26"/>
  <c r="V173" i="26" s="1"/>
  <c r="N203" i="25"/>
  <c r="Q120" i="25"/>
  <c r="N175" i="27"/>
  <c r="N82" i="12"/>
  <c r="U25" i="26"/>
  <c r="V25" i="26" s="1"/>
  <c r="T40" i="23"/>
  <c r="S40" i="16"/>
  <c r="S45" i="16" s="1"/>
  <c r="S46" i="16" s="1"/>
  <c r="Q105" i="13"/>
  <c r="M105" i="13"/>
  <c r="T182" i="16"/>
  <c r="L117" i="13"/>
  <c r="Q117" i="12" s="1"/>
  <c r="I117" i="13"/>
  <c r="N117" i="12" s="1"/>
  <c r="J117" i="13"/>
  <c r="M188" i="13"/>
  <c r="P188" i="13"/>
  <c r="O189" i="13"/>
  <c r="P155" i="16"/>
  <c r="V101" i="12"/>
  <c r="R212" i="27"/>
  <c r="P172" i="12"/>
  <c r="R228" i="14"/>
  <c r="L74" i="26"/>
  <c r="T228" i="26"/>
  <c r="Q182" i="26"/>
  <c r="S135" i="26"/>
  <c r="U192" i="15"/>
  <c r="V192" i="15" s="1"/>
  <c r="R83" i="18"/>
  <c r="U118" i="23"/>
  <c r="V118" i="23" s="1"/>
  <c r="N120" i="16"/>
  <c r="L135" i="14"/>
  <c r="R131" i="12"/>
  <c r="I188" i="13"/>
  <c r="T74" i="22"/>
  <c r="J45" i="6"/>
  <c r="K18" i="21"/>
  <c r="K12" i="23"/>
  <c r="N44" i="21"/>
  <c r="K229" i="20"/>
  <c r="S229" i="19"/>
  <c r="H12" i="23"/>
  <c r="Q229" i="19"/>
  <c r="O45" i="6"/>
  <c r="O46" i="6" s="1"/>
  <c r="Q229" i="20"/>
  <c r="O40" i="21"/>
  <c r="K12" i="25"/>
  <c r="R229" i="20"/>
  <c r="U21" i="16"/>
  <c r="V21" i="16" s="1"/>
  <c r="U10" i="16"/>
  <c r="V10" i="16" s="1"/>
  <c r="T40" i="21"/>
  <c r="O40" i="19"/>
  <c r="I229" i="19"/>
  <c r="P229" i="20"/>
  <c r="S229" i="20"/>
  <c r="U43" i="18"/>
  <c r="V43" i="18" s="1"/>
  <c r="K40" i="18"/>
  <c r="K45" i="18" s="1"/>
  <c r="I40" i="25"/>
  <c r="J229" i="20"/>
  <c r="O229" i="19"/>
  <c r="I12" i="27"/>
  <c r="K12" i="24"/>
  <c r="H40" i="23"/>
  <c r="H33" i="12"/>
  <c r="T229" i="20"/>
  <c r="U9" i="26"/>
  <c r="M229" i="20"/>
  <c r="K229" i="19"/>
  <c r="N229" i="20"/>
  <c r="O229" i="20"/>
  <c r="J229" i="19"/>
  <c r="S40" i="23"/>
  <c r="T40" i="25"/>
  <c r="T45" i="25" s="1"/>
  <c r="T46" i="25" s="1"/>
  <c r="T229" i="19"/>
  <c r="P45" i="6"/>
  <c r="P46" i="6" s="1"/>
  <c r="O12" i="17"/>
  <c r="R229" i="19"/>
  <c r="S12" i="24"/>
  <c r="H40" i="17"/>
  <c r="M443" i="10"/>
  <c r="L78" i="13"/>
  <c r="Q78" i="12" s="1"/>
  <c r="J78" i="13"/>
  <c r="K78" i="13"/>
  <c r="S78" i="13"/>
  <c r="X78" i="12" s="1"/>
  <c r="O78" i="13"/>
  <c r="R78" i="13"/>
  <c r="M78" i="13"/>
  <c r="I78" i="13"/>
  <c r="Q78" i="13"/>
  <c r="T78" i="13"/>
  <c r="H78" i="12"/>
  <c r="N78" i="13"/>
  <c r="S78" i="12" s="1"/>
  <c r="P78" i="13"/>
  <c r="U78" i="12" s="1"/>
  <c r="S221" i="13"/>
  <c r="X221" i="12" s="1"/>
  <c r="R221" i="13"/>
  <c r="W221" i="12" s="1"/>
  <c r="M214" i="13"/>
  <c r="T221" i="13"/>
  <c r="Y221" i="12" s="1"/>
  <c r="K138" i="13"/>
  <c r="P138" i="12" s="1"/>
  <c r="R116" i="13"/>
  <c r="O116" i="13"/>
  <c r="J138" i="13"/>
  <c r="J221" i="13"/>
  <c r="T138" i="13"/>
  <c r="Y138" i="12" s="1"/>
  <c r="L94" i="13"/>
  <c r="Q94" i="12" s="1"/>
  <c r="I116" i="13"/>
  <c r="P214" i="13"/>
  <c r="K116" i="13"/>
  <c r="S94" i="13"/>
  <c r="X94" i="12" s="1"/>
  <c r="S127" i="13"/>
  <c r="H94" i="12"/>
  <c r="J116" i="13"/>
  <c r="O214" i="13"/>
  <c r="T214" i="12" s="1"/>
  <c r="K94" i="13"/>
  <c r="Q94" i="13"/>
  <c r="H110" i="13"/>
  <c r="O138" i="13"/>
  <c r="T138" i="12" s="1"/>
  <c r="H138" i="12"/>
  <c r="I221" i="13"/>
  <c r="Q138" i="13"/>
  <c r="V138" i="12" s="1"/>
  <c r="N138" i="13"/>
  <c r="T116" i="13"/>
  <c r="I214" i="13"/>
  <c r="N214" i="12" s="1"/>
  <c r="J94" i="13"/>
  <c r="M221" i="13"/>
  <c r="R221" i="12" s="1"/>
  <c r="O221" i="13"/>
  <c r="P116" i="13"/>
  <c r="S214" i="13"/>
  <c r="X214" i="12" s="1"/>
  <c r="L207" i="13"/>
  <c r="Q207" i="12" s="1"/>
  <c r="M127" i="13"/>
  <c r="R127" i="12" s="1"/>
  <c r="S138" i="13"/>
  <c r="I127" i="13"/>
  <c r="K221" i="13"/>
  <c r="P221" i="12" s="1"/>
  <c r="P138" i="13"/>
  <c r="U138" i="12" s="1"/>
  <c r="K127" i="13"/>
  <c r="P109" i="12"/>
  <c r="J214" i="13"/>
  <c r="R138" i="13"/>
  <c r="R214" i="13"/>
  <c r="W214" i="12" s="1"/>
  <c r="N214" i="13"/>
  <c r="S214" i="12" s="1"/>
  <c r="M94" i="13"/>
  <c r="M116" i="13"/>
  <c r="P125" i="13"/>
  <c r="L116" i="13"/>
  <c r="J45" i="12"/>
  <c r="J46" i="12" s="1"/>
  <c r="R127" i="13"/>
  <c r="W127" i="12" s="1"/>
  <c r="P221" i="13"/>
  <c r="L138" i="13"/>
  <c r="S119" i="13"/>
  <c r="X119" i="12" s="1"/>
  <c r="K214" i="13"/>
  <c r="Q221" i="13"/>
  <c r="I94" i="13"/>
  <c r="J125" i="13"/>
  <c r="S116" i="13"/>
  <c r="H84" i="13"/>
  <c r="X84" i="6"/>
  <c r="J97" i="13"/>
  <c r="I140" i="13"/>
  <c r="N140" i="12" s="1"/>
  <c r="H84" i="6"/>
  <c r="O140" i="13"/>
  <c r="H140" i="12"/>
  <c r="O97" i="13"/>
  <c r="T97" i="12" s="1"/>
  <c r="K140" i="13"/>
  <c r="P140" i="12" s="1"/>
  <c r="V126" i="12"/>
  <c r="M140" i="13"/>
  <c r="R140" i="12" s="1"/>
  <c r="Q97" i="13"/>
  <c r="R140" i="13"/>
  <c r="H97" i="12"/>
  <c r="N140" i="13"/>
  <c r="I97" i="13"/>
  <c r="N97" i="12" s="1"/>
  <c r="S140" i="13"/>
  <c r="X140" i="12" s="1"/>
  <c r="J140" i="13"/>
  <c r="Y124" i="6"/>
  <c r="R219" i="12"/>
  <c r="S97" i="13"/>
  <c r="X97" i="12" s="1"/>
  <c r="K97" i="13"/>
  <c r="R97" i="13"/>
  <c r="W97" i="12" s="1"/>
  <c r="L140" i="13"/>
  <c r="Q140" i="12" s="1"/>
  <c r="L97" i="13"/>
  <c r="Y105" i="6"/>
  <c r="F170" i="10"/>
  <c r="Q170" i="10"/>
  <c r="L170" i="10"/>
  <c r="N154" i="10"/>
  <c r="I154" i="10"/>
  <c r="I637" i="10"/>
  <c r="N84" i="10"/>
  <c r="M84" i="10"/>
  <c r="Q623" i="10"/>
  <c r="J623" i="10"/>
  <c r="L623" i="10"/>
  <c r="L641" i="10"/>
  <c r="H652" i="10"/>
  <c r="R652" i="10"/>
  <c r="Q652" i="10"/>
  <c r="L652" i="10"/>
  <c r="L670" i="10"/>
  <c r="R440" i="10"/>
  <c r="O652" i="10"/>
  <c r="L862" i="10"/>
  <c r="K652" i="10"/>
  <c r="J670" i="10"/>
  <c r="P652" i="10"/>
  <c r="T652" i="10"/>
  <c r="I652" i="10"/>
  <c r="P670" i="10"/>
  <c r="F668" i="10"/>
  <c r="K668" i="10"/>
  <c r="R668" i="10"/>
  <c r="O641" i="10"/>
  <c r="N652" i="10"/>
  <c r="F670" i="10"/>
  <c r="F641" i="10"/>
  <c r="S652" i="10"/>
  <c r="J652" i="10"/>
  <c r="P623" i="10"/>
  <c r="N623" i="10"/>
  <c r="L930" i="10"/>
  <c r="G623" i="10"/>
  <c r="T650" i="10"/>
  <c r="T658" i="10"/>
  <c r="G641" i="10"/>
  <c r="S623" i="10"/>
  <c r="N650" i="10"/>
  <c r="O623" i="10"/>
  <c r="I650" i="10"/>
  <c r="K650" i="10"/>
  <c r="I641" i="10"/>
  <c r="F623" i="10"/>
  <c r="K623" i="10"/>
  <c r="H623" i="10"/>
  <c r="M623" i="10"/>
  <c r="T623" i="10"/>
  <c r="R623" i="10"/>
  <c r="P444" i="10"/>
  <c r="F191" i="10"/>
  <c r="Q191" i="10"/>
  <c r="K191" i="10"/>
  <c r="J191" i="10"/>
  <c r="O191" i="10"/>
  <c r="P191" i="10"/>
  <c r="R195" i="10"/>
  <c r="I463" i="10"/>
  <c r="K447" i="10"/>
  <c r="H426" i="10"/>
  <c r="L428" i="10"/>
  <c r="M444" i="10"/>
  <c r="S447" i="10"/>
  <c r="T426" i="10"/>
  <c r="L434" i="10"/>
  <c r="S442" i="10"/>
  <c r="J447" i="10"/>
  <c r="S426" i="10"/>
  <c r="Q447" i="10"/>
  <c r="Q426" i="10"/>
  <c r="H449" i="10"/>
  <c r="O564" i="10"/>
  <c r="G564" i="10"/>
  <c r="L564" i="10"/>
  <c r="I564" i="10"/>
  <c r="J564" i="10"/>
  <c r="M564" i="10"/>
  <c r="H564" i="10"/>
  <c r="P564" i="10"/>
  <c r="K564" i="10"/>
  <c r="N564" i="10"/>
  <c r="Q564" i="10"/>
  <c r="Q393" i="10"/>
  <c r="V228" i="23"/>
  <c r="U179" i="23"/>
  <c r="V179" i="23" s="1"/>
  <c r="O40" i="25"/>
  <c r="S44" i="23"/>
  <c r="U94" i="14"/>
  <c r="V94" i="14" s="1"/>
  <c r="T135" i="22"/>
  <c r="Q155" i="26"/>
  <c r="Y209" i="6"/>
  <c r="Y95" i="6"/>
  <c r="U104" i="14"/>
  <c r="V104" i="14" s="1"/>
  <c r="U90" i="15"/>
  <c r="V90" i="15" s="1"/>
  <c r="U101" i="14"/>
  <c r="V101" i="14" s="1"/>
  <c r="U29" i="14"/>
  <c r="V29" i="14" s="1"/>
  <c r="O203" i="16"/>
  <c r="L170" i="14"/>
  <c r="U97" i="19"/>
  <c r="V97" i="19" s="1"/>
  <c r="U92" i="22"/>
  <c r="V92" i="22" s="1"/>
  <c r="U216" i="27"/>
  <c r="V216" i="27" s="1"/>
  <c r="N146" i="27"/>
  <c r="M212" i="26"/>
  <c r="M175" i="26"/>
  <c r="T80" i="12"/>
  <c r="U133" i="17"/>
  <c r="V133" i="17" s="1"/>
  <c r="K212" i="16"/>
  <c r="J228" i="19"/>
  <c r="N197" i="21"/>
  <c r="U187" i="21"/>
  <c r="V187" i="21" s="1"/>
  <c r="M166" i="21"/>
  <c r="N146" i="21"/>
  <c r="U210" i="24"/>
  <c r="V210" i="24" s="1"/>
  <c r="S129" i="24"/>
  <c r="K120" i="24"/>
  <c r="U193" i="23"/>
  <c r="V193" i="23" s="1"/>
  <c r="R146" i="23"/>
  <c r="O83" i="23"/>
  <c r="U100" i="16"/>
  <c r="V100" i="16" s="1"/>
  <c r="U178" i="12"/>
  <c r="O166" i="26"/>
  <c r="T228" i="21"/>
  <c r="U86" i="26"/>
  <c r="V86" i="26" s="1"/>
  <c r="O203" i="26"/>
  <c r="K203" i="26"/>
  <c r="Q120" i="26"/>
  <c r="U216" i="26"/>
  <c r="V216" i="26" s="1"/>
  <c r="U178" i="26"/>
  <c r="V178" i="26" s="1"/>
  <c r="I146" i="25"/>
  <c r="Q135" i="25"/>
  <c r="U227" i="25"/>
  <c r="V227" i="25" s="1"/>
  <c r="U224" i="25"/>
  <c r="V224" i="25" s="1"/>
  <c r="S206" i="18"/>
  <c r="U200" i="18"/>
  <c r="V200" i="18" s="1"/>
  <c r="U145" i="18"/>
  <c r="V145" i="18" s="1"/>
  <c r="U78" i="18"/>
  <c r="V78" i="18" s="1"/>
  <c r="U186" i="18"/>
  <c r="V186" i="18" s="1"/>
  <c r="U142" i="18"/>
  <c r="V142" i="18" s="1"/>
  <c r="U157" i="18"/>
  <c r="V157" i="18" s="1"/>
  <c r="O151" i="18"/>
  <c r="U217" i="18"/>
  <c r="V217" i="18" s="1"/>
  <c r="T134" i="12"/>
  <c r="U164" i="18"/>
  <c r="V164" i="18" s="1"/>
  <c r="U208" i="18"/>
  <c r="U147" i="18"/>
  <c r="V147" i="18" s="1"/>
  <c r="U75" i="22"/>
  <c r="T83" i="18"/>
  <c r="I146" i="21"/>
  <c r="P135" i="14"/>
  <c r="J120" i="23"/>
  <c r="N98" i="13"/>
  <c r="S98" i="12" s="1"/>
  <c r="Q197" i="24"/>
  <c r="P166" i="23"/>
  <c r="M225" i="16"/>
  <c r="U195" i="16"/>
  <c r="V195" i="16" s="1"/>
  <c r="U214" i="15"/>
  <c r="V214" i="15" s="1"/>
  <c r="U147" i="15"/>
  <c r="V147" i="15" s="1"/>
  <c r="U138" i="15"/>
  <c r="V138" i="15" s="1"/>
  <c r="U119" i="15"/>
  <c r="V119" i="15" s="1"/>
  <c r="U92" i="16"/>
  <c r="V92" i="16" s="1"/>
  <c r="N134" i="12"/>
  <c r="J166" i="25"/>
  <c r="P129" i="25"/>
  <c r="U187" i="19"/>
  <c r="V187" i="19" s="1"/>
  <c r="S203" i="23"/>
  <c r="S155" i="14"/>
  <c r="W165" i="12"/>
  <c r="V137" i="12"/>
  <c r="R210" i="12"/>
  <c r="U144" i="27"/>
  <c r="V144" i="27" s="1"/>
  <c r="Q170" i="27"/>
  <c r="U90" i="16"/>
  <c r="V90" i="16" s="1"/>
  <c r="U91" i="14"/>
  <c r="V91" i="14" s="1"/>
  <c r="U103" i="15"/>
  <c r="V103" i="15" s="1"/>
  <c r="U93" i="15"/>
  <c r="V93" i="15" s="1"/>
  <c r="U92" i="14"/>
  <c r="V92" i="14" s="1"/>
  <c r="U100" i="15"/>
  <c r="V100" i="15" s="1"/>
  <c r="U94" i="15"/>
  <c r="V94" i="15" s="1"/>
  <c r="L648" i="10"/>
  <c r="R661" i="10"/>
  <c r="P648" i="10"/>
  <c r="Q665" i="10"/>
  <c r="I862" i="10"/>
  <c r="H930" i="10"/>
  <c r="J641" i="10"/>
  <c r="F617" i="10"/>
  <c r="H498" i="10"/>
  <c r="U51" i="24"/>
  <c r="V51" i="24" s="1"/>
  <c r="U148" i="17"/>
  <c r="U156" i="17"/>
  <c r="V156" i="17" s="1"/>
  <c r="Q197" i="23"/>
  <c r="T120" i="26"/>
  <c r="U204" i="26"/>
  <c r="U112" i="26"/>
  <c r="V112" i="26" s="1"/>
  <c r="U187" i="26"/>
  <c r="V187" i="26" s="1"/>
  <c r="J228" i="26"/>
  <c r="U144" i="26"/>
  <c r="V144" i="26" s="1"/>
  <c r="Q15" i="7"/>
  <c r="L15" i="7"/>
  <c r="S672" i="10"/>
  <c r="N672" i="10"/>
  <c r="S468" i="10"/>
  <c r="N468" i="10"/>
  <c r="G436" i="10"/>
  <c r="F436" i="10"/>
  <c r="M52" i="8"/>
  <c r="D185" i="10" s="1"/>
  <c r="W52" i="8"/>
  <c r="D789" i="10" s="1"/>
  <c r="D50" i="7"/>
  <c r="O52" i="8"/>
  <c r="D320" i="10" s="1"/>
  <c r="H119" i="12"/>
  <c r="L119" i="13"/>
  <c r="Q119" i="12" s="1"/>
  <c r="R119" i="13"/>
  <c r="W119" i="12" s="1"/>
  <c r="S83" i="17"/>
  <c r="J225" i="27"/>
  <c r="J155" i="24"/>
  <c r="V45" i="8"/>
  <c r="D715" i="10" s="1"/>
  <c r="O715" i="10" s="1"/>
  <c r="N45" i="8"/>
  <c r="D245" i="10" s="1"/>
  <c r="Q197" i="21"/>
  <c r="Q137" i="12"/>
  <c r="G447" i="10"/>
  <c r="O135" i="21"/>
  <c r="L83" i="26"/>
  <c r="K74" i="25"/>
  <c r="U121" i="18"/>
  <c r="V121" i="18" s="1"/>
  <c r="M641" i="10"/>
  <c r="Q641" i="10"/>
  <c r="L135" i="27"/>
  <c r="D43" i="7"/>
  <c r="W45" i="8"/>
  <c r="D782" i="10" s="1"/>
  <c r="K782" i="10" s="1"/>
  <c r="X45" i="8"/>
  <c r="D918" i="10" s="1"/>
  <c r="Q918" i="10" s="1"/>
  <c r="M45" i="8"/>
  <c r="D178" i="10" s="1"/>
  <c r="H178" i="10" s="1"/>
  <c r="O45" i="8"/>
  <c r="D313" i="10" s="1"/>
  <c r="H313" i="10" s="1"/>
  <c r="D26" i="7"/>
  <c r="P28" i="8"/>
  <c r="D832" i="10" s="1"/>
  <c r="X28" i="8"/>
  <c r="D901" i="10" s="1"/>
  <c r="M901" i="10" s="1"/>
  <c r="O28" i="8"/>
  <c r="D296" i="10" s="1"/>
  <c r="S161" i="10"/>
  <c r="Q161" i="10"/>
  <c r="S186" i="12"/>
  <c r="M119" i="13"/>
  <c r="R119" i="12" s="1"/>
  <c r="V193" i="12"/>
  <c r="U157" i="22"/>
  <c r="V157" i="22" s="1"/>
  <c r="P119" i="13"/>
  <c r="U119" i="12" s="1"/>
  <c r="T459" i="10"/>
  <c r="L459" i="10"/>
  <c r="R459" i="10"/>
  <c r="M459" i="10"/>
  <c r="G459" i="10"/>
  <c r="I459" i="10"/>
  <c r="F459" i="10"/>
  <c r="K442" i="10"/>
  <c r="Q442" i="10"/>
  <c r="O442" i="10"/>
  <c r="I48" i="8"/>
  <c r="V48" i="8" s="1"/>
  <c r="D718" i="10" s="1"/>
  <c r="D46" i="7"/>
  <c r="O642" i="10"/>
  <c r="P642" i="10"/>
  <c r="H642" i="10"/>
  <c r="G932" i="10"/>
  <c r="P932" i="10"/>
  <c r="U76" i="16"/>
  <c r="V76" i="16" s="1"/>
  <c r="N83" i="16"/>
  <c r="D57" i="7"/>
  <c r="I59" i="8"/>
  <c r="V59" i="8" s="1"/>
  <c r="D729" i="10" s="1"/>
  <c r="M59" i="8"/>
  <c r="D192" i="10" s="1"/>
  <c r="L192" i="10" s="1"/>
  <c r="P59" i="8"/>
  <c r="D863" i="10" s="1"/>
  <c r="W59" i="8"/>
  <c r="D796" i="10" s="1"/>
  <c r="N796" i="10" s="1"/>
  <c r="J197" i="22"/>
  <c r="U191" i="23"/>
  <c r="V191" i="23" s="1"/>
  <c r="O119" i="13"/>
  <c r="T119" i="12" s="1"/>
  <c r="L203" i="26"/>
  <c r="U115" i="18"/>
  <c r="V115" i="18" s="1"/>
  <c r="U154" i="18"/>
  <c r="V154" i="18" s="1"/>
  <c r="F442" i="10"/>
  <c r="R620" i="10"/>
  <c r="Q203" i="27"/>
  <c r="O74" i="14"/>
  <c r="N73" i="12"/>
  <c r="S40" i="25"/>
  <c r="S45" i="25" s="1"/>
  <c r="S46" i="25" s="1"/>
  <c r="I170" i="27"/>
  <c r="T155" i="26"/>
  <c r="T56" i="7"/>
  <c r="R56" i="7"/>
  <c r="P56" i="7"/>
  <c r="S56" i="7"/>
  <c r="L56" i="7"/>
  <c r="K56" i="7"/>
  <c r="U56" i="7" s="1"/>
  <c r="Q182" i="27"/>
  <c r="R166" i="27"/>
  <c r="M146" i="27"/>
  <c r="Q83" i="27"/>
  <c r="S212" i="20"/>
  <c r="T197" i="20"/>
  <c r="M135" i="20"/>
  <c r="N182" i="20"/>
  <c r="N166" i="20"/>
  <c r="O186" i="12"/>
  <c r="H40" i="20"/>
  <c r="H45" i="20" s="1"/>
  <c r="H46" i="20" s="1"/>
  <c r="U90" i="17"/>
  <c r="V90" i="17" s="1"/>
  <c r="N111" i="18"/>
  <c r="V88" i="12"/>
  <c r="J135" i="16"/>
  <c r="U84" i="17"/>
  <c r="V84" i="17" s="1"/>
  <c r="K111" i="23"/>
  <c r="N111" i="23"/>
  <c r="Q111" i="25"/>
  <c r="N111" i="25"/>
  <c r="M111" i="23"/>
  <c r="S111" i="21"/>
  <c r="T111" i="18"/>
  <c r="P111" i="22"/>
  <c r="U88" i="21"/>
  <c r="V88" i="21" s="1"/>
  <c r="L225" i="17"/>
  <c r="U131" i="17"/>
  <c r="V131" i="17" s="1"/>
  <c r="R170" i="16"/>
  <c r="U114" i="23"/>
  <c r="V114" i="23" s="1"/>
  <c r="U78" i="22"/>
  <c r="V78" i="22" s="1"/>
  <c r="U195" i="19"/>
  <c r="V195" i="19" s="1"/>
  <c r="U187" i="18"/>
  <c r="V187" i="18" s="1"/>
  <c r="U139" i="17"/>
  <c r="V139" i="17" s="1"/>
  <c r="R182" i="25"/>
  <c r="U149" i="23"/>
  <c r="V149" i="23" s="1"/>
  <c r="U217" i="22"/>
  <c r="V217" i="22" s="1"/>
  <c r="U114" i="22"/>
  <c r="V114" i="22" s="1"/>
  <c r="U199" i="21"/>
  <c r="V199" i="21" s="1"/>
  <c r="R120" i="21"/>
  <c r="K197" i="20"/>
  <c r="R135" i="20"/>
  <c r="U119" i="19"/>
  <c r="V119" i="19" s="1"/>
  <c r="O228" i="14"/>
  <c r="J212" i="20"/>
  <c r="S129" i="20"/>
  <c r="U195" i="21"/>
  <c r="V195" i="21" s="1"/>
  <c r="U178" i="21"/>
  <c r="V178" i="21" s="1"/>
  <c r="U139" i="21"/>
  <c r="V139" i="21" s="1"/>
  <c r="U200" i="24"/>
  <c r="V200" i="24" s="1"/>
  <c r="U191" i="24"/>
  <c r="V191" i="24" s="1"/>
  <c r="U173" i="24"/>
  <c r="V173" i="24" s="1"/>
  <c r="U143" i="24"/>
  <c r="V143" i="24" s="1"/>
  <c r="U134" i="24"/>
  <c r="V134" i="24" s="1"/>
  <c r="U125" i="24"/>
  <c r="V125" i="24" s="1"/>
  <c r="U116" i="24"/>
  <c r="V116" i="24" s="1"/>
  <c r="K83" i="24"/>
  <c r="U202" i="23"/>
  <c r="V202" i="23" s="1"/>
  <c r="U185" i="23"/>
  <c r="V185" i="23" s="1"/>
  <c r="U145" i="23"/>
  <c r="V145" i="23" s="1"/>
  <c r="U127" i="23"/>
  <c r="V127" i="23" s="1"/>
  <c r="U214" i="22"/>
  <c r="V214" i="22" s="1"/>
  <c r="U186" i="22"/>
  <c r="V186" i="22" s="1"/>
  <c r="P53" i="8"/>
  <c r="D857" i="10" s="1"/>
  <c r="L857" i="10" s="1"/>
  <c r="U215" i="16"/>
  <c r="V215" i="16" s="1"/>
  <c r="N138" i="12"/>
  <c r="H45" i="17"/>
  <c r="H46" i="17" s="1"/>
  <c r="R40" i="16"/>
  <c r="S155" i="26"/>
  <c r="U177" i="16"/>
  <c r="V177" i="16" s="1"/>
  <c r="J212" i="24"/>
  <c r="P151" i="14"/>
  <c r="O182" i="16"/>
  <c r="K146" i="17"/>
  <c r="K129" i="19"/>
  <c r="N135" i="24"/>
  <c r="S212" i="24"/>
  <c r="J166" i="21"/>
  <c r="K83" i="19"/>
  <c r="U201" i="16"/>
  <c r="V201" i="16" s="1"/>
  <c r="L182" i="14"/>
  <c r="U174" i="16"/>
  <c r="V174" i="16" s="1"/>
  <c r="L228" i="14"/>
  <c r="Y163" i="6"/>
  <c r="U94" i="16"/>
  <c r="V94" i="16" s="1"/>
  <c r="U86" i="14"/>
  <c r="V86" i="14" s="1"/>
  <c r="T158" i="27"/>
  <c r="K18" i="14"/>
  <c r="K197" i="16"/>
  <c r="U164" i="16"/>
  <c r="V164" i="16" s="1"/>
  <c r="N35" i="7"/>
  <c r="Q35" i="7"/>
  <c r="U196" i="23"/>
  <c r="V196" i="23" s="1"/>
  <c r="L197" i="23"/>
  <c r="U221" i="22"/>
  <c r="V221" i="22" s="1"/>
  <c r="U176" i="22"/>
  <c r="V176" i="22" s="1"/>
  <c r="P155" i="22"/>
  <c r="M53" i="8"/>
  <c r="D186" i="10" s="1"/>
  <c r="U112" i="16"/>
  <c r="V112" i="16" s="1"/>
  <c r="J166" i="18"/>
  <c r="J37" i="7"/>
  <c r="H37" i="7"/>
  <c r="T37" i="7"/>
  <c r="S37" i="7"/>
  <c r="G37" i="7"/>
  <c r="R37" i="7"/>
  <c r="M37" i="7"/>
  <c r="L37" i="7"/>
  <c r="Q37" i="7"/>
  <c r="I37" i="7"/>
  <c r="O37" i="7"/>
  <c r="F37" i="7"/>
  <c r="K37" i="7"/>
  <c r="P37" i="7"/>
  <c r="N37" i="7"/>
  <c r="P197" i="15"/>
  <c r="N186" i="12"/>
  <c r="K170" i="15"/>
  <c r="P155" i="24"/>
  <c r="U108" i="27"/>
  <c r="V108" i="27" s="1"/>
  <c r="P166" i="20"/>
  <c r="L166" i="24"/>
  <c r="U187" i="16"/>
  <c r="V187" i="16" s="1"/>
  <c r="O183" i="12"/>
  <c r="U172" i="20"/>
  <c r="V172" i="20" s="1"/>
  <c r="U139" i="19"/>
  <c r="V139" i="19" s="1"/>
  <c r="U211" i="20"/>
  <c r="V211" i="20" s="1"/>
  <c r="U181" i="20"/>
  <c r="V181" i="20" s="1"/>
  <c r="U190" i="20"/>
  <c r="V190" i="20" s="1"/>
  <c r="K197" i="22"/>
  <c r="R120" i="23"/>
  <c r="T120" i="24"/>
  <c r="Q129" i="24"/>
  <c r="U143" i="22"/>
  <c r="V143" i="22" s="1"/>
  <c r="S135" i="14"/>
  <c r="V93" i="12"/>
  <c r="L203" i="14"/>
  <c r="H127" i="12"/>
  <c r="N127" i="13"/>
  <c r="S127" i="12" s="1"/>
  <c r="P127" i="13"/>
  <c r="T127" i="13"/>
  <c r="L127" i="13"/>
  <c r="Q127" i="12" s="1"/>
  <c r="Q127" i="13"/>
  <c r="J127" i="13"/>
  <c r="U109" i="15"/>
  <c r="V109" i="15" s="1"/>
  <c r="K146" i="15"/>
  <c r="P129" i="23"/>
  <c r="U184" i="17"/>
  <c r="U223" i="19"/>
  <c r="V223" i="19" s="1"/>
  <c r="N225" i="22"/>
  <c r="U79" i="24"/>
  <c r="V79" i="24" s="1"/>
  <c r="V172" i="12"/>
  <c r="M187" i="13"/>
  <c r="K187" i="13"/>
  <c r="S146" i="16"/>
  <c r="U136" i="16"/>
  <c r="V136" i="16" s="1"/>
  <c r="U106" i="16"/>
  <c r="V106" i="16" s="1"/>
  <c r="Q171" i="13"/>
  <c r="V171" i="12" s="1"/>
  <c r="K171" i="13"/>
  <c r="K203" i="16"/>
  <c r="U199" i="16"/>
  <c r="V199" i="16" s="1"/>
  <c r="U168" i="19"/>
  <c r="V168" i="19" s="1"/>
  <c r="M225" i="21"/>
  <c r="Q216" i="12"/>
  <c r="O146" i="17"/>
  <c r="K135" i="17"/>
  <c r="I111" i="17"/>
  <c r="T197" i="18"/>
  <c r="O83" i="22"/>
  <c r="U153" i="24"/>
  <c r="V153" i="24" s="1"/>
  <c r="O135" i="23"/>
  <c r="J146" i="23"/>
  <c r="P72" i="12"/>
  <c r="Y193" i="12"/>
  <c r="H45" i="23"/>
  <c r="H46" i="23" s="1"/>
  <c r="U187" i="20"/>
  <c r="V187" i="20" s="1"/>
  <c r="U171" i="21"/>
  <c r="V171" i="21" s="1"/>
  <c r="U124" i="21"/>
  <c r="V124" i="21" s="1"/>
  <c r="Q146" i="21"/>
  <c r="U105" i="22"/>
  <c r="V105" i="22" s="1"/>
  <c r="S116" i="12"/>
  <c r="U72" i="23"/>
  <c r="V72" i="23" s="1"/>
  <c r="T203" i="24"/>
  <c r="T79" i="13"/>
  <c r="Y79" i="12" s="1"/>
  <c r="S79" i="13"/>
  <c r="P79" i="13"/>
  <c r="U79" i="12" s="1"/>
  <c r="K79" i="13"/>
  <c r="P79" i="12" s="1"/>
  <c r="H79" i="12"/>
  <c r="Q79" i="13"/>
  <c r="R79" i="13"/>
  <c r="J79" i="13"/>
  <c r="O79" i="13"/>
  <c r="M79" i="13"/>
  <c r="I79" i="13"/>
  <c r="N79" i="12" s="1"/>
  <c r="L151" i="16"/>
  <c r="U148" i="16"/>
  <c r="V148" i="16" s="1"/>
  <c r="U224" i="16"/>
  <c r="V224" i="16" s="1"/>
  <c r="P225" i="16"/>
  <c r="P197" i="17"/>
  <c r="T146" i="24"/>
  <c r="T146" i="17"/>
  <c r="Q189" i="12"/>
  <c r="U147" i="20"/>
  <c r="V147" i="20" s="1"/>
  <c r="U92" i="23"/>
  <c r="V92" i="23" s="1"/>
  <c r="O228" i="27"/>
  <c r="U91" i="27"/>
  <c r="V91" i="27" s="1"/>
  <c r="U165" i="20"/>
  <c r="V165" i="20" s="1"/>
  <c r="U108" i="14"/>
  <c r="V108" i="14" s="1"/>
  <c r="Y186" i="6"/>
  <c r="U126" i="16"/>
  <c r="V126" i="16" s="1"/>
  <c r="U177" i="17"/>
  <c r="L225" i="20"/>
  <c r="R45" i="23"/>
  <c r="U198" i="23"/>
  <c r="V198" i="23" s="1"/>
  <c r="V228" i="21"/>
  <c r="U216" i="17"/>
  <c r="V216" i="17" s="1"/>
  <c r="U114" i="17"/>
  <c r="V114" i="17" s="1"/>
  <c r="Q219" i="12"/>
  <c r="V222" i="12"/>
  <c r="H45" i="15"/>
  <c r="H46" i="15" s="1"/>
  <c r="R197" i="22"/>
  <c r="T158" i="22"/>
  <c r="Y220" i="12"/>
  <c r="P101" i="12"/>
  <c r="U94" i="25"/>
  <c r="V94" i="25" s="1"/>
  <c r="M74" i="26"/>
  <c r="I74" i="26"/>
  <c r="K212" i="26"/>
  <c r="M146" i="22"/>
  <c r="K203" i="14"/>
  <c r="P40" i="17"/>
  <c r="P45" i="17" s="1"/>
  <c r="P46" i="17" s="1"/>
  <c r="U108" i="12"/>
  <c r="T108" i="12"/>
  <c r="N189" i="12"/>
  <c r="Q111" i="23"/>
  <c r="M135" i="25"/>
  <c r="K158" i="27"/>
  <c r="P74" i="22"/>
  <c r="P228" i="27"/>
  <c r="P146" i="27"/>
  <c r="U22" i="25"/>
  <c r="V22" i="25" s="1"/>
  <c r="O40" i="26"/>
  <c r="P40" i="25"/>
  <c r="P40" i="24"/>
  <c r="P45" i="24" s="1"/>
  <c r="P46" i="24" s="1"/>
  <c r="U35" i="23"/>
  <c r="V35" i="23" s="1"/>
  <c r="K40" i="23"/>
  <c r="U168" i="16"/>
  <c r="V168" i="16" s="1"/>
  <c r="S135" i="27"/>
  <c r="U217" i="16"/>
  <c r="V217" i="16" s="1"/>
  <c r="U217" i="15"/>
  <c r="V217" i="15" s="1"/>
  <c r="Y93" i="12"/>
  <c r="W109" i="12"/>
  <c r="K155" i="14"/>
  <c r="U102" i="15"/>
  <c r="V102" i="15" s="1"/>
  <c r="I166" i="22"/>
  <c r="T212" i="14"/>
  <c r="U90" i="25"/>
  <c r="V90" i="25" s="1"/>
  <c r="U102" i="18"/>
  <c r="V102" i="18" s="1"/>
  <c r="U88" i="26"/>
  <c r="V88" i="26" s="1"/>
  <c r="U195" i="26"/>
  <c r="V195" i="26" s="1"/>
  <c r="U169" i="26"/>
  <c r="V169" i="26" s="1"/>
  <c r="U194" i="26"/>
  <c r="V194" i="26" s="1"/>
  <c r="U149" i="26"/>
  <c r="V149" i="26" s="1"/>
  <c r="S153" i="12"/>
  <c r="L120" i="25"/>
  <c r="I83" i="25"/>
  <c r="U176" i="25"/>
  <c r="V176" i="25" s="1"/>
  <c r="O182" i="25"/>
  <c r="O74" i="25"/>
  <c r="U154" i="25"/>
  <c r="V154" i="25" s="1"/>
  <c r="U184" i="25"/>
  <c r="V184" i="25" s="1"/>
  <c r="U76" i="25"/>
  <c r="V76" i="25" s="1"/>
  <c r="U150" i="25"/>
  <c r="V150" i="25" s="1"/>
  <c r="S225" i="18"/>
  <c r="S74" i="18"/>
  <c r="U156" i="18"/>
  <c r="U143" i="18"/>
  <c r="V143" i="18" s="1"/>
  <c r="U205" i="18"/>
  <c r="V205" i="18" s="1"/>
  <c r="U226" i="18"/>
  <c r="V226" i="18" s="1"/>
  <c r="U75" i="18"/>
  <c r="U126" i="18"/>
  <c r="V126" i="18" s="1"/>
  <c r="U202" i="18"/>
  <c r="V202" i="18" s="1"/>
  <c r="U210" i="18"/>
  <c r="V210" i="18" s="1"/>
  <c r="U181" i="18"/>
  <c r="V181" i="18" s="1"/>
  <c r="U73" i="18"/>
  <c r="V73" i="18" s="1"/>
  <c r="N83" i="17"/>
  <c r="I83" i="17"/>
  <c r="O175" i="20"/>
  <c r="S170" i="14"/>
  <c r="R155" i="24"/>
  <c r="I155" i="26"/>
  <c r="N192" i="12"/>
  <c r="R192" i="12"/>
  <c r="O178" i="12"/>
  <c r="Q111" i="21"/>
  <c r="U102" i="21"/>
  <c r="V102" i="21" s="1"/>
  <c r="U101" i="23"/>
  <c r="V101" i="23" s="1"/>
  <c r="Y221" i="6"/>
  <c r="T111" i="21"/>
  <c r="U89" i="23"/>
  <c r="V89" i="23" s="1"/>
  <c r="U102" i="17"/>
  <c r="V102" i="17" s="1"/>
  <c r="U108" i="15"/>
  <c r="V108" i="15" s="1"/>
  <c r="U106" i="22"/>
  <c r="V106" i="22" s="1"/>
  <c r="U102" i="27"/>
  <c r="V102" i="27" s="1"/>
  <c r="U88" i="17"/>
  <c r="V88" i="17" s="1"/>
  <c r="U109" i="24"/>
  <c r="V109" i="24" s="1"/>
  <c r="O109" i="12"/>
  <c r="U93" i="18"/>
  <c r="V93" i="18" s="1"/>
  <c r="U107" i="15"/>
  <c r="V107" i="15" s="1"/>
  <c r="R228" i="27"/>
  <c r="U209" i="27"/>
  <c r="V209" i="27" s="1"/>
  <c r="U199" i="27"/>
  <c r="V199" i="27" s="1"/>
  <c r="U181" i="27"/>
  <c r="V181" i="27" s="1"/>
  <c r="U152" i="27"/>
  <c r="V152" i="27" s="1"/>
  <c r="U142" i="27"/>
  <c r="V142" i="27" s="1"/>
  <c r="J135" i="27"/>
  <c r="I129" i="27"/>
  <c r="U115" i="27"/>
  <c r="V115" i="27" s="1"/>
  <c r="U97" i="17"/>
  <c r="V97" i="17" s="1"/>
  <c r="U108" i="17"/>
  <c r="V108" i="17" s="1"/>
  <c r="U103" i="17"/>
  <c r="V103" i="17" s="1"/>
  <c r="Q102" i="12"/>
  <c r="M111" i="18"/>
  <c r="P166" i="26"/>
  <c r="L135" i="26"/>
  <c r="Q175" i="25"/>
  <c r="Q228" i="27"/>
  <c r="L151" i="27"/>
  <c r="R175" i="20"/>
  <c r="U143" i="20"/>
  <c r="V143" i="20" s="1"/>
  <c r="O212" i="14"/>
  <c r="S155" i="23"/>
  <c r="S225" i="16"/>
  <c r="U205" i="16"/>
  <c r="V205" i="16" s="1"/>
  <c r="U110" i="20"/>
  <c r="V110" i="20" s="1"/>
  <c r="U104" i="21"/>
  <c r="V104" i="21" s="1"/>
  <c r="U88" i="19"/>
  <c r="V88" i="19" s="1"/>
  <c r="S93" i="12"/>
  <c r="L225" i="14"/>
  <c r="U95" i="26"/>
  <c r="V95" i="26" s="1"/>
  <c r="J111" i="17"/>
  <c r="Q212" i="26"/>
  <c r="S197" i="26"/>
  <c r="I175" i="26"/>
  <c r="K166" i="26"/>
  <c r="L166" i="26"/>
  <c r="Q151" i="26"/>
  <c r="L146" i="26"/>
  <c r="T135" i="26"/>
  <c r="U76" i="26"/>
  <c r="N206" i="25"/>
  <c r="M203" i="27"/>
  <c r="L120" i="18"/>
  <c r="U220" i="15"/>
  <c r="V220" i="15" s="1"/>
  <c r="P139" i="12"/>
  <c r="S193" i="12"/>
  <c r="U84" i="20"/>
  <c r="V84" i="20" s="1"/>
  <c r="U85" i="21"/>
  <c r="V85" i="21" s="1"/>
  <c r="R93" i="12"/>
  <c r="U218" i="12"/>
  <c r="U105" i="15"/>
  <c r="V105" i="15" s="1"/>
  <c r="U108" i="16"/>
  <c r="V108" i="16" s="1"/>
  <c r="Q111" i="22"/>
  <c r="K151" i="18"/>
  <c r="K155" i="18"/>
  <c r="U198" i="18"/>
  <c r="J83" i="23"/>
  <c r="R203" i="27"/>
  <c r="T212" i="20"/>
  <c r="M166" i="20"/>
  <c r="U168" i="20"/>
  <c r="V168" i="20" s="1"/>
  <c r="V168" i="12"/>
  <c r="U128" i="12"/>
  <c r="J170" i="14"/>
  <c r="N220" i="12"/>
  <c r="Y226" i="6"/>
  <c r="K155" i="15"/>
  <c r="T175" i="24"/>
  <c r="U209" i="12"/>
  <c r="I228" i="21"/>
  <c r="I111" i="21"/>
  <c r="U103" i="21"/>
  <c r="V103" i="21" s="1"/>
  <c r="U17" i="23"/>
  <c r="V17" i="23" s="1"/>
  <c r="V18" i="23" s="1"/>
  <c r="J175" i="26"/>
  <c r="U207" i="27"/>
  <c r="V207" i="27" s="1"/>
  <c r="J212" i="27"/>
  <c r="N107" i="13"/>
  <c r="S107" i="12" s="1"/>
  <c r="S107" i="13"/>
  <c r="N180" i="12"/>
  <c r="L83" i="27"/>
  <c r="Q95" i="12"/>
  <c r="K225" i="14"/>
  <c r="J89" i="13"/>
  <c r="O89" i="12" s="1"/>
  <c r="I89" i="13"/>
  <c r="N89" i="12" s="1"/>
  <c r="Q89" i="13"/>
  <c r="V89" i="12" s="1"/>
  <c r="O89" i="13"/>
  <c r="S89" i="13"/>
  <c r="N89" i="13"/>
  <c r="S89" i="12" s="1"/>
  <c r="R89" i="13"/>
  <c r="W89" i="12" s="1"/>
  <c r="T89" i="13"/>
  <c r="Y89" i="12" s="1"/>
  <c r="P89" i="13"/>
  <c r="U89" i="12" s="1"/>
  <c r="U169" i="17"/>
  <c r="V169" i="17" s="1"/>
  <c r="S129" i="18"/>
  <c r="U152" i="22"/>
  <c r="N102" i="12"/>
  <c r="U200" i="17"/>
  <c r="V200" i="17" s="1"/>
  <c r="O149" i="12"/>
  <c r="R111" i="20"/>
  <c r="V73" i="12"/>
  <c r="U86" i="21"/>
  <c r="V86" i="21" s="1"/>
  <c r="U169" i="21"/>
  <c r="V169" i="21" s="1"/>
  <c r="J225" i="22"/>
  <c r="M45" i="23"/>
  <c r="M46" i="23" s="1"/>
  <c r="U124" i="27"/>
  <c r="V124" i="27" s="1"/>
  <c r="U109" i="18"/>
  <c r="V109" i="18" s="1"/>
  <c r="M89" i="13"/>
  <c r="R89" i="12" s="1"/>
  <c r="U173" i="27"/>
  <c r="V173" i="27" s="1"/>
  <c r="O212" i="18"/>
  <c r="L111" i="21"/>
  <c r="X101" i="12"/>
  <c r="P88" i="12"/>
  <c r="X186" i="12"/>
  <c r="J228" i="14"/>
  <c r="L89" i="13"/>
  <c r="Q89" i="12" s="1"/>
  <c r="T225" i="16"/>
  <c r="U216" i="16"/>
  <c r="V216" i="16" s="1"/>
  <c r="K146" i="16"/>
  <c r="U140" i="16"/>
  <c r="V140" i="16" s="1"/>
  <c r="R159" i="13"/>
  <c r="W159" i="12" s="1"/>
  <c r="N159" i="13"/>
  <c r="S159" i="12" s="1"/>
  <c r="I159" i="13"/>
  <c r="N159" i="12" s="1"/>
  <c r="I195" i="13"/>
  <c r="T195" i="13"/>
  <c r="Y195" i="12" s="1"/>
  <c r="R195" i="13"/>
  <c r="W195" i="12" s="1"/>
  <c r="Q195" i="13"/>
  <c r="N195" i="13"/>
  <c r="H195" i="12"/>
  <c r="U85" i="14"/>
  <c r="V85" i="14" s="1"/>
  <c r="P151" i="27"/>
  <c r="S166" i="16"/>
  <c r="U163" i="16"/>
  <c r="V163" i="16" s="1"/>
  <c r="U105" i="26"/>
  <c r="V105" i="26" s="1"/>
  <c r="K74" i="18"/>
  <c r="N155" i="25"/>
  <c r="Y100" i="12"/>
  <c r="X178" i="12"/>
  <c r="K89" i="13"/>
  <c r="U219" i="24"/>
  <c r="V219" i="24" s="1"/>
  <c r="M195" i="13"/>
  <c r="Q166" i="21"/>
  <c r="K45" i="16"/>
  <c r="K46" i="16" s="1"/>
  <c r="T111" i="17"/>
  <c r="J112" i="13"/>
  <c r="O112" i="12" s="1"/>
  <c r="Q129" i="22"/>
  <c r="U128" i="22"/>
  <c r="V128" i="22" s="1"/>
  <c r="U213" i="14"/>
  <c r="V213" i="14" s="1"/>
  <c r="U72" i="14"/>
  <c r="V72" i="14" s="1"/>
  <c r="M74" i="14"/>
  <c r="U104" i="15"/>
  <c r="V104" i="15" s="1"/>
  <c r="I182" i="27"/>
  <c r="U194" i="27"/>
  <c r="V194" i="27" s="1"/>
  <c r="U32" i="23"/>
  <c r="V32" i="23" s="1"/>
  <c r="P225" i="17"/>
  <c r="U82" i="19"/>
  <c r="V82" i="19" s="1"/>
  <c r="Q45" i="19"/>
  <c r="H45" i="19"/>
  <c r="H46" i="19" s="1"/>
  <c r="U98" i="20"/>
  <c r="V98" i="20" s="1"/>
  <c r="U98" i="18"/>
  <c r="V98" i="18" s="1"/>
  <c r="U86" i="18"/>
  <c r="V86" i="18" s="1"/>
  <c r="Q111" i="24"/>
  <c r="O101" i="12"/>
  <c r="N129" i="25"/>
  <c r="U51" i="27"/>
  <c r="V51" i="27" s="1"/>
  <c r="Y80" i="12"/>
  <c r="P216" i="12"/>
  <c r="Q118" i="13"/>
  <c r="V118" i="12" s="1"/>
  <c r="H118" i="12"/>
  <c r="V188" i="12"/>
  <c r="V116" i="12"/>
  <c r="P116" i="12"/>
  <c r="K40" i="26"/>
  <c r="K45" i="26" s="1"/>
  <c r="K46" i="26" s="1"/>
  <c r="U26" i="26"/>
  <c r="V26" i="26" s="1"/>
  <c r="L40" i="26"/>
  <c r="U33" i="25"/>
  <c r="V33" i="25" s="1"/>
  <c r="U43" i="23"/>
  <c r="V43" i="23" s="1"/>
  <c r="U27" i="23"/>
  <c r="V27" i="23" s="1"/>
  <c r="N40" i="25"/>
  <c r="N45" i="25" s="1"/>
  <c r="N46" i="25" s="1"/>
  <c r="J40" i="25"/>
  <c r="U36" i="23"/>
  <c r="V36" i="23" s="1"/>
  <c r="N40" i="23"/>
  <c r="J40" i="23"/>
  <c r="L40" i="23"/>
  <c r="L45" i="23" s="1"/>
  <c r="L46" i="23" s="1"/>
  <c r="J111" i="18"/>
  <c r="U110" i="19"/>
  <c r="V110" i="19" s="1"/>
  <c r="M111" i="22"/>
  <c r="U104" i="19"/>
  <c r="V104" i="19" s="1"/>
  <c r="U107" i="23"/>
  <c r="V107" i="23" s="1"/>
  <c r="U87" i="24"/>
  <c r="V87" i="24" s="1"/>
  <c r="U88" i="20"/>
  <c r="V88" i="20" s="1"/>
  <c r="P111" i="25"/>
  <c r="U100" i="23"/>
  <c r="V100" i="23" s="1"/>
  <c r="U183" i="23"/>
  <c r="U115" i="19"/>
  <c r="V115" i="19" s="1"/>
  <c r="U202" i="21"/>
  <c r="V202" i="21" s="1"/>
  <c r="U114" i="20"/>
  <c r="V114" i="20" s="1"/>
  <c r="W217" i="12"/>
  <c r="S117" i="12"/>
  <c r="R80" i="12"/>
  <c r="W144" i="12"/>
  <c r="L166" i="17"/>
  <c r="L166" i="16"/>
  <c r="Y160" i="6"/>
  <c r="Y202" i="6"/>
  <c r="W92" i="12"/>
  <c r="Y172" i="6"/>
  <c r="O197" i="22"/>
  <c r="U219" i="23"/>
  <c r="V219" i="23" s="1"/>
  <c r="U187" i="23"/>
  <c r="V187" i="23" s="1"/>
  <c r="U130" i="17"/>
  <c r="V178" i="12"/>
  <c r="R172" i="12"/>
  <c r="Q138" i="12"/>
  <c r="J206" i="14"/>
  <c r="Y224" i="12"/>
  <c r="Y196" i="12"/>
  <c r="U189" i="12"/>
  <c r="S180" i="12"/>
  <c r="S145" i="12"/>
  <c r="N137" i="12"/>
  <c r="S212" i="14"/>
  <c r="O135" i="14"/>
  <c r="K197" i="18"/>
  <c r="R111" i="22"/>
  <c r="K74" i="26"/>
  <c r="L111" i="15"/>
  <c r="S212" i="26"/>
  <c r="L212" i="26"/>
  <c r="O129" i="26"/>
  <c r="I120" i="26"/>
  <c r="T175" i="27"/>
  <c r="I83" i="27"/>
  <c r="T225" i="20"/>
  <c r="U209" i="20"/>
  <c r="V209" i="20" s="1"/>
  <c r="U199" i="20"/>
  <c r="V199" i="20" s="1"/>
  <c r="U162" i="20"/>
  <c r="V162" i="20" s="1"/>
  <c r="U142" i="20"/>
  <c r="V142" i="20" s="1"/>
  <c r="U133" i="20"/>
  <c r="V133" i="20" s="1"/>
  <c r="U115" i="20"/>
  <c r="V115" i="20" s="1"/>
  <c r="N225" i="20"/>
  <c r="U225" i="20" s="1"/>
  <c r="N151" i="20"/>
  <c r="U130" i="20"/>
  <c r="V130" i="20" s="1"/>
  <c r="U139" i="20"/>
  <c r="V139" i="20" s="1"/>
  <c r="U134" i="20"/>
  <c r="V134" i="20" s="1"/>
  <c r="U220" i="14"/>
  <c r="V220" i="14" s="1"/>
  <c r="M158" i="14"/>
  <c r="T170" i="27"/>
  <c r="Y116" i="6"/>
  <c r="Q131" i="12"/>
  <c r="U205" i="12"/>
  <c r="O160" i="12"/>
  <c r="W180" i="12"/>
  <c r="X93" i="12"/>
  <c r="Y101" i="12"/>
  <c r="S111" i="27"/>
  <c r="W100" i="12"/>
  <c r="U106" i="25"/>
  <c r="V106" i="25" s="1"/>
  <c r="N83" i="25"/>
  <c r="U73" i="25"/>
  <c r="U211" i="25"/>
  <c r="V211" i="25" s="1"/>
  <c r="U199" i="25"/>
  <c r="V199" i="25" s="1"/>
  <c r="U218" i="25"/>
  <c r="V218" i="25" s="1"/>
  <c r="U80" i="25"/>
  <c r="V80" i="25" s="1"/>
  <c r="K120" i="25"/>
  <c r="U145" i="25"/>
  <c r="V145" i="25" s="1"/>
  <c r="U221" i="18"/>
  <c r="V221" i="18" s="1"/>
  <c r="U216" i="18"/>
  <c r="V216" i="18" s="1"/>
  <c r="U132" i="18"/>
  <c r="V132" i="18" s="1"/>
  <c r="X188" i="12"/>
  <c r="U207" i="18"/>
  <c r="V207" i="18" s="1"/>
  <c r="U193" i="18"/>
  <c r="V193" i="18" s="1"/>
  <c r="U71" i="18"/>
  <c r="O203" i="18"/>
  <c r="U191" i="18"/>
  <c r="V191" i="18" s="1"/>
  <c r="U184" i="18"/>
  <c r="V184" i="18" s="1"/>
  <c r="U168" i="18"/>
  <c r="V168" i="18" s="1"/>
  <c r="U204" i="18"/>
  <c r="V204" i="18" s="1"/>
  <c r="V206" i="18" s="1"/>
  <c r="U171" i="18"/>
  <c r="V171" i="18" s="1"/>
  <c r="U112" i="18"/>
  <c r="V112" i="18" s="1"/>
  <c r="U123" i="18"/>
  <c r="V123" i="18" s="1"/>
  <c r="U137" i="18"/>
  <c r="V137" i="18" s="1"/>
  <c r="U130" i="18"/>
  <c r="V130" i="18" s="1"/>
  <c r="U190" i="18"/>
  <c r="V190" i="18" s="1"/>
  <c r="S182" i="27"/>
  <c r="L120" i="27"/>
  <c r="N146" i="15"/>
  <c r="N111" i="22"/>
  <c r="S175" i="16"/>
  <c r="T220" i="12"/>
  <c r="V156" i="12"/>
  <c r="V127" i="12"/>
  <c r="N78" i="12"/>
  <c r="W88" i="12"/>
  <c r="T126" i="12"/>
  <c r="Q192" i="12"/>
  <c r="Y176" i="12"/>
  <c r="X224" i="12"/>
  <c r="T149" i="12"/>
  <c r="P166" i="14"/>
  <c r="R199" i="12"/>
  <c r="Y194" i="12"/>
  <c r="Q186" i="12"/>
  <c r="Q111" i="17"/>
  <c r="U100" i="18"/>
  <c r="V100" i="18" s="1"/>
  <c r="U102" i="26"/>
  <c r="V102" i="26" s="1"/>
  <c r="U87" i="18"/>
  <c r="V87" i="18" s="1"/>
  <c r="U104" i="26"/>
  <c r="V104" i="26" s="1"/>
  <c r="J146" i="25"/>
  <c r="N146" i="25"/>
  <c r="J135" i="25"/>
  <c r="P166" i="27"/>
  <c r="N119" i="12"/>
  <c r="U190" i="12"/>
  <c r="U224" i="12"/>
  <c r="T205" i="12"/>
  <c r="S223" i="12"/>
  <c r="O88" i="12"/>
  <c r="Y192" i="6"/>
  <c r="R83" i="27"/>
  <c r="P186" i="12"/>
  <c r="Y128" i="12"/>
  <c r="Y216" i="12"/>
  <c r="R74" i="14"/>
  <c r="N203" i="14"/>
  <c r="S220" i="12"/>
  <c r="W145" i="12"/>
  <c r="L197" i="14"/>
  <c r="U100" i="25"/>
  <c r="V100" i="25" s="1"/>
  <c r="S111" i="19"/>
  <c r="O212" i="26"/>
  <c r="R212" i="25"/>
  <c r="L135" i="16"/>
  <c r="T182" i="15"/>
  <c r="N80" i="12"/>
  <c r="R206" i="14"/>
  <c r="O204" i="12"/>
  <c r="U23" i="21"/>
  <c r="V23" i="21" s="1"/>
  <c r="U14" i="21"/>
  <c r="L40" i="20"/>
  <c r="J40" i="20"/>
  <c r="O40" i="20"/>
  <c r="O45" i="20" s="1"/>
  <c r="O46" i="20" s="1"/>
  <c r="P40" i="20"/>
  <c r="P45" i="20" s="1"/>
  <c r="P46" i="20" s="1"/>
  <c r="U36" i="18"/>
  <c r="V36" i="18" s="1"/>
  <c r="S40" i="18"/>
  <c r="S45" i="18" s="1"/>
  <c r="S46" i="18" s="1"/>
  <c r="U20" i="18"/>
  <c r="V20" i="18" s="1"/>
  <c r="U35" i="17"/>
  <c r="V35" i="17" s="1"/>
  <c r="U27" i="17"/>
  <c r="V27" i="17" s="1"/>
  <c r="U19" i="17"/>
  <c r="V19" i="17" s="1"/>
  <c r="T105" i="12"/>
  <c r="Q203" i="21"/>
  <c r="U184" i="16"/>
  <c r="V184" i="16" s="1"/>
  <c r="J212" i="16"/>
  <c r="R168" i="12"/>
  <c r="L146" i="14"/>
  <c r="Y156" i="12"/>
  <c r="U124" i="16"/>
  <c r="V124" i="16" s="1"/>
  <c r="R102" i="12"/>
  <c r="U179" i="15"/>
  <c r="V179" i="15" s="1"/>
  <c r="N170" i="19"/>
  <c r="V80" i="12"/>
  <c r="Q210" i="12"/>
  <c r="V210" i="12"/>
  <c r="Y126" i="12"/>
  <c r="N188" i="12"/>
  <c r="N131" i="12"/>
  <c r="U140" i="12"/>
  <c r="U149" i="12"/>
  <c r="Y149" i="6"/>
  <c r="U177" i="12"/>
  <c r="W77" i="12"/>
  <c r="S197" i="22"/>
  <c r="S225" i="27"/>
  <c r="T197" i="17"/>
  <c r="U134" i="17"/>
  <c r="V134" i="17" s="1"/>
  <c r="T120" i="17"/>
  <c r="U118" i="17"/>
  <c r="V118" i="17" s="1"/>
  <c r="O180" i="12"/>
  <c r="N210" i="12"/>
  <c r="O134" i="12"/>
  <c r="O194" i="12"/>
  <c r="X190" i="12"/>
  <c r="R186" i="12"/>
  <c r="R224" i="12"/>
  <c r="X220" i="12"/>
  <c r="O193" i="12"/>
  <c r="O120" i="14"/>
  <c r="N100" i="12"/>
  <c r="I228" i="26"/>
  <c r="I182" i="26"/>
  <c r="S129" i="26"/>
  <c r="S83" i="26"/>
  <c r="W205" i="12"/>
  <c r="R135" i="26"/>
  <c r="U183" i="26"/>
  <c r="U196" i="26"/>
  <c r="V196" i="26" s="1"/>
  <c r="U152" i="26"/>
  <c r="V152" i="26" s="1"/>
  <c r="U82" i="26"/>
  <c r="V82" i="26" s="1"/>
  <c r="O214" i="12"/>
  <c r="I225" i="25"/>
  <c r="M225" i="25"/>
  <c r="P219" i="12"/>
  <c r="U116" i="27"/>
  <c r="V116" i="27" s="1"/>
  <c r="U77" i="17"/>
  <c r="V77" i="17" s="1"/>
  <c r="U133" i="27"/>
  <c r="V133" i="27" s="1"/>
  <c r="O158" i="27"/>
  <c r="T146" i="23"/>
  <c r="U180" i="23"/>
  <c r="V180" i="23" s="1"/>
  <c r="L120" i="23"/>
  <c r="U193" i="22"/>
  <c r="V193" i="22" s="1"/>
  <c r="S120" i="22"/>
  <c r="U81" i="22"/>
  <c r="V81" i="22" s="1"/>
  <c r="N182" i="27"/>
  <c r="M120" i="27"/>
  <c r="L166" i="15"/>
  <c r="L129" i="14"/>
  <c r="U25" i="25"/>
  <c r="V25" i="25" s="1"/>
  <c r="J166" i="17"/>
  <c r="U148" i="21"/>
  <c r="V148" i="21" s="1"/>
  <c r="Y137" i="12"/>
  <c r="U125" i="12"/>
  <c r="V224" i="12"/>
  <c r="S121" i="13"/>
  <c r="X121" i="12" s="1"/>
  <c r="Q92" i="13"/>
  <c r="V92" i="12" s="1"/>
  <c r="L92" i="13"/>
  <c r="Y133" i="6"/>
  <c r="M142" i="13"/>
  <c r="R142" i="12" s="1"/>
  <c r="I230" i="12"/>
  <c r="I233" i="12" s="1"/>
  <c r="I235" i="12" s="1"/>
  <c r="O77" i="13"/>
  <c r="T77" i="12" s="1"/>
  <c r="Y82" i="6"/>
  <c r="S97" i="12"/>
  <c r="V199" i="12"/>
  <c r="K200" i="13"/>
  <c r="Y171" i="6"/>
  <c r="H77" i="12"/>
  <c r="H132" i="12"/>
  <c r="S204" i="13"/>
  <c r="X204" i="12" s="1"/>
  <c r="J177" i="13"/>
  <c r="Y114" i="6"/>
  <c r="I77" i="13"/>
  <c r="N77" i="12" s="1"/>
  <c r="T177" i="13"/>
  <c r="K177" i="13"/>
  <c r="P177" i="12" s="1"/>
  <c r="N204" i="13"/>
  <c r="S204" i="12" s="1"/>
  <c r="R204" i="13"/>
  <c r="R206" i="13" s="1"/>
  <c r="N177" i="13"/>
  <c r="S177" i="12" s="1"/>
  <c r="L125" i="13"/>
  <c r="R191" i="13"/>
  <c r="S132" i="13"/>
  <c r="R118" i="13"/>
  <c r="W118" i="12" s="1"/>
  <c r="J118" i="13"/>
  <c r="O118" i="12" s="1"/>
  <c r="L77" i="13"/>
  <c r="Q77" i="12" s="1"/>
  <c r="V94" i="12"/>
  <c r="Q101" i="12"/>
  <c r="P131" i="12"/>
  <c r="O204" i="13"/>
  <c r="H177" i="12"/>
  <c r="R125" i="13"/>
  <c r="S125" i="13"/>
  <c r="X125" i="12" s="1"/>
  <c r="H206" i="13"/>
  <c r="Y224" i="6"/>
  <c r="H191" i="12"/>
  <c r="M177" i="13"/>
  <c r="R177" i="12" s="1"/>
  <c r="I118" i="13"/>
  <c r="T77" i="13"/>
  <c r="T101" i="12"/>
  <c r="I177" i="13"/>
  <c r="N177" i="12" s="1"/>
  <c r="O106" i="13"/>
  <c r="T106" i="12" s="1"/>
  <c r="M125" i="13"/>
  <c r="O125" i="13"/>
  <c r="T125" i="12" s="1"/>
  <c r="L204" i="13"/>
  <c r="M77" i="13"/>
  <c r="I204" i="13"/>
  <c r="I206" i="13" s="1"/>
  <c r="Q177" i="13"/>
  <c r="K77" i="13"/>
  <c r="P77" i="12" s="1"/>
  <c r="Q93" i="12"/>
  <c r="H215" i="12"/>
  <c r="O82" i="12"/>
  <c r="S177" i="13"/>
  <c r="Q204" i="13"/>
  <c r="T125" i="13"/>
  <c r="Y125" i="12" s="1"/>
  <c r="Q125" i="13"/>
  <c r="Q77" i="13"/>
  <c r="V77" i="12" s="1"/>
  <c r="L215" i="13"/>
  <c r="Q215" i="12" s="1"/>
  <c r="M204" i="13"/>
  <c r="R204" i="12" s="1"/>
  <c r="R177" i="13"/>
  <c r="W177" i="12" s="1"/>
  <c r="O132" i="13"/>
  <c r="T132" i="12" s="1"/>
  <c r="P77" i="13"/>
  <c r="H125" i="12"/>
  <c r="P204" i="13"/>
  <c r="U204" i="12" s="1"/>
  <c r="N125" i="13"/>
  <c r="S125" i="12" s="1"/>
  <c r="J77" i="13"/>
  <c r="O77" i="12" s="1"/>
  <c r="N215" i="13"/>
  <c r="S215" i="12" s="1"/>
  <c r="K204" i="13"/>
  <c r="P204" i="12" s="1"/>
  <c r="L177" i="13"/>
  <c r="Q177" i="12" s="1"/>
  <c r="N77" i="13"/>
  <c r="H204" i="12"/>
  <c r="R132" i="13"/>
  <c r="W132" i="12" s="1"/>
  <c r="P118" i="13"/>
  <c r="U118" i="12" s="1"/>
  <c r="I125" i="13"/>
  <c r="N125" i="12" s="1"/>
  <c r="Y223" i="6"/>
  <c r="Y125" i="6"/>
  <c r="L118" i="13"/>
  <c r="J191" i="13"/>
  <c r="S215" i="13"/>
  <c r="X215" i="12" s="1"/>
  <c r="K118" i="13"/>
  <c r="P118" i="12" s="1"/>
  <c r="Q209" i="13"/>
  <c r="V209" i="12" s="1"/>
  <c r="N191" i="13"/>
  <c r="S191" i="12" s="1"/>
  <c r="O191" i="13"/>
  <c r="Y91" i="6"/>
  <c r="O118" i="13"/>
  <c r="N145" i="12"/>
  <c r="O79" i="12"/>
  <c r="O209" i="13"/>
  <c r="N118" i="13"/>
  <c r="S118" i="12" s="1"/>
  <c r="S118" i="13"/>
  <c r="X118" i="12" s="1"/>
  <c r="Q191" i="13"/>
  <c r="J230" i="12"/>
  <c r="J233" i="12" s="1"/>
  <c r="J235" i="12" s="1"/>
  <c r="K230" i="12"/>
  <c r="K233" i="12" s="1"/>
  <c r="S194" i="12"/>
  <c r="W194" i="12"/>
  <c r="Y172" i="12"/>
  <c r="O215" i="13"/>
  <c r="T215" i="12" s="1"/>
  <c r="I209" i="13"/>
  <c r="N209" i="12" s="1"/>
  <c r="Y194" i="6"/>
  <c r="Y220" i="6"/>
  <c r="Y103" i="6"/>
  <c r="Y216" i="6"/>
  <c r="I191" i="13"/>
  <c r="N191" i="12" s="1"/>
  <c r="S209" i="13"/>
  <c r="X209" i="12" s="1"/>
  <c r="P134" i="12"/>
  <c r="P124" i="13"/>
  <c r="U124" i="12" s="1"/>
  <c r="H92" i="12"/>
  <c r="K92" i="13"/>
  <c r="P92" i="12" s="1"/>
  <c r="M92" i="13"/>
  <c r="R92" i="12" s="1"/>
  <c r="Y51" i="6"/>
  <c r="L163" i="13"/>
  <c r="Q163" i="12" s="1"/>
  <c r="K124" i="13"/>
  <c r="K96" i="13"/>
  <c r="P96" i="12" s="1"/>
  <c r="P96" i="13"/>
  <c r="M96" i="13"/>
  <c r="R96" i="12" s="1"/>
  <c r="S96" i="13"/>
  <c r="X96" i="12" s="1"/>
  <c r="O124" i="13"/>
  <c r="J92" i="13"/>
  <c r="O92" i="12" s="1"/>
  <c r="Q100" i="13"/>
  <c r="V100" i="12" s="1"/>
  <c r="L100" i="13"/>
  <c r="Q100" i="12" s="1"/>
  <c r="H124" i="12"/>
  <c r="H96" i="12"/>
  <c r="R96" i="13"/>
  <c r="W96" i="12" s="1"/>
  <c r="I124" i="13"/>
  <c r="N124" i="12" s="1"/>
  <c r="O92" i="13"/>
  <c r="T92" i="12" s="1"/>
  <c r="T92" i="13"/>
  <c r="Y92" i="12" s="1"/>
  <c r="L223" i="13"/>
  <c r="Q223" i="12" s="1"/>
  <c r="W199" i="12"/>
  <c r="W186" i="12"/>
  <c r="S128" i="12"/>
  <c r="U100" i="12"/>
  <c r="J124" i="13"/>
  <c r="P92" i="13"/>
  <c r="O96" i="13"/>
  <c r="T96" i="12" s="1"/>
  <c r="Y178" i="6"/>
  <c r="W226" i="12"/>
  <c r="S224" i="12"/>
  <c r="Q96" i="13"/>
  <c r="I96" i="13"/>
  <c r="N96" i="12" s="1"/>
  <c r="L124" i="13"/>
  <c r="Q124" i="12" s="1"/>
  <c r="I92" i="13"/>
  <c r="N124" i="13"/>
  <c r="S124" i="12" s="1"/>
  <c r="T96" i="13"/>
  <c r="Y96" i="12" s="1"/>
  <c r="S92" i="13"/>
  <c r="X92" i="12" s="1"/>
  <c r="I90" i="13"/>
  <c r="N90" i="12" s="1"/>
  <c r="I163" i="13"/>
  <c r="N163" i="12" s="1"/>
  <c r="M124" i="13"/>
  <c r="R124" i="12" s="1"/>
  <c r="T79" i="12"/>
  <c r="L96" i="13"/>
  <c r="N92" i="13"/>
  <c r="S92" i="12" s="1"/>
  <c r="H87" i="12"/>
  <c r="U141" i="12"/>
  <c r="O147" i="13"/>
  <c r="T147" i="12" s="1"/>
  <c r="J51" i="13"/>
  <c r="N218" i="12"/>
  <c r="Q176" i="13"/>
  <c r="V153" i="12"/>
  <c r="O107" i="13"/>
  <c r="T107" i="12" s="1"/>
  <c r="K51" i="13"/>
  <c r="P51" i="12" s="1"/>
  <c r="I51" i="13"/>
  <c r="T187" i="13"/>
  <c r="Y187" i="12" s="1"/>
  <c r="S51" i="13"/>
  <c r="Q187" i="13"/>
  <c r="V187" i="12" s="1"/>
  <c r="T147" i="13"/>
  <c r="Y147" i="12" s="1"/>
  <c r="O51" i="13"/>
  <c r="T51" i="12" s="1"/>
  <c r="T171" i="13"/>
  <c r="Y171" i="12" s="1"/>
  <c r="P171" i="13"/>
  <c r="U171" i="12" s="1"/>
  <c r="M107" i="13"/>
  <c r="T51" i="13"/>
  <c r="Y51" i="12" s="1"/>
  <c r="Q51" i="13"/>
  <c r="J147" i="13"/>
  <c r="O147" i="12" s="1"/>
  <c r="R187" i="13"/>
  <c r="W187" i="12" s="1"/>
  <c r="K191" i="13"/>
  <c r="Q124" i="13"/>
  <c r="V124" i="12" s="1"/>
  <c r="N87" i="13"/>
  <c r="S87" i="12" s="1"/>
  <c r="S76" i="13"/>
  <c r="Y215" i="6"/>
  <c r="Y181" i="6"/>
  <c r="S187" i="13"/>
  <c r="X187" i="12" s="1"/>
  <c r="H187" i="12"/>
  <c r="K147" i="13"/>
  <c r="L176" i="13"/>
  <c r="Q176" i="12" s="1"/>
  <c r="R171" i="13"/>
  <c r="W171" i="12" s="1"/>
  <c r="L187" i="13"/>
  <c r="I147" i="13"/>
  <c r="L51" i="13"/>
  <c r="Q51" i="12" s="1"/>
  <c r="N96" i="13"/>
  <c r="P187" i="13"/>
  <c r="Y177" i="6"/>
  <c r="Y112" i="6"/>
  <c r="Q147" i="13"/>
  <c r="V147" i="12" s="1"/>
  <c r="H147" i="12"/>
  <c r="H176" i="12"/>
  <c r="J176" i="13"/>
  <c r="O176" i="12" s="1"/>
  <c r="Q87" i="13"/>
  <c r="V87" i="12" s="1"/>
  <c r="O219" i="12"/>
  <c r="V165" i="12"/>
  <c r="Y149" i="12"/>
  <c r="O187" i="13"/>
  <c r="T187" i="12" s="1"/>
  <c r="P147" i="13"/>
  <c r="U147" i="12" s="1"/>
  <c r="S191" i="13"/>
  <c r="I181" i="13"/>
  <c r="N181" i="12" s="1"/>
  <c r="P51" i="13"/>
  <c r="U51" i="12" s="1"/>
  <c r="J187" i="13"/>
  <c r="O187" i="12" s="1"/>
  <c r="S147" i="13"/>
  <c r="H51" i="12"/>
  <c r="N176" i="13"/>
  <c r="S176" i="12" s="1"/>
  <c r="Q81" i="13"/>
  <c r="O176" i="13"/>
  <c r="I187" i="13"/>
  <c r="N187" i="12" s="1"/>
  <c r="N147" i="13"/>
  <c r="S147" i="12" s="1"/>
  <c r="T191" i="13"/>
  <c r="Y191" i="12" s="1"/>
  <c r="R51" i="13"/>
  <c r="W51" i="12" s="1"/>
  <c r="N154" i="13"/>
  <c r="S154" i="12" s="1"/>
  <c r="M147" i="13"/>
  <c r="R147" i="12" s="1"/>
  <c r="I176" i="13"/>
  <c r="N176" i="12" s="1"/>
  <c r="M191" i="13"/>
  <c r="R191" i="12" s="1"/>
  <c r="T225" i="17"/>
  <c r="N144" i="12"/>
  <c r="O206" i="18"/>
  <c r="O170" i="18"/>
  <c r="X123" i="12"/>
  <c r="Q40" i="18"/>
  <c r="Q45" i="18" s="1"/>
  <c r="U124" i="20"/>
  <c r="V124" i="20" s="1"/>
  <c r="M120" i="20"/>
  <c r="U205" i="22"/>
  <c r="V205" i="22" s="1"/>
  <c r="I40" i="23"/>
  <c r="I45" i="23" s="1"/>
  <c r="I46" i="23" s="1"/>
  <c r="U17" i="26"/>
  <c r="V17" i="26" s="1"/>
  <c r="W172" i="12"/>
  <c r="M182" i="14"/>
  <c r="R156" i="12"/>
  <c r="U214" i="26"/>
  <c r="V214" i="26" s="1"/>
  <c r="S185" i="12"/>
  <c r="V216" i="12"/>
  <c r="N74" i="16"/>
  <c r="R146" i="16"/>
  <c r="T209" i="13"/>
  <c r="V144" i="12"/>
  <c r="U210" i="12"/>
  <c r="P76" i="13"/>
  <c r="U76" i="12" s="1"/>
  <c r="Y183" i="6"/>
  <c r="Y168" i="6"/>
  <c r="Y195" i="6"/>
  <c r="S175" i="14"/>
  <c r="U89" i="14"/>
  <c r="V89" i="14" s="1"/>
  <c r="U148" i="18"/>
  <c r="P133" i="12"/>
  <c r="U78" i="20"/>
  <c r="V78" i="20" s="1"/>
  <c r="M212" i="20"/>
  <c r="U149" i="21"/>
  <c r="V149" i="21" s="1"/>
  <c r="U103" i="22"/>
  <c r="V103" i="22" s="1"/>
  <c r="L182" i="23"/>
  <c r="U202" i="12"/>
  <c r="U78" i="23"/>
  <c r="V78" i="23" s="1"/>
  <c r="I44" i="23"/>
  <c r="U20" i="23"/>
  <c r="V20" i="23" s="1"/>
  <c r="U39" i="26"/>
  <c r="V39" i="26" s="1"/>
  <c r="R120" i="27"/>
  <c r="P199" i="12"/>
  <c r="N221" i="12"/>
  <c r="O196" i="12"/>
  <c r="K111" i="24"/>
  <c r="T225" i="25"/>
  <c r="Q129" i="25"/>
  <c r="U51" i="23"/>
  <c r="V51" i="23" s="1"/>
  <c r="O182" i="15"/>
  <c r="M129" i="20"/>
  <c r="U162" i="15"/>
  <c r="V162" i="15" s="1"/>
  <c r="J129" i="15"/>
  <c r="U79" i="16"/>
  <c r="V79" i="16" s="1"/>
  <c r="K182" i="20"/>
  <c r="M176" i="13"/>
  <c r="R176" i="12" s="1"/>
  <c r="X127" i="12"/>
  <c r="M209" i="13"/>
  <c r="R209" i="12" s="1"/>
  <c r="J76" i="13"/>
  <c r="O76" i="12" s="1"/>
  <c r="O90" i="13"/>
  <c r="T90" i="12" s="1"/>
  <c r="U98" i="15"/>
  <c r="V98" i="15" s="1"/>
  <c r="U110" i="15"/>
  <c r="V110" i="15" s="1"/>
  <c r="J83" i="17"/>
  <c r="Q144" i="12"/>
  <c r="M40" i="17"/>
  <c r="L135" i="17"/>
  <c r="K120" i="20"/>
  <c r="U148" i="20"/>
  <c r="V148" i="20" s="1"/>
  <c r="R45" i="20"/>
  <c r="R46" i="20" s="1"/>
  <c r="U39" i="21"/>
  <c r="V39" i="21" s="1"/>
  <c r="U119" i="22"/>
  <c r="V119" i="22" s="1"/>
  <c r="U84" i="22"/>
  <c r="R205" i="12"/>
  <c r="R206" i="12" s="1"/>
  <c r="U133" i="26"/>
  <c r="V133" i="26" s="1"/>
  <c r="U174" i="25"/>
  <c r="V174" i="25" s="1"/>
  <c r="P203" i="21"/>
  <c r="W73" i="12"/>
  <c r="T180" i="12"/>
  <c r="R212" i="14"/>
  <c r="Q87" i="12"/>
  <c r="S146" i="26"/>
  <c r="Q129" i="26"/>
  <c r="L120" i="26"/>
  <c r="O120" i="26"/>
  <c r="T83" i="26"/>
  <c r="W80" i="12"/>
  <c r="U227" i="26"/>
  <c r="V227" i="26" s="1"/>
  <c r="U191" i="26"/>
  <c r="V191" i="26" s="1"/>
  <c r="U114" i="18"/>
  <c r="V114" i="18" s="1"/>
  <c r="R146" i="27"/>
  <c r="R138" i="12"/>
  <c r="T135" i="16"/>
  <c r="O129" i="27"/>
  <c r="P176" i="13"/>
  <c r="U176" i="12" s="1"/>
  <c r="T85" i="13"/>
  <c r="Y85" i="12" s="1"/>
  <c r="U134" i="12"/>
  <c r="J209" i="13"/>
  <c r="O209" i="12" s="1"/>
  <c r="P203" i="14"/>
  <c r="L146" i="17"/>
  <c r="R180" i="12"/>
  <c r="T45" i="18"/>
  <c r="T46" i="18" s="1"/>
  <c r="U227" i="20"/>
  <c r="V227" i="20" s="1"/>
  <c r="V228" i="20" s="1"/>
  <c r="S134" i="12"/>
  <c r="U156" i="22"/>
  <c r="U158" i="22" s="1"/>
  <c r="U184" i="22"/>
  <c r="V184" i="22" s="1"/>
  <c r="S197" i="23"/>
  <c r="Q40" i="25"/>
  <c r="Q45" i="25" s="1"/>
  <c r="Q46" i="25" s="1"/>
  <c r="U118" i="25"/>
  <c r="V118" i="25" s="1"/>
  <c r="P205" i="12"/>
  <c r="R194" i="12"/>
  <c r="O190" i="12"/>
  <c r="S133" i="12"/>
  <c r="T82" i="12"/>
  <c r="O153" i="12"/>
  <c r="Y114" i="12"/>
  <c r="X189" i="12"/>
  <c r="U229" i="22"/>
  <c r="V229" i="22" s="1"/>
  <c r="L225" i="26"/>
  <c r="Q203" i="26"/>
  <c r="I197" i="26"/>
  <c r="Q83" i="26"/>
  <c r="L83" i="25"/>
  <c r="T212" i="23"/>
  <c r="U221" i="20"/>
  <c r="V221" i="20" s="1"/>
  <c r="K206" i="14"/>
  <c r="Q151" i="14"/>
  <c r="T151" i="14"/>
  <c r="S139" i="12"/>
  <c r="R111" i="15"/>
  <c r="O170" i="15"/>
  <c r="U223" i="22"/>
  <c r="V223" i="22" s="1"/>
  <c r="U169" i="16"/>
  <c r="V169" i="16" s="1"/>
  <c r="W193" i="12"/>
  <c r="U131" i="15"/>
  <c r="V131" i="15" s="1"/>
  <c r="N209" i="13"/>
  <c r="S209" i="12" s="1"/>
  <c r="Q204" i="12"/>
  <c r="U87" i="15"/>
  <c r="V87" i="15" s="1"/>
  <c r="Y231" i="6"/>
  <c r="Y187" i="6"/>
  <c r="P103" i="12"/>
  <c r="Q166" i="24"/>
  <c r="O166" i="17"/>
  <c r="P166" i="18"/>
  <c r="K166" i="20"/>
  <c r="I166" i="20"/>
  <c r="R166" i="22"/>
  <c r="P166" i="22"/>
  <c r="K166" i="21"/>
  <c r="U162" i="22"/>
  <c r="V162" i="22" s="1"/>
  <c r="S166" i="21"/>
  <c r="O166" i="24"/>
  <c r="U161" i="19"/>
  <c r="V161" i="19" s="1"/>
  <c r="Q166" i="20"/>
  <c r="W160" i="12"/>
  <c r="I166" i="23"/>
  <c r="U162" i="27"/>
  <c r="V162" i="27" s="1"/>
  <c r="S166" i="17"/>
  <c r="P218" i="12"/>
  <c r="N45" i="18"/>
  <c r="N46" i="18" s="1"/>
  <c r="U215" i="20"/>
  <c r="V215" i="20" s="1"/>
  <c r="R146" i="20"/>
  <c r="T199" i="12"/>
  <c r="S45" i="21"/>
  <c r="S46" i="21" s="1"/>
  <c r="U188" i="22"/>
  <c r="V188" i="22" s="1"/>
  <c r="U22" i="26"/>
  <c r="V22" i="26" s="1"/>
  <c r="T123" i="12"/>
  <c r="S196" i="12"/>
  <c r="X168" i="12"/>
  <c r="T118" i="12"/>
  <c r="S111" i="20"/>
  <c r="J111" i="24"/>
  <c r="U98" i="19"/>
  <c r="V98" i="19" s="1"/>
  <c r="O225" i="26"/>
  <c r="U156" i="25"/>
  <c r="V156" i="25" s="1"/>
  <c r="U164" i="14"/>
  <c r="V164" i="14" s="1"/>
  <c r="R166" i="19"/>
  <c r="R163" i="12"/>
  <c r="U214" i="18"/>
  <c r="V214" i="18" s="1"/>
  <c r="U9" i="18"/>
  <c r="V9" i="18" s="1"/>
  <c r="R120" i="19"/>
  <c r="N45" i="19"/>
  <c r="J203" i="20"/>
  <c r="K40" i="21"/>
  <c r="K45" i="21" s="1"/>
  <c r="K46" i="21" s="1"/>
  <c r="U152" i="23"/>
  <c r="U210" i="23"/>
  <c r="V210" i="23" s="1"/>
  <c r="U77" i="19"/>
  <c r="V77" i="19" s="1"/>
  <c r="V83" i="19" s="1"/>
  <c r="S187" i="12"/>
  <c r="T172" i="12"/>
  <c r="O216" i="12"/>
  <c r="W196" i="12"/>
  <c r="P156" i="12"/>
  <c r="R195" i="12"/>
  <c r="J111" i="23"/>
  <c r="M197" i="25"/>
  <c r="Q146" i="25"/>
  <c r="O207" i="13"/>
  <c r="T207" i="12" s="1"/>
  <c r="Y156" i="6"/>
  <c r="Y190" i="6"/>
  <c r="V109" i="12"/>
  <c r="Y128" i="6"/>
  <c r="U152" i="16"/>
  <c r="V152" i="16" s="1"/>
  <c r="J83" i="16"/>
  <c r="U126" i="20"/>
  <c r="V126" i="20" s="1"/>
  <c r="U159" i="21"/>
  <c r="U11" i="14"/>
  <c r="V11" i="14" s="1"/>
  <c r="O111" i="19"/>
  <c r="N45" i="17"/>
  <c r="V18" i="17"/>
  <c r="T40" i="17"/>
  <c r="T45" i="17" s="1"/>
  <c r="T46" i="17" s="1"/>
  <c r="L45" i="19"/>
  <c r="L46" i="19" s="1"/>
  <c r="P40" i="23"/>
  <c r="U130" i="23"/>
  <c r="V130" i="23" s="1"/>
  <c r="X128" i="12"/>
  <c r="U156" i="12"/>
  <c r="R95" i="12"/>
  <c r="U97" i="18"/>
  <c r="V97" i="18" s="1"/>
  <c r="O87" i="12"/>
  <c r="Q146" i="26"/>
  <c r="N155" i="26"/>
  <c r="O166" i="27"/>
  <c r="U195" i="24"/>
  <c r="V195" i="24" s="1"/>
  <c r="N146" i="16"/>
  <c r="R220" i="12"/>
  <c r="R209" i="13"/>
  <c r="W209" i="12" s="1"/>
  <c r="X218" i="12"/>
  <c r="Y199" i="6"/>
  <c r="S195" i="10"/>
  <c r="Q183" i="10"/>
  <c r="J172" i="10"/>
  <c r="K665" i="10"/>
  <c r="I665" i="10"/>
  <c r="R665" i="10"/>
  <c r="J665" i="10"/>
  <c r="H660" i="10"/>
  <c r="O665" i="10"/>
  <c r="S665" i="10"/>
  <c r="J660" i="10"/>
  <c r="T574" i="10"/>
  <c r="L498" i="10"/>
  <c r="L471" i="10"/>
  <c r="I466" i="10"/>
  <c r="K471" i="10"/>
  <c r="G423" i="10"/>
  <c r="G455" i="10"/>
  <c r="T455" i="10"/>
  <c r="H862" i="10"/>
  <c r="F632" i="10"/>
  <c r="R660" i="10"/>
  <c r="S620" i="10"/>
  <c r="L443" i="10"/>
  <c r="K666" i="10"/>
  <c r="Q443" i="10"/>
  <c r="G862" i="10"/>
  <c r="I660" i="10"/>
  <c r="O556" i="10"/>
  <c r="K443" i="10"/>
  <c r="J666" i="10"/>
  <c r="O666" i="10"/>
  <c r="F443" i="10"/>
  <c r="N862" i="10"/>
  <c r="F660" i="10"/>
  <c r="O660" i="10"/>
  <c r="R666" i="10"/>
  <c r="M862" i="10"/>
  <c r="N660" i="10"/>
  <c r="T660" i="10"/>
  <c r="Q660" i="10"/>
  <c r="T632" i="10"/>
  <c r="S660" i="10"/>
  <c r="G666" i="10"/>
  <c r="L666" i="10"/>
  <c r="P443" i="10"/>
  <c r="O443" i="10"/>
  <c r="S862" i="10"/>
  <c r="K660" i="10"/>
  <c r="M660" i="10"/>
  <c r="N666" i="10"/>
  <c r="J443" i="10"/>
  <c r="L660" i="10"/>
  <c r="H666" i="10"/>
  <c r="P666" i="10"/>
  <c r="M574" i="10"/>
  <c r="G660" i="10"/>
  <c r="N443" i="10"/>
  <c r="S666" i="10"/>
  <c r="I424" i="10"/>
  <c r="R670" i="10"/>
  <c r="Q670" i="10"/>
  <c r="Q932" i="10"/>
  <c r="I932" i="10"/>
  <c r="T670" i="10"/>
  <c r="I670" i="10"/>
  <c r="O670" i="10"/>
  <c r="N670" i="10"/>
  <c r="T932" i="10"/>
  <c r="M670" i="10"/>
  <c r="K670" i="10"/>
  <c r="H932" i="10"/>
  <c r="M457" i="10"/>
  <c r="N932" i="10"/>
  <c r="K457" i="10"/>
  <c r="R932" i="10"/>
  <c r="M932" i="10"/>
  <c r="H424" i="10"/>
  <c r="F440" i="10"/>
  <c r="Q457" i="10"/>
  <c r="S932" i="10"/>
  <c r="L932" i="10"/>
  <c r="H670" i="10"/>
  <c r="F932" i="10"/>
  <c r="O932" i="10"/>
  <c r="S670" i="10"/>
  <c r="T688" i="10"/>
  <c r="K688" i="10"/>
  <c r="J688" i="10"/>
  <c r="N688" i="10"/>
  <c r="S688" i="10"/>
  <c r="O688" i="10"/>
  <c r="U22" i="14"/>
  <c r="V22" i="14" s="1"/>
  <c r="S18" i="14"/>
  <c r="U30" i="14"/>
  <c r="V30" i="14" s="1"/>
  <c r="U26" i="14"/>
  <c r="V26" i="14" s="1"/>
  <c r="U35" i="14"/>
  <c r="V35" i="14" s="1"/>
  <c r="U25" i="14"/>
  <c r="V25" i="14" s="1"/>
  <c r="U21" i="14"/>
  <c r="V21" i="14" s="1"/>
  <c r="U163" i="17"/>
  <c r="V163" i="17" s="1"/>
  <c r="M166" i="17"/>
  <c r="U165" i="12"/>
  <c r="R166" i="25"/>
  <c r="U162" i="25"/>
  <c r="V162" i="25" s="1"/>
  <c r="O166" i="18"/>
  <c r="U160" i="23"/>
  <c r="V160" i="23" s="1"/>
  <c r="R166" i="18"/>
  <c r="U161" i="22"/>
  <c r="V161" i="22" s="1"/>
  <c r="Q162" i="12"/>
  <c r="Q160" i="12"/>
  <c r="P166" i="25"/>
  <c r="R166" i="21"/>
  <c r="Y162" i="12"/>
  <c r="Q161" i="12"/>
  <c r="U160" i="15"/>
  <c r="V160" i="15" s="1"/>
  <c r="U162" i="19"/>
  <c r="V162" i="19" s="1"/>
  <c r="K166" i="24"/>
  <c r="Q166" i="26"/>
  <c r="I40" i="14"/>
  <c r="S40" i="14"/>
  <c r="U31" i="14"/>
  <c r="V31" i="14" s="1"/>
  <c r="M40" i="14"/>
  <c r="J40" i="14"/>
  <c r="U16" i="14"/>
  <c r="V16" i="14" s="1"/>
  <c r="U38" i="14"/>
  <c r="V38" i="14" s="1"/>
  <c r="P40" i="14"/>
  <c r="P45" i="14" s="1"/>
  <c r="Q166" i="23"/>
  <c r="U164" i="19"/>
  <c r="V164" i="19" s="1"/>
  <c r="J166" i="20"/>
  <c r="Y165" i="6"/>
  <c r="R166" i="24"/>
  <c r="O166" i="19"/>
  <c r="O166" i="22"/>
  <c r="K40" i="14"/>
  <c r="U164" i="21"/>
  <c r="V164" i="21" s="1"/>
  <c r="U161" i="24"/>
  <c r="V161" i="24" s="1"/>
  <c r="T166" i="18"/>
  <c r="U161" i="21"/>
  <c r="V161" i="21" s="1"/>
  <c r="U163" i="21"/>
  <c r="V163" i="21" s="1"/>
  <c r="V161" i="12"/>
  <c r="U160" i="17"/>
  <c r="V160" i="17" s="1"/>
  <c r="U161" i="25"/>
  <c r="V161" i="25" s="1"/>
  <c r="U161" i="23"/>
  <c r="V161" i="23" s="1"/>
  <c r="X160" i="12"/>
  <c r="S160" i="12"/>
  <c r="U164" i="26"/>
  <c r="V164" i="26" s="1"/>
  <c r="I18" i="14"/>
  <c r="U164" i="17"/>
  <c r="V164" i="17" s="1"/>
  <c r="U159" i="20"/>
  <c r="V159" i="20" s="1"/>
  <c r="U163" i="23"/>
  <c r="V163" i="23" s="1"/>
  <c r="U163" i="24"/>
  <c r="V163" i="24" s="1"/>
  <c r="K159" i="13"/>
  <c r="P159" i="12" s="1"/>
  <c r="L166" i="14"/>
  <c r="J18" i="14"/>
  <c r="T166" i="17"/>
  <c r="T161" i="12"/>
  <c r="O159" i="13"/>
  <c r="U162" i="14"/>
  <c r="V162" i="14" s="1"/>
  <c r="P159" i="13"/>
  <c r="U159" i="12" s="1"/>
  <c r="O166" i="15"/>
  <c r="U164" i="22"/>
  <c r="V164" i="22" s="1"/>
  <c r="R162" i="12"/>
  <c r="M159" i="13"/>
  <c r="R159" i="12" s="1"/>
  <c r="U160" i="18"/>
  <c r="V160" i="18" s="1"/>
  <c r="T162" i="12"/>
  <c r="H159" i="12"/>
  <c r="U160" i="25"/>
  <c r="V160" i="25" s="1"/>
  <c r="S159" i="13"/>
  <c r="X159" i="12" s="1"/>
  <c r="O162" i="12"/>
  <c r="K166" i="19"/>
  <c r="L159" i="13"/>
  <c r="Q159" i="12" s="1"/>
  <c r="X162" i="12"/>
  <c r="L166" i="27"/>
  <c r="J159" i="13"/>
  <c r="O159" i="12" s="1"/>
  <c r="Q159" i="13"/>
  <c r="V159" i="12" s="1"/>
  <c r="T159" i="13"/>
  <c r="Y159" i="12" s="1"/>
  <c r="Y162" i="6"/>
  <c r="H40" i="14"/>
  <c r="H45" i="14" s="1"/>
  <c r="U37" i="14"/>
  <c r="V37" i="14" s="1"/>
  <c r="Q40" i="14"/>
  <c r="Q45" i="14" s="1"/>
  <c r="O40" i="14"/>
  <c r="T40" i="14"/>
  <c r="T45" i="14" s="1"/>
  <c r="R40" i="14"/>
  <c r="U28" i="14"/>
  <c r="V28" i="14" s="1"/>
  <c r="U19" i="14"/>
  <c r="V19" i="14" s="1"/>
  <c r="U36" i="14"/>
  <c r="V36" i="14" s="1"/>
  <c r="N40" i="14"/>
  <c r="N45" i="14" s="1"/>
  <c r="U20" i="14"/>
  <c r="V20" i="14" s="1"/>
  <c r="L40" i="14"/>
  <c r="U27" i="14"/>
  <c r="V27" i="14" s="1"/>
  <c r="U96" i="19"/>
  <c r="V96" i="19" s="1"/>
  <c r="O197" i="26"/>
  <c r="T135" i="17"/>
  <c r="L120" i="17"/>
  <c r="K83" i="23"/>
  <c r="J197" i="27"/>
  <c r="Q145" i="12"/>
  <c r="Q170" i="14"/>
  <c r="N165" i="12"/>
  <c r="T95" i="12"/>
  <c r="P100" i="12"/>
  <c r="X183" i="12"/>
  <c r="L103" i="13"/>
  <c r="Q103" i="12" s="1"/>
  <c r="R118" i="12"/>
  <c r="S212" i="23"/>
  <c r="U191" i="27"/>
  <c r="V191" i="27" s="1"/>
  <c r="O133" i="12"/>
  <c r="S77" i="12"/>
  <c r="X145" i="12"/>
  <c r="Q118" i="12"/>
  <c r="O100" i="12"/>
  <c r="R83" i="26"/>
  <c r="N146" i="26"/>
  <c r="U215" i="26"/>
  <c r="V215" i="26" s="1"/>
  <c r="U122" i="26"/>
  <c r="V122" i="26" s="1"/>
  <c r="U116" i="26"/>
  <c r="V116" i="26" s="1"/>
  <c r="O128" i="12"/>
  <c r="T135" i="25"/>
  <c r="Q79" i="12"/>
  <c r="Y139" i="12"/>
  <c r="O177" i="12"/>
  <c r="R105" i="12"/>
  <c r="S143" i="12"/>
  <c r="R134" i="12"/>
  <c r="Q217" i="12"/>
  <c r="Y124" i="12"/>
  <c r="N105" i="12"/>
  <c r="R163" i="13"/>
  <c r="W163" i="12" s="1"/>
  <c r="P163" i="13"/>
  <c r="U163" i="12" s="1"/>
  <c r="S163" i="13"/>
  <c r="X163" i="12" s="1"/>
  <c r="N163" i="13"/>
  <c r="S163" i="12" s="1"/>
  <c r="O163" i="13"/>
  <c r="T163" i="12" s="1"/>
  <c r="J163" i="13"/>
  <c r="O163" i="12" s="1"/>
  <c r="Q163" i="13"/>
  <c r="V163" i="12" s="1"/>
  <c r="K163" i="13"/>
  <c r="P163" i="12" s="1"/>
  <c r="T163" i="13"/>
  <c r="Y163" i="12" s="1"/>
  <c r="O103" i="13"/>
  <c r="T103" i="12" s="1"/>
  <c r="J103" i="13"/>
  <c r="M103" i="13"/>
  <c r="R103" i="12" s="1"/>
  <c r="R103" i="13"/>
  <c r="W103" i="12" s="1"/>
  <c r="P103" i="13"/>
  <c r="U103" i="12" s="1"/>
  <c r="T103" i="13"/>
  <c r="Y103" i="12" s="1"/>
  <c r="I103" i="13"/>
  <c r="N103" i="12" s="1"/>
  <c r="H103" i="12"/>
  <c r="N103" i="13"/>
  <c r="S103" i="12" s="1"/>
  <c r="S103" i="13"/>
  <c r="X103" i="12" s="1"/>
  <c r="Q103" i="13"/>
  <c r="V103" i="12" s="1"/>
  <c r="Y177" i="12"/>
  <c r="Y123" i="12"/>
  <c r="U91" i="18"/>
  <c r="V91" i="18" s="1"/>
  <c r="R111" i="17"/>
  <c r="S195" i="12"/>
  <c r="R187" i="12"/>
  <c r="N169" i="13"/>
  <c r="S169" i="12" s="1"/>
  <c r="K169" i="13"/>
  <c r="P169" i="12" s="1"/>
  <c r="O169" i="13"/>
  <c r="T169" i="12" s="1"/>
  <c r="Y72" i="12"/>
  <c r="J83" i="19"/>
  <c r="Y192" i="12"/>
  <c r="T165" i="12"/>
  <c r="Y185" i="12"/>
  <c r="P171" i="12"/>
  <c r="K111" i="20"/>
  <c r="U95" i="18"/>
  <c r="V95" i="18" s="1"/>
  <c r="P111" i="19"/>
  <c r="P197" i="25"/>
  <c r="N135" i="25"/>
  <c r="L129" i="25"/>
  <c r="T202" i="12"/>
  <c r="U79" i="14"/>
  <c r="V79" i="14" s="1"/>
  <c r="T94" i="12"/>
  <c r="L171" i="13"/>
  <c r="Q171" i="12" s="1"/>
  <c r="S171" i="13"/>
  <c r="X171" i="12" s="1"/>
  <c r="N171" i="13"/>
  <c r="O171" i="13"/>
  <c r="J171" i="13"/>
  <c r="O171" i="12" s="1"/>
  <c r="M171" i="13"/>
  <c r="R171" i="12" s="1"/>
  <c r="H171" i="12"/>
  <c r="I171" i="13"/>
  <c r="N171" i="12" s="1"/>
  <c r="U192" i="17"/>
  <c r="V192" i="17" s="1"/>
  <c r="R226" i="12"/>
  <c r="R217" i="12"/>
  <c r="U72" i="12"/>
  <c r="Q220" i="12"/>
  <c r="Q180" i="12"/>
  <c r="N127" i="12"/>
  <c r="N114" i="12"/>
  <c r="Y95" i="12"/>
  <c r="X107" i="12"/>
  <c r="X210" i="12"/>
  <c r="Y153" i="12"/>
  <c r="T140" i="12"/>
  <c r="T129" i="16"/>
  <c r="S113" i="12"/>
  <c r="X117" i="12"/>
  <c r="I45" i="19"/>
  <c r="U201" i="22"/>
  <c r="V201" i="22" s="1"/>
  <c r="M212" i="14"/>
  <c r="P153" i="12"/>
  <c r="P147" i="12"/>
  <c r="R185" i="12"/>
  <c r="U98" i="26"/>
  <c r="V98" i="26" s="1"/>
  <c r="T146" i="26"/>
  <c r="K83" i="26"/>
  <c r="U113" i="26"/>
  <c r="V113" i="26" s="1"/>
  <c r="N197" i="25"/>
  <c r="U126" i="25"/>
  <c r="V126" i="25" s="1"/>
  <c r="U115" i="25"/>
  <c r="V115" i="25" s="1"/>
  <c r="U181" i="25"/>
  <c r="V181" i="25" s="1"/>
  <c r="U119" i="18"/>
  <c r="V119" i="18" s="1"/>
  <c r="S102" i="12"/>
  <c r="H32" i="12"/>
  <c r="W191" i="12"/>
  <c r="Q172" i="12"/>
  <c r="X73" i="12"/>
  <c r="X196" i="12"/>
  <c r="J111" i="20"/>
  <c r="V97" i="12"/>
  <c r="U88" i="14"/>
  <c r="V88" i="14" s="1"/>
  <c r="S218" i="12"/>
  <c r="W222" i="12"/>
  <c r="R214" i="12"/>
  <c r="U137" i="12"/>
  <c r="Y97" i="12"/>
  <c r="P102" i="12"/>
  <c r="X102" i="12"/>
  <c r="H24" i="12"/>
  <c r="U188" i="16"/>
  <c r="V188" i="16" s="1"/>
  <c r="Y78" i="12"/>
  <c r="V217" i="12"/>
  <c r="V162" i="12"/>
  <c r="U90" i="14"/>
  <c r="V90" i="14" s="1"/>
  <c r="U109" i="14"/>
  <c r="V109" i="14" s="1"/>
  <c r="U85" i="24"/>
  <c r="V85" i="24" s="1"/>
  <c r="S73" i="12"/>
  <c r="H27" i="12"/>
  <c r="T144" i="12"/>
  <c r="R144" i="12"/>
  <c r="Y132" i="6"/>
  <c r="Q168" i="12"/>
  <c r="W141" i="12"/>
  <c r="U188" i="12"/>
  <c r="W114" i="12"/>
  <c r="V149" i="12"/>
  <c r="P93" i="12"/>
  <c r="N83" i="26"/>
  <c r="U124" i="26"/>
  <c r="V124" i="26" s="1"/>
  <c r="U199" i="26"/>
  <c r="V199" i="26" s="1"/>
  <c r="T146" i="25"/>
  <c r="X134" i="12"/>
  <c r="I129" i="25"/>
  <c r="M83" i="25"/>
  <c r="W79" i="12"/>
  <c r="V79" i="12"/>
  <c r="U113" i="23"/>
  <c r="V113" i="23" s="1"/>
  <c r="N120" i="22"/>
  <c r="P166" i="15"/>
  <c r="U201" i="14"/>
  <c r="V201" i="14" s="1"/>
  <c r="S137" i="12"/>
  <c r="P214" i="12"/>
  <c r="R222" i="12"/>
  <c r="P206" i="13"/>
  <c r="H40" i="25"/>
  <c r="J40" i="26"/>
  <c r="J45" i="26" s="1"/>
  <c r="J46" i="26" s="1"/>
  <c r="Q44" i="24"/>
  <c r="T40" i="24"/>
  <c r="T45" i="24" s="1"/>
  <c r="T46" i="24" s="1"/>
  <c r="V105" i="12"/>
  <c r="U84" i="14"/>
  <c r="V84" i="14" s="1"/>
  <c r="T111" i="26"/>
  <c r="S182" i="15"/>
  <c r="R176" i="13"/>
  <c r="W176" i="12" s="1"/>
  <c r="W137" i="12"/>
  <c r="Y127" i="12"/>
  <c r="R97" i="12"/>
  <c r="H23" i="12"/>
  <c r="S144" i="12"/>
  <c r="Y218" i="12"/>
  <c r="Y199" i="12"/>
  <c r="T143" i="12"/>
  <c r="Y134" i="12"/>
  <c r="Q116" i="12"/>
  <c r="Y226" i="12"/>
  <c r="V133" i="12"/>
  <c r="V125" i="12"/>
  <c r="Y88" i="12"/>
  <c r="P225" i="27"/>
  <c r="Q197" i="27"/>
  <c r="L170" i="27"/>
  <c r="Q135" i="27"/>
  <c r="M83" i="27"/>
  <c r="U211" i="26"/>
  <c r="V211" i="26" s="1"/>
  <c r="U184" i="26"/>
  <c r="V184" i="26" s="1"/>
  <c r="H43" i="12"/>
  <c r="V219" i="12"/>
  <c r="N160" i="12"/>
  <c r="R153" i="12"/>
  <c r="V114" i="12"/>
  <c r="N178" i="12"/>
  <c r="J195" i="13"/>
  <c r="P195" i="13"/>
  <c r="U195" i="12" s="1"/>
  <c r="Y138" i="6"/>
  <c r="W108" i="12"/>
  <c r="U86" i="24"/>
  <c r="V86" i="24" s="1"/>
  <c r="R111" i="25"/>
  <c r="S182" i="24"/>
  <c r="S175" i="24"/>
  <c r="L182" i="27"/>
  <c r="P182" i="27"/>
  <c r="Q166" i="27"/>
  <c r="U190" i="27"/>
  <c r="V190" i="27" s="1"/>
  <c r="U118" i="27"/>
  <c r="V118" i="27" s="1"/>
  <c r="U163" i="27"/>
  <c r="V163" i="27" s="1"/>
  <c r="U193" i="27"/>
  <c r="V193" i="27" s="1"/>
  <c r="U184" i="27"/>
  <c r="V184" i="27" s="1"/>
  <c r="P158" i="26"/>
  <c r="N212" i="25"/>
  <c r="U149" i="25"/>
  <c r="V149" i="25" s="1"/>
  <c r="T197" i="24"/>
  <c r="R120" i="24"/>
  <c r="K176" i="13"/>
  <c r="P176" i="12" s="1"/>
  <c r="W156" i="12"/>
  <c r="U127" i="12"/>
  <c r="W102" i="12"/>
  <c r="O18" i="13"/>
  <c r="T182" i="21"/>
  <c r="U123" i="14"/>
  <c r="V123" i="14" s="1"/>
  <c r="R218" i="12"/>
  <c r="Y209" i="12"/>
  <c r="O199" i="12"/>
  <c r="Q153" i="12"/>
  <c r="V134" i="12"/>
  <c r="X116" i="12"/>
  <c r="O226" i="12"/>
  <c r="O217" i="12"/>
  <c r="R133" i="12"/>
  <c r="N133" i="12"/>
  <c r="S141" i="12"/>
  <c r="S80" i="12"/>
  <c r="H34" i="12"/>
  <c r="Q191" i="12"/>
  <c r="K195" i="13"/>
  <c r="Y219" i="12"/>
  <c r="R106" i="12"/>
  <c r="U94" i="12"/>
  <c r="N109" i="12"/>
  <c r="Y210" i="6"/>
  <c r="M225" i="26"/>
  <c r="Q225" i="26"/>
  <c r="P182" i="26"/>
  <c r="U200" i="25"/>
  <c r="V200" i="25" s="1"/>
  <c r="M120" i="25"/>
  <c r="U147" i="25"/>
  <c r="V147" i="25" s="1"/>
  <c r="U189" i="25"/>
  <c r="V189" i="25" s="1"/>
  <c r="S158" i="25"/>
  <c r="X79" i="12"/>
  <c r="O83" i="16"/>
  <c r="U81" i="23"/>
  <c r="V81" i="23" s="1"/>
  <c r="U76" i="23"/>
  <c r="V76" i="23" s="1"/>
  <c r="T74" i="23"/>
  <c r="U195" i="23"/>
  <c r="V195" i="23" s="1"/>
  <c r="N225" i="15"/>
  <c r="T151" i="15"/>
  <c r="U128" i="15"/>
  <c r="V128" i="15" s="1"/>
  <c r="T219" i="12"/>
  <c r="V145" i="12"/>
  <c r="S225" i="14"/>
  <c r="Q178" i="12"/>
  <c r="T221" i="12"/>
  <c r="N168" i="12"/>
  <c r="V202" i="12"/>
  <c r="O108" i="12"/>
  <c r="Q165" i="12"/>
  <c r="X137" i="12"/>
  <c r="J197" i="16"/>
  <c r="V102" i="12"/>
  <c r="Y102" i="12"/>
  <c r="S199" i="12"/>
  <c r="R125" i="12"/>
  <c r="U97" i="12"/>
  <c r="S123" i="12"/>
  <c r="N224" i="12"/>
  <c r="P161" i="12"/>
  <c r="R123" i="12"/>
  <c r="R160" i="12"/>
  <c r="R91" i="12"/>
  <c r="Y222" i="12"/>
  <c r="X141" i="12"/>
  <c r="Q188" i="12"/>
  <c r="T116" i="12"/>
  <c r="X149" i="12"/>
  <c r="W149" i="12"/>
  <c r="L195" i="13"/>
  <c r="Q195" i="12" s="1"/>
  <c r="U187" i="12"/>
  <c r="S183" i="12"/>
  <c r="U109" i="12"/>
  <c r="Y141" i="6"/>
  <c r="R109" i="12"/>
  <c r="Y80" i="6"/>
  <c r="P83" i="25"/>
  <c r="T83" i="25"/>
  <c r="U139" i="23"/>
  <c r="V139" i="23" s="1"/>
  <c r="P212" i="27"/>
  <c r="N197" i="27"/>
  <c r="R182" i="27"/>
  <c r="S166" i="27"/>
  <c r="U150" i="27"/>
  <c r="V150" i="27" s="1"/>
  <c r="T146" i="27"/>
  <c r="U176" i="15"/>
  <c r="V176" i="15" s="1"/>
  <c r="T175" i="14"/>
  <c r="U143" i="12"/>
  <c r="S140" i="12"/>
  <c r="N139" i="12"/>
  <c r="S202" i="12"/>
  <c r="M40" i="26"/>
  <c r="M45" i="26" s="1"/>
  <c r="M46" i="26" s="1"/>
  <c r="U16" i="25"/>
  <c r="V16" i="25" s="1"/>
  <c r="J40" i="24"/>
  <c r="U26" i="25"/>
  <c r="V26" i="25" s="1"/>
  <c r="T89" i="12"/>
  <c r="O166" i="16"/>
  <c r="Q225" i="27"/>
  <c r="I197" i="27"/>
  <c r="K228" i="27"/>
  <c r="P120" i="14"/>
  <c r="T145" i="12"/>
  <c r="R197" i="19"/>
  <c r="V143" i="12"/>
  <c r="V78" i="12"/>
  <c r="O80" i="12"/>
  <c r="O210" i="12"/>
  <c r="U80" i="12"/>
  <c r="O144" i="12"/>
  <c r="W123" i="12"/>
  <c r="R147" i="13"/>
  <c r="W147" i="12" s="1"/>
  <c r="O195" i="13"/>
  <c r="T195" i="12" s="1"/>
  <c r="N93" i="12"/>
  <c r="U145" i="12"/>
  <c r="N215" i="12"/>
  <c r="N222" i="12"/>
  <c r="P187" i="12"/>
  <c r="P202" i="12"/>
  <c r="V108" i="12"/>
  <c r="N94" i="12"/>
  <c r="Y108" i="12"/>
  <c r="K197" i="26"/>
  <c r="U113" i="27"/>
  <c r="V113" i="27" s="1"/>
  <c r="T135" i="27"/>
  <c r="S170" i="24"/>
  <c r="U211" i="24"/>
  <c r="V211" i="24" s="1"/>
  <c r="U81" i="24"/>
  <c r="V81" i="24" s="1"/>
  <c r="S126" i="12"/>
  <c r="U219" i="22"/>
  <c r="V219" i="22" s="1"/>
  <c r="O212" i="21"/>
  <c r="I74" i="14"/>
  <c r="U165" i="27"/>
  <c r="V165" i="27" s="1"/>
  <c r="Q185" i="12"/>
  <c r="S165" i="12"/>
  <c r="H31" i="12"/>
  <c r="U162" i="12"/>
  <c r="V218" i="12"/>
  <c r="T226" i="12"/>
  <c r="S88" i="12"/>
  <c r="S114" i="12"/>
  <c r="S192" i="12"/>
  <c r="U192" i="12"/>
  <c r="X112" i="12"/>
  <c r="Y68" i="6"/>
  <c r="U123" i="12"/>
  <c r="P160" i="12"/>
  <c r="Y200" i="6"/>
  <c r="R181" i="12"/>
  <c r="Q81" i="12"/>
  <c r="U214" i="12"/>
  <c r="P188" i="12"/>
  <c r="Y131" i="12"/>
  <c r="O189" i="12"/>
  <c r="R149" i="12"/>
  <c r="P149" i="12"/>
  <c r="S195" i="13"/>
  <c r="X195" i="12" s="1"/>
  <c r="Y73" i="12"/>
  <c r="T225" i="26"/>
  <c r="I203" i="26"/>
  <c r="R135" i="25"/>
  <c r="U144" i="25"/>
  <c r="V144" i="25" s="1"/>
  <c r="U169" i="25"/>
  <c r="V169" i="25" s="1"/>
  <c r="O206" i="25"/>
  <c r="U123" i="25"/>
  <c r="V123" i="25" s="1"/>
  <c r="U193" i="25"/>
  <c r="V193" i="25" s="1"/>
  <c r="K83" i="25"/>
  <c r="S212" i="18"/>
  <c r="U199" i="18"/>
  <c r="V199" i="18" s="1"/>
  <c r="U169" i="18"/>
  <c r="V169" i="18" s="1"/>
  <c r="U179" i="18"/>
  <c r="V179" i="18" s="1"/>
  <c r="S175" i="18"/>
  <c r="U77" i="18"/>
  <c r="V77" i="18" s="1"/>
  <c r="X80" i="12"/>
  <c r="O182" i="18"/>
  <c r="U194" i="18"/>
  <c r="V194" i="18" s="1"/>
  <c r="U136" i="18"/>
  <c r="V136" i="18" s="1"/>
  <c r="U72" i="18"/>
  <c r="V72" i="18" s="1"/>
  <c r="U223" i="18"/>
  <c r="V223" i="18" s="1"/>
  <c r="U162" i="18"/>
  <c r="V162" i="18" s="1"/>
  <c r="P220" i="12"/>
  <c r="U138" i="18"/>
  <c r="V138" i="18" s="1"/>
  <c r="U215" i="18"/>
  <c r="V215" i="18" s="1"/>
  <c r="T83" i="22"/>
  <c r="N182" i="15"/>
  <c r="U154" i="15"/>
  <c r="V154" i="15" s="1"/>
  <c r="U115" i="14"/>
  <c r="V115" i="14" s="1"/>
  <c r="O202" i="12"/>
  <c r="N128" i="12"/>
  <c r="U82" i="12"/>
  <c r="U34" i="26"/>
  <c r="V34" i="26" s="1"/>
  <c r="K40" i="25"/>
  <c r="K45" i="25" s="1"/>
  <c r="K46" i="25" s="1"/>
  <c r="S94" i="12"/>
  <c r="S176" i="13"/>
  <c r="X176" i="12" s="1"/>
  <c r="U78" i="16"/>
  <c r="V78" i="16" s="1"/>
  <c r="U199" i="12"/>
  <c r="V191" i="12"/>
  <c r="W134" i="12"/>
  <c r="S190" i="12"/>
  <c r="X88" i="12"/>
  <c r="U84" i="24"/>
  <c r="S178" i="12"/>
  <c r="S149" i="12"/>
  <c r="P146" i="26"/>
  <c r="L111" i="26"/>
  <c r="R188" i="12"/>
  <c r="U161" i="12"/>
  <c r="R216" i="12"/>
  <c r="T160" i="12"/>
  <c r="V200" i="12"/>
  <c r="S142" i="12"/>
  <c r="N141" i="12"/>
  <c r="U139" i="12"/>
  <c r="W189" i="12"/>
  <c r="T196" i="12"/>
  <c r="R78" i="12"/>
  <c r="O93" i="12"/>
  <c r="Q126" i="12"/>
  <c r="R90" i="12"/>
  <c r="Y31" i="6"/>
  <c r="M413" i="10"/>
  <c r="U51" i="26"/>
  <c r="V51" i="26" s="1"/>
  <c r="K104" i="13"/>
  <c r="P104" i="12" s="1"/>
  <c r="P104" i="13"/>
  <c r="U104" i="12" s="1"/>
  <c r="J104" i="13"/>
  <c r="O104" i="12" s="1"/>
  <c r="Q104" i="13"/>
  <c r="V104" i="12" s="1"/>
  <c r="T104" i="13"/>
  <c r="Y104" i="12" s="1"/>
  <c r="I104" i="13"/>
  <c r="L104" i="13"/>
  <c r="Q104" i="12" s="1"/>
  <c r="S104" i="13"/>
  <c r="X104" i="12" s="1"/>
  <c r="O104" i="13"/>
  <c r="T104" i="12" s="1"/>
  <c r="T207" i="13"/>
  <c r="Y207" i="12" s="1"/>
  <c r="I106" i="13"/>
  <c r="N106" i="12" s="1"/>
  <c r="N91" i="13"/>
  <c r="S91" i="12" s="1"/>
  <c r="P91" i="13"/>
  <c r="U91" i="12" s="1"/>
  <c r="S207" i="13"/>
  <c r="X207" i="12" s="1"/>
  <c r="R207" i="13"/>
  <c r="P106" i="13"/>
  <c r="U106" i="12" s="1"/>
  <c r="P207" i="13"/>
  <c r="U207" i="12" s="1"/>
  <c r="H207" i="12"/>
  <c r="H113" i="12"/>
  <c r="S106" i="13"/>
  <c r="X106" i="12" s="1"/>
  <c r="R106" i="13"/>
  <c r="W106" i="12" s="1"/>
  <c r="U88" i="13"/>
  <c r="V88" i="13" s="1"/>
  <c r="Y169" i="6"/>
  <c r="Y102" i="6"/>
  <c r="Y196" i="6"/>
  <c r="N207" i="12"/>
  <c r="X82" i="12"/>
  <c r="M104" i="13"/>
  <c r="R104" i="12" s="1"/>
  <c r="N106" i="13"/>
  <c r="S106" i="12" s="1"/>
  <c r="T91" i="13"/>
  <c r="Y91" i="12" s="1"/>
  <c r="I91" i="13"/>
  <c r="N91" i="12" s="1"/>
  <c r="O124" i="12"/>
  <c r="U189" i="13"/>
  <c r="V189" i="13" s="1"/>
  <c r="R104" i="13"/>
  <c r="W104" i="12" s="1"/>
  <c r="K106" i="13"/>
  <c r="P106" i="12" s="1"/>
  <c r="L106" i="13"/>
  <c r="Q106" i="12" s="1"/>
  <c r="H91" i="12"/>
  <c r="K91" i="13"/>
  <c r="P91" i="12" s="1"/>
  <c r="N104" i="13"/>
  <c r="S104" i="12" s="1"/>
  <c r="N207" i="13"/>
  <c r="S207" i="12" s="1"/>
  <c r="Q207" i="13"/>
  <c r="V207" i="12" s="1"/>
  <c r="H106" i="12"/>
  <c r="O137" i="12"/>
  <c r="L203" i="12"/>
  <c r="G203" i="6" s="1"/>
  <c r="J106" i="13"/>
  <c r="O106" i="12" s="1"/>
  <c r="T106" i="13"/>
  <c r="Y106" i="12" s="1"/>
  <c r="R91" i="13"/>
  <c r="W91" i="12" s="1"/>
  <c r="M207" i="13"/>
  <c r="R207" i="12" s="1"/>
  <c r="Y154" i="6"/>
  <c r="K207" i="13"/>
  <c r="P207" i="12" s="1"/>
  <c r="X222" i="12"/>
  <c r="X153" i="12"/>
  <c r="H104" i="12"/>
  <c r="Q106" i="13"/>
  <c r="V106" i="12" s="1"/>
  <c r="J207" i="13"/>
  <c r="O207" i="12" s="1"/>
  <c r="P132" i="13"/>
  <c r="U132" i="12" s="1"/>
  <c r="T121" i="13"/>
  <c r="Y121" i="12" s="1"/>
  <c r="M206" i="13"/>
  <c r="Q181" i="13"/>
  <c r="V181" i="12" s="1"/>
  <c r="L132" i="13"/>
  <c r="Q132" i="12" s="1"/>
  <c r="K121" i="13"/>
  <c r="P121" i="12" s="1"/>
  <c r="N149" i="12"/>
  <c r="U224" i="13"/>
  <c r="V224" i="13" s="1"/>
  <c r="O81" i="13"/>
  <c r="T81" i="12" s="1"/>
  <c r="M81" i="13"/>
  <c r="H121" i="12"/>
  <c r="K181" i="13"/>
  <c r="P181" i="12" s="1"/>
  <c r="I132" i="13"/>
  <c r="N132" i="12" s="1"/>
  <c r="Q218" i="12"/>
  <c r="K113" i="13"/>
  <c r="P113" i="12" s="1"/>
  <c r="L121" i="13"/>
  <c r="N132" i="13"/>
  <c r="S132" i="12" s="1"/>
  <c r="U192" i="13"/>
  <c r="V192" i="13" s="1"/>
  <c r="M117" i="13"/>
  <c r="R117" i="12" s="1"/>
  <c r="Y76" i="6"/>
  <c r="Y222" i="6"/>
  <c r="U188" i="13"/>
  <c r="V188" i="13" s="1"/>
  <c r="U131" i="13"/>
  <c r="V131" i="13" s="1"/>
  <c r="U149" i="13"/>
  <c r="V149" i="13" s="1"/>
  <c r="Y180" i="6"/>
  <c r="O181" i="13"/>
  <c r="T181" i="12" s="1"/>
  <c r="S161" i="12"/>
  <c r="X126" i="12"/>
  <c r="P181" i="13"/>
  <c r="U181" i="12" s="1"/>
  <c r="J181" i="13"/>
  <c r="O181" i="12" s="1"/>
  <c r="J132" i="13"/>
  <c r="M132" i="13"/>
  <c r="R132" i="12" s="1"/>
  <c r="S81" i="13"/>
  <c r="X81" i="12" s="1"/>
  <c r="R202" i="12"/>
  <c r="R126" i="12"/>
  <c r="H112" i="12"/>
  <c r="L112" i="13"/>
  <c r="Q112" i="12" s="1"/>
  <c r="Y153" i="6"/>
  <c r="Y147" i="6"/>
  <c r="J81" i="13"/>
  <c r="O81" i="12" s="1"/>
  <c r="H85" i="12"/>
  <c r="P95" i="12"/>
  <c r="P196" i="12"/>
  <c r="X185" i="12"/>
  <c r="X144" i="12"/>
  <c r="T206" i="13"/>
  <c r="U82" i="13"/>
  <c r="V82" i="13" s="1"/>
  <c r="I223" i="13"/>
  <c r="N223" i="12" s="1"/>
  <c r="O223" i="13"/>
  <c r="T223" i="12" s="1"/>
  <c r="S223" i="13"/>
  <c r="X223" i="12" s="1"/>
  <c r="U109" i="13"/>
  <c r="V109" i="13" s="1"/>
  <c r="U144" i="13"/>
  <c r="V144" i="13" s="1"/>
  <c r="P189" i="12"/>
  <c r="T142" i="13"/>
  <c r="Y142" i="12" s="1"/>
  <c r="H183" i="12"/>
  <c r="Q125" i="12"/>
  <c r="R101" i="12"/>
  <c r="U101" i="13"/>
  <c r="V101" i="13" s="1"/>
  <c r="O76" i="13"/>
  <c r="T76" i="12" s="1"/>
  <c r="I169" i="13"/>
  <c r="N169" i="12" s="1"/>
  <c r="S169" i="13"/>
  <c r="X169" i="12" s="1"/>
  <c r="L169" i="13"/>
  <c r="Q169" i="12" s="1"/>
  <c r="O72" i="13"/>
  <c r="T72" i="12" s="1"/>
  <c r="L72" i="13"/>
  <c r="Q72" i="12" s="1"/>
  <c r="S72" i="13"/>
  <c r="X72" i="12" s="1"/>
  <c r="R72" i="13"/>
  <c r="W72" i="12" s="1"/>
  <c r="J72" i="13"/>
  <c r="O72" i="12" s="1"/>
  <c r="J90" i="13"/>
  <c r="R90" i="13"/>
  <c r="W90" i="12" s="1"/>
  <c r="N90" i="13"/>
  <c r="S90" i="12" s="1"/>
  <c r="L90" i="13"/>
  <c r="Q90" i="12" s="1"/>
  <c r="S90" i="13"/>
  <c r="X90" i="12" s="1"/>
  <c r="P90" i="13"/>
  <c r="U90" i="12" s="1"/>
  <c r="Q90" i="13"/>
  <c r="V90" i="12" s="1"/>
  <c r="K90" i="13"/>
  <c r="P90" i="12" s="1"/>
  <c r="Q92" i="12"/>
  <c r="M183" i="13"/>
  <c r="R183" i="12" s="1"/>
  <c r="I76" i="13"/>
  <c r="S200" i="13"/>
  <c r="X200" i="12" s="1"/>
  <c r="I183" i="13"/>
  <c r="N183" i="12" s="1"/>
  <c r="O142" i="13"/>
  <c r="T142" i="12" s="1"/>
  <c r="U160" i="13"/>
  <c r="V160" i="13" s="1"/>
  <c r="V131" i="12"/>
  <c r="U77" i="12"/>
  <c r="P183" i="13"/>
  <c r="U183" i="12" s="1"/>
  <c r="P169" i="13"/>
  <c r="U169" i="12" s="1"/>
  <c r="T200" i="13"/>
  <c r="Y200" i="12" s="1"/>
  <c r="J200" i="13"/>
  <c r="O200" i="12" s="1"/>
  <c r="N200" i="13"/>
  <c r="S200" i="12" s="1"/>
  <c r="H200" i="12"/>
  <c r="R200" i="13"/>
  <c r="W200" i="12" s="1"/>
  <c r="K142" i="13"/>
  <c r="P142" i="12" s="1"/>
  <c r="U93" i="13"/>
  <c r="V93" i="13" s="1"/>
  <c r="H90" i="12"/>
  <c r="M200" i="13"/>
  <c r="R200" i="12" s="1"/>
  <c r="N72" i="13"/>
  <c r="S72" i="12" s="1"/>
  <c r="N99" i="13"/>
  <c r="S99" i="12" s="1"/>
  <c r="T169" i="13"/>
  <c r="Y169" i="12" s="1"/>
  <c r="L200" i="13"/>
  <c r="Q200" i="12" s="1"/>
  <c r="T112" i="13"/>
  <c r="Y112" i="12" s="1"/>
  <c r="P112" i="13"/>
  <c r="U112" i="12" s="1"/>
  <c r="O112" i="13"/>
  <c r="T112" i="12" s="1"/>
  <c r="M112" i="13"/>
  <c r="R112" i="12" s="1"/>
  <c r="Q112" i="13"/>
  <c r="V112" i="12" s="1"/>
  <c r="Q107" i="13"/>
  <c r="V107" i="12" s="1"/>
  <c r="H107" i="12"/>
  <c r="P107" i="13"/>
  <c r="U107" i="12" s="1"/>
  <c r="T90" i="13"/>
  <c r="Y90" i="12" s="1"/>
  <c r="I142" i="13"/>
  <c r="N142" i="12" s="1"/>
  <c r="H142" i="12"/>
  <c r="R142" i="13"/>
  <c r="W142" i="12" s="1"/>
  <c r="L142" i="13"/>
  <c r="Q142" i="12" s="1"/>
  <c r="S142" i="13"/>
  <c r="X142" i="12" s="1"/>
  <c r="L183" i="13"/>
  <c r="Q183" i="12" s="1"/>
  <c r="K183" i="13"/>
  <c r="T183" i="13"/>
  <c r="Y183" i="12" s="1"/>
  <c r="R183" i="13"/>
  <c r="W183" i="12" s="1"/>
  <c r="O183" i="13"/>
  <c r="T183" i="12" s="1"/>
  <c r="T133" i="12"/>
  <c r="P76" i="12"/>
  <c r="P80" i="12"/>
  <c r="H223" i="12"/>
  <c r="T76" i="13"/>
  <c r="Y76" i="12" s="1"/>
  <c r="R76" i="13"/>
  <c r="W76" i="12" s="1"/>
  <c r="Q76" i="13"/>
  <c r="V76" i="12" s="1"/>
  <c r="H76" i="12"/>
  <c r="M76" i="13"/>
  <c r="R76" i="12" s="1"/>
  <c r="N76" i="13"/>
  <c r="S76" i="12" s="1"/>
  <c r="P142" i="13"/>
  <c r="U142" i="12" s="1"/>
  <c r="R196" i="12"/>
  <c r="R77" i="12"/>
  <c r="O206" i="13"/>
  <c r="M72" i="13"/>
  <c r="R72" i="12" s="1"/>
  <c r="Q183" i="13"/>
  <c r="V183" i="12" s="1"/>
  <c r="M169" i="13"/>
  <c r="R169" i="12" s="1"/>
  <c r="I200" i="13"/>
  <c r="N200" i="12" s="1"/>
  <c r="Q119" i="13"/>
  <c r="V119" i="12" s="1"/>
  <c r="K119" i="13"/>
  <c r="P119" i="12" s="1"/>
  <c r="N119" i="13"/>
  <c r="S119" i="12" s="1"/>
  <c r="J119" i="13"/>
  <c r="O119" i="12" s="1"/>
  <c r="T119" i="13"/>
  <c r="Y119" i="12" s="1"/>
  <c r="L76" i="13"/>
  <c r="Q76" i="12" s="1"/>
  <c r="O121" i="13"/>
  <c r="T121" i="12" s="1"/>
  <c r="M121" i="13"/>
  <c r="R121" i="12" s="1"/>
  <c r="I121" i="13"/>
  <c r="N121" i="12" s="1"/>
  <c r="H181" i="12"/>
  <c r="R181" i="13"/>
  <c r="W181" i="12" s="1"/>
  <c r="L181" i="13"/>
  <c r="Q181" i="12" s="1"/>
  <c r="Y107" i="6"/>
  <c r="P81" i="13"/>
  <c r="U81" i="12" s="1"/>
  <c r="I81" i="13"/>
  <c r="N81" i="13"/>
  <c r="S81" i="12" s="1"/>
  <c r="K81" i="13"/>
  <c r="P81" i="12" s="1"/>
  <c r="H81" i="12"/>
  <c r="R81" i="13"/>
  <c r="W81" i="12" s="1"/>
  <c r="T81" i="13"/>
  <c r="Y81" i="12" s="1"/>
  <c r="M87" i="13"/>
  <c r="R87" i="12" s="1"/>
  <c r="R87" i="13"/>
  <c r="W87" i="12" s="1"/>
  <c r="O87" i="13"/>
  <c r="T87" i="12" s="1"/>
  <c r="S87" i="13"/>
  <c r="X87" i="12" s="1"/>
  <c r="T87" i="13"/>
  <c r="Y87" i="12" s="1"/>
  <c r="U210" i="13"/>
  <c r="V210" i="13" s="1"/>
  <c r="U114" i="13"/>
  <c r="V114" i="13" s="1"/>
  <c r="R145" i="12"/>
  <c r="P127" i="12"/>
  <c r="W192" i="12"/>
  <c r="W190" i="12"/>
  <c r="S205" i="12"/>
  <c r="O138" i="12"/>
  <c r="O168" i="12"/>
  <c r="T210" i="12"/>
  <c r="N195" i="12"/>
  <c r="O191" i="12"/>
  <c r="Q187" i="12"/>
  <c r="P168" i="12"/>
  <c r="J206" i="13"/>
  <c r="P191" i="13"/>
  <c r="U191" i="12" s="1"/>
  <c r="Y99" i="6"/>
  <c r="Y72" i="6"/>
  <c r="P98" i="13"/>
  <c r="U98" i="12" s="1"/>
  <c r="S98" i="13"/>
  <c r="X98" i="12" s="1"/>
  <c r="I98" i="13"/>
  <c r="J98" i="13"/>
  <c r="O98" i="12" s="1"/>
  <c r="K98" i="13"/>
  <c r="P98" i="12" s="1"/>
  <c r="R98" i="13"/>
  <c r="W98" i="12" s="1"/>
  <c r="M98" i="13"/>
  <c r="R98" i="12" s="1"/>
  <c r="L98" i="13"/>
  <c r="Q98" i="12" s="1"/>
  <c r="T98" i="13"/>
  <c r="Y98" i="12" s="1"/>
  <c r="Q98" i="13"/>
  <c r="V98" i="12" s="1"/>
  <c r="O98" i="13"/>
  <c r="T98" i="12" s="1"/>
  <c r="Y206" i="6"/>
  <c r="Q206" i="13"/>
  <c r="V194" i="12"/>
  <c r="V85" i="12"/>
  <c r="T118" i="13"/>
  <c r="Y118" i="12" s="1"/>
  <c r="Y218" i="6"/>
  <c r="Q114" i="12"/>
  <c r="T209" i="12"/>
  <c r="O85" i="13"/>
  <c r="T85" i="12" s="1"/>
  <c r="J85" i="13"/>
  <c r="O85" i="12" s="1"/>
  <c r="S85" i="13"/>
  <c r="X85" i="12" s="1"/>
  <c r="L85" i="13"/>
  <c r="Q85" i="12" s="1"/>
  <c r="Y204" i="12"/>
  <c r="S112" i="12"/>
  <c r="M85" i="13"/>
  <c r="R85" i="12" s="1"/>
  <c r="K85" i="13"/>
  <c r="P85" i="12" s="1"/>
  <c r="K117" i="13"/>
  <c r="P117" i="12" s="1"/>
  <c r="Q117" i="13"/>
  <c r="V117" i="12" s="1"/>
  <c r="R117" i="13"/>
  <c r="W117" i="12" s="1"/>
  <c r="Y137" i="6"/>
  <c r="R85" i="13"/>
  <c r="W85" i="12" s="1"/>
  <c r="Y142" i="6"/>
  <c r="P85" i="13"/>
  <c r="U85" i="12" s="1"/>
  <c r="P87" i="13"/>
  <c r="U87" i="12" s="1"/>
  <c r="K87" i="13"/>
  <c r="P87" i="12" s="1"/>
  <c r="I87" i="13"/>
  <c r="N87" i="12" s="1"/>
  <c r="Y145" i="6"/>
  <c r="U134" i="13"/>
  <c r="V134" i="13" s="1"/>
  <c r="I85" i="13"/>
  <c r="N85" i="13"/>
  <c r="S85" i="12" s="1"/>
  <c r="R73" i="12"/>
  <c r="I203" i="6"/>
  <c r="H198" i="13"/>
  <c r="X198" i="6"/>
  <c r="H198" i="6"/>
  <c r="H208" i="13"/>
  <c r="X208" i="6"/>
  <c r="I212" i="6"/>
  <c r="H208" i="6"/>
  <c r="X148" i="6"/>
  <c r="H148" i="6"/>
  <c r="H148" i="13"/>
  <c r="I151" i="6"/>
  <c r="M113" i="13"/>
  <c r="O113" i="13"/>
  <c r="Q113" i="13"/>
  <c r="V113" i="12" s="1"/>
  <c r="S113" i="13"/>
  <c r="X113" i="12" s="1"/>
  <c r="J113" i="13"/>
  <c r="O113" i="12" s="1"/>
  <c r="L113" i="13"/>
  <c r="Q113" i="12" s="1"/>
  <c r="R113" i="13"/>
  <c r="W113" i="12" s="1"/>
  <c r="P113" i="13"/>
  <c r="T113" i="13"/>
  <c r="I113" i="13"/>
  <c r="Y191" i="6"/>
  <c r="J169" i="13"/>
  <c r="O169" i="12" s="1"/>
  <c r="R169" i="13"/>
  <c r="W169" i="12" s="1"/>
  <c r="Q169" i="13"/>
  <c r="V169" i="12" s="1"/>
  <c r="P99" i="13"/>
  <c r="U99" i="12" s="1"/>
  <c r="I99" i="13"/>
  <c r="R99" i="13"/>
  <c r="W99" i="12" s="1"/>
  <c r="T99" i="13"/>
  <c r="Y99" i="12" s="1"/>
  <c r="M99" i="13"/>
  <c r="R99" i="12" s="1"/>
  <c r="O99" i="13"/>
  <c r="T99" i="12" s="1"/>
  <c r="S99" i="13"/>
  <c r="X99" i="12" s="1"/>
  <c r="Q99" i="13"/>
  <c r="V99" i="12" s="1"/>
  <c r="K99" i="13"/>
  <c r="P99" i="12" s="1"/>
  <c r="L99" i="13"/>
  <c r="Q99" i="12" s="1"/>
  <c r="J99" i="13"/>
  <c r="O99" i="12" s="1"/>
  <c r="X201" i="6"/>
  <c r="H201" i="6"/>
  <c r="H201" i="13"/>
  <c r="H152" i="13"/>
  <c r="I155" i="6"/>
  <c r="X152" i="6"/>
  <c r="X155" i="6" s="1"/>
  <c r="H152" i="6"/>
  <c r="H173" i="13"/>
  <c r="X173" i="6"/>
  <c r="H173" i="6"/>
  <c r="I175" i="6"/>
  <c r="L151" i="12"/>
  <c r="G151" i="6" s="1"/>
  <c r="K132" i="13"/>
  <c r="P132" i="12" s="1"/>
  <c r="T132" i="13"/>
  <c r="Y132" i="12" s="1"/>
  <c r="H86" i="13"/>
  <c r="H86" i="6"/>
  <c r="X86" i="6"/>
  <c r="I111" i="6"/>
  <c r="M215" i="13"/>
  <c r="R215" i="12" s="1"/>
  <c r="T215" i="13"/>
  <c r="Y215" i="12" s="1"/>
  <c r="Q215" i="13"/>
  <c r="V215" i="12" s="1"/>
  <c r="J215" i="13"/>
  <c r="O215" i="12" s="1"/>
  <c r="K215" i="13"/>
  <c r="P215" i="12" s="1"/>
  <c r="R215" i="13"/>
  <c r="W215" i="12" s="1"/>
  <c r="P215" i="13"/>
  <c r="U215" i="12" s="1"/>
  <c r="T154" i="13"/>
  <c r="Y154" i="12" s="1"/>
  <c r="P154" i="13"/>
  <c r="U154" i="12" s="1"/>
  <c r="J154" i="13"/>
  <c r="O154" i="12" s="1"/>
  <c r="L154" i="13"/>
  <c r="Q154" i="12" s="1"/>
  <c r="R154" i="13"/>
  <c r="W154" i="12" s="1"/>
  <c r="S154" i="13"/>
  <c r="X154" i="12" s="1"/>
  <c r="O154" i="13"/>
  <c r="T154" i="12" s="1"/>
  <c r="M154" i="13"/>
  <c r="R154" i="12" s="1"/>
  <c r="K154" i="13"/>
  <c r="P154" i="12" s="1"/>
  <c r="I154" i="13"/>
  <c r="Q154" i="13"/>
  <c r="V154" i="12" s="1"/>
  <c r="X179" i="6"/>
  <c r="X182" i="6" s="1"/>
  <c r="H179" i="6"/>
  <c r="H179" i="13"/>
  <c r="I182" i="6"/>
  <c r="U116" i="13"/>
  <c r="V116" i="13" s="1"/>
  <c r="O91" i="13"/>
  <c r="T91" i="12" s="1"/>
  <c r="S91" i="13"/>
  <c r="X91" i="12" s="1"/>
  <c r="J91" i="13"/>
  <c r="O91" i="12" s="1"/>
  <c r="L91" i="13"/>
  <c r="Q91" i="12" s="1"/>
  <c r="U199" i="13"/>
  <c r="V199" i="13" s="1"/>
  <c r="K107" i="13"/>
  <c r="P107" i="12" s="1"/>
  <c r="T107" i="13"/>
  <c r="Y107" i="12" s="1"/>
  <c r="L107" i="13"/>
  <c r="Q107" i="12" s="1"/>
  <c r="I107" i="13"/>
  <c r="N107" i="12" s="1"/>
  <c r="J107" i="13"/>
  <c r="O107" i="12" s="1"/>
  <c r="R107" i="13"/>
  <c r="W107" i="12" s="1"/>
  <c r="H174" i="6"/>
  <c r="H174" i="13"/>
  <c r="X174" i="6"/>
  <c r="X211" i="6"/>
  <c r="H211" i="13"/>
  <c r="H211" i="6"/>
  <c r="H150" i="13"/>
  <c r="X150" i="6"/>
  <c r="H150" i="6"/>
  <c r="P121" i="13"/>
  <c r="U121" i="12" s="1"/>
  <c r="J121" i="13"/>
  <c r="O121" i="12" s="1"/>
  <c r="Q121" i="13"/>
  <c r="R121" i="13"/>
  <c r="N181" i="13"/>
  <c r="S181" i="12" s="1"/>
  <c r="S181" i="13"/>
  <c r="X181" i="12" s="1"/>
  <c r="K112" i="13"/>
  <c r="P112" i="12" s="1"/>
  <c r="R112" i="13"/>
  <c r="W112" i="12" s="1"/>
  <c r="I112" i="13"/>
  <c r="O200" i="13"/>
  <c r="T200" i="12" s="1"/>
  <c r="P200" i="13"/>
  <c r="U200" i="12" s="1"/>
  <c r="J142" i="13"/>
  <c r="O142" i="12" s="1"/>
  <c r="Q142" i="13"/>
  <c r="V142" i="12" s="1"/>
  <c r="I166" i="6"/>
  <c r="X164" i="6"/>
  <c r="X166" i="6" s="1"/>
  <c r="H164" i="6"/>
  <c r="H164" i="13"/>
  <c r="I197" i="6"/>
  <c r="X184" i="6"/>
  <c r="X197" i="6" s="1"/>
  <c r="H184" i="6"/>
  <c r="H184" i="13"/>
  <c r="X213" i="6"/>
  <c r="X225" i="6" s="1"/>
  <c r="H213" i="13"/>
  <c r="I225" i="6"/>
  <c r="H213" i="6"/>
  <c r="K223" i="13"/>
  <c r="P223" i="12" s="1"/>
  <c r="R223" i="13"/>
  <c r="W223" i="12" s="1"/>
  <c r="J223" i="13"/>
  <c r="O223" i="12" s="1"/>
  <c r="M223" i="13"/>
  <c r="R223" i="12" s="1"/>
  <c r="T223" i="13"/>
  <c r="Y223" i="12" s="1"/>
  <c r="Q223" i="13"/>
  <c r="V223" i="12" s="1"/>
  <c r="P223" i="13"/>
  <c r="U223" i="12" s="1"/>
  <c r="X226" i="12"/>
  <c r="P226" i="12"/>
  <c r="S219" i="12"/>
  <c r="P217" i="12"/>
  <c r="U216" i="13"/>
  <c r="V216" i="13" s="1"/>
  <c r="U214" i="13"/>
  <c r="V214" i="13" s="1"/>
  <c r="W210" i="12"/>
  <c r="W204" i="12"/>
  <c r="W206" i="12" s="1"/>
  <c r="X202" i="12"/>
  <c r="U196" i="13"/>
  <c r="V196" i="13" s="1"/>
  <c r="R193" i="12"/>
  <c r="V192" i="12"/>
  <c r="O156" i="12"/>
  <c r="N147" i="12"/>
  <c r="T141" i="12"/>
  <c r="X139" i="12"/>
  <c r="W138" i="12"/>
  <c r="X138" i="12"/>
  <c r="T128" i="12"/>
  <c r="X124" i="12"/>
  <c r="U123" i="13"/>
  <c r="V123" i="13" s="1"/>
  <c r="N123" i="12"/>
  <c r="U116" i="12"/>
  <c r="H19" i="12"/>
  <c r="Y11" i="6"/>
  <c r="X105" i="12"/>
  <c r="S100" i="12"/>
  <c r="S95" i="12"/>
  <c r="Y27" i="6"/>
  <c r="U92" i="12"/>
  <c r="P89" i="12"/>
  <c r="M18" i="13"/>
  <c r="J18" i="13"/>
  <c r="Y34" i="6"/>
  <c r="P82" i="12"/>
  <c r="H37" i="12"/>
  <c r="V81" i="12"/>
  <c r="Y19" i="6"/>
  <c r="U35" i="13"/>
  <c r="V35" i="13" s="1"/>
  <c r="Y21" i="6"/>
  <c r="Y35" i="6"/>
  <c r="U80" i="13"/>
  <c r="V80" i="13" s="1"/>
  <c r="U27" i="13"/>
  <c r="V27" i="13" s="1"/>
  <c r="X18" i="6"/>
  <c r="L18" i="13"/>
  <c r="U19" i="13"/>
  <c r="V19" i="13" s="1"/>
  <c r="Y30" i="6"/>
  <c r="Y26" i="6"/>
  <c r="R18" i="13"/>
  <c r="N44" i="13"/>
  <c r="X229" i="6"/>
  <c r="Q229" i="13"/>
  <c r="O44" i="13"/>
  <c r="H18" i="6"/>
  <c r="K18" i="13"/>
  <c r="T18" i="13"/>
  <c r="Y38" i="6"/>
  <c r="Y28" i="6"/>
  <c r="U43" i="13"/>
  <c r="V43" i="13" s="1"/>
  <c r="Y29" i="6"/>
  <c r="Q44" i="13"/>
  <c r="Q18" i="13"/>
  <c r="Y36" i="6"/>
  <c r="H25" i="12"/>
  <c r="Y43" i="6"/>
  <c r="I18" i="13"/>
  <c r="R44" i="13"/>
  <c r="Y17" i="6"/>
  <c r="S44" i="13"/>
  <c r="U28" i="13"/>
  <c r="V28" i="13" s="1"/>
  <c r="U26" i="13"/>
  <c r="V26" i="13" s="1"/>
  <c r="U34" i="13"/>
  <c r="V34" i="13" s="1"/>
  <c r="P18" i="13"/>
  <c r="M44" i="13"/>
  <c r="Y20" i="6"/>
  <c r="H26" i="12"/>
  <c r="H18" i="13"/>
  <c r="V72" i="12"/>
  <c r="T44" i="13"/>
  <c r="K44" i="13"/>
  <c r="P44" i="13"/>
  <c r="U20" i="13"/>
  <c r="V20" i="13" s="1"/>
  <c r="U17" i="13"/>
  <c r="V17" i="13" s="1"/>
  <c r="Q209" i="12"/>
  <c r="U94" i="27"/>
  <c r="V94" i="27" s="1"/>
  <c r="J111" i="27"/>
  <c r="U224" i="27"/>
  <c r="V224" i="27" s="1"/>
  <c r="U179" i="27"/>
  <c r="V179" i="27" s="1"/>
  <c r="O182" i="27"/>
  <c r="U160" i="27"/>
  <c r="V160" i="27" s="1"/>
  <c r="M129" i="27"/>
  <c r="P120" i="27"/>
  <c r="U174" i="26"/>
  <c r="V174" i="26" s="1"/>
  <c r="M166" i="26"/>
  <c r="U80" i="26"/>
  <c r="V80" i="26" s="1"/>
  <c r="U222" i="25"/>
  <c r="V222" i="25" s="1"/>
  <c r="U132" i="25"/>
  <c r="V132" i="25" s="1"/>
  <c r="M45" i="17"/>
  <c r="M46" i="17" s="1"/>
  <c r="K225" i="18"/>
  <c r="P162" i="12"/>
  <c r="U79" i="18"/>
  <c r="V79" i="18" s="1"/>
  <c r="P193" i="12"/>
  <c r="J175" i="25"/>
  <c r="U190" i="26"/>
  <c r="V190" i="26" s="1"/>
  <c r="K129" i="16"/>
  <c r="U122" i="16"/>
  <c r="V122" i="16" s="1"/>
  <c r="U103" i="24"/>
  <c r="V103" i="24" s="1"/>
  <c r="T177" i="12"/>
  <c r="U185" i="18"/>
  <c r="V185" i="18" s="1"/>
  <c r="U201" i="18"/>
  <c r="V201" i="18" s="1"/>
  <c r="K166" i="18"/>
  <c r="P200" i="12"/>
  <c r="K203" i="18"/>
  <c r="V123" i="12"/>
  <c r="T204" i="12"/>
  <c r="T206" i="12" s="1"/>
  <c r="T217" i="12"/>
  <c r="T12" i="26"/>
  <c r="U11" i="26"/>
  <c r="V11" i="26" s="1"/>
  <c r="U23" i="26"/>
  <c r="V23" i="26" s="1"/>
  <c r="P40" i="26"/>
  <c r="P45" i="26" s="1"/>
  <c r="P46" i="26" s="1"/>
  <c r="L155" i="27"/>
  <c r="K129" i="24"/>
  <c r="U127" i="24"/>
  <c r="V127" i="24" s="1"/>
  <c r="U172" i="21"/>
  <c r="V172" i="21" s="1"/>
  <c r="O175" i="21"/>
  <c r="P197" i="27"/>
  <c r="U195" i="27"/>
  <c r="V195" i="27" s="1"/>
  <c r="S120" i="27"/>
  <c r="U112" i="27"/>
  <c r="J83" i="27"/>
  <c r="S170" i="27"/>
  <c r="U167" i="27"/>
  <c r="V167" i="27" s="1"/>
  <c r="U127" i="27"/>
  <c r="V127" i="27" s="1"/>
  <c r="S129" i="27"/>
  <c r="S146" i="27"/>
  <c r="U136" i="27"/>
  <c r="V136" i="27" s="1"/>
  <c r="U131" i="27"/>
  <c r="V131" i="27" s="1"/>
  <c r="K135" i="27"/>
  <c r="M197" i="26"/>
  <c r="R212" i="24"/>
  <c r="U218" i="24"/>
  <c r="V218" i="24" s="1"/>
  <c r="J225" i="24"/>
  <c r="R182" i="14"/>
  <c r="W178" i="12"/>
  <c r="Y23" i="6"/>
  <c r="Y178" i="12"/>
  <c r="T182" i="25"/>
  <c r="U153" i="18"/>
  <c r="V153" i="18" s="1"/>
  <c r="U95" i="13"/>
  <c r="V95" i="13" s="1"/>
  <c r="N156" i="12"/>
  <c r="P222" i="12"/>
  <c r="O146" i="18"/>
  <c r="U128" i="18"/>
  <c r="V128" i="18" s="1"/>
  <c r="U124" i="18"/>
  <c r="V124" i="18" s="1"/>
  <c r="O225" i="18"/>
  <c r="N202" i="12"/>
  <c r="X172" i="12"/>
  <c r="Y205" i="12"/>
  <c r="N83" i="22"/>
  <c r="O197" i="25"/>
  <c r="U140" i="25"/>
  <c r="V140" i="25" s="1"/>
  <c r="X205" i="12"/>
  <c r="Q121" i="12"/>
  <c r="U150" i="18"/>
  <c r="V150" i="18" s="1"/>
  <c r="U80" i="18"/>
  <c r="V80" i="18" s="1"/>
  <c r="U144" i="18"/>
  <c r="V144" i="18" s="1"/>
  <c r="S121" i="12"/>
  <c r="X199" i="12"/>
  <c r="V180" i="12"/>
  <c r="K129" i="22"/>
  <c r="U126" i="22"/>
  <c r="V126" i="22" s="1"/>
  <c r="P126" i="12"/>
  <c r="Y144" i="12"/>
  <c r="U144" i="23"/>
  <c r="V144" i="23" s="1"/>
  <c r="U138" i="25"/>
  <c r="V138" i="25" s="1"/>
  <c r="P78" i="12"/>
  <c r="U220" i="18"/>
  <c r="V220" i="18" s="1"/>
  <c r="U153" i="12"/>
  <c r="P45" i="23"/>
  <c r="P46" i="23" s="1"/>
  <c r="U119" i="25"/>
  <c r="V119" i="25" s="1"/>
  <c r="J120" i="25"/>
  <c r="P170" i="14"/>
  <c r="U138" i="26"/>
  <c r="V138" i="26" s="1"/>
  <c r="J155" i="26"/>
  <c r="U154" i="26"/>
  <c r="V154" i="26" s="1"/>
  <c r="K225" i="25"/>
  <c r="U213" i="25"/>
  <c r="V213" i="25" s="1"/>
  <c r="Y143" i="12"/>
  <c r="S138" i="12"/>
  <c r="J111" i="25"/>
  <c r="U164" i="25"/>
  <c r="V164" i="25" s="1"/>
  <c r="U106" i="18"/>
  <c r="V106" i="18" s="1"/>
  <c r="K129" i="18"/>
  <c r="W116" i="12"/>
  <c r="P123" i="12"/>
  <c r="V139" i="12"/>
  <c r="T114" i="12"/>
  <c r="O161" i="12"/>
  <c r="O172" i="12"/>
  <c r="H12" i="18"/>
  <c r="U26" i="16"/>
  <c r="V26" i="16" s="1"/>
  <c r="M40" i="16"/>
  <c r="N18" i="16"/>
  <c r="N45" i="16" s="1"/>
  <c r="N46" i="16" s="1"/>
  <c r="U17" i="16"/>
  <c r="V17" i="16" s="1"/>
  <c r="Q111" i="27"/>
  <c r="U150" i="23"/>
  <c r="V150" i="23" s="1"/>
  <c r="N151" i="23"/>
  <c r="U223" i="27"/>
  <c r="V223" i="27" s="1"/>
  <c r="J129" i="27"/>
  <c r="T225" i="15"/>
  <c r="O182" i="14"/>
  <c r="T190" i="12"/>
  <c r="T197" i="14"/>
  <c r="J135" i="14"/>
  <c r="P74" i="26"/>
  <c r="U193" i="12"/>
  <c r="U148" i="26"/>
  <c r="V148" i="26" s="1"/>
  <c r="U81" i="25"/>
  <c r="V81" i="25" s="1"/>
  <c r="O212" i="27"/>
  <c r="U223" i="15"/>
  <c r="V223" i="15" s="1"/>
  <c r="U31" i="26"/>
  <c r="V31" i="26" s="1"/>
  <c r="M40" i="24"/>
  <c r="M45" i="24" s="1"/>
  <c r="M46" i="24" s="1"/>
  <c r="S40" i="24"/>
  <c r="S45" i="24" s="1"/>
  <c r="S46" i="24" s="1"/>
  <c r="O40" i="24"/>
  <c r="O45" i="24" s="1"/>
  <c r="O46" i="24" s="1"/>
  <c r="L12" i="24"/>
  <c r="O40" i="23"/>
  <c r="Q40" i="24"/>
  <c r="L40" i="24"/>
  <c r="L45" i="24" s="1"/>
  <c r="K166" i="16"/>
  <c r="S197" i="15"/>
  <c r="U134" i="27"/>
  <c r="V134" i="27" s="1"/>
  <c r="O212" i="23"/>
  <c r="N182" i="16"/>
  <c r="S166" i="15"/>
  <c r="S135" i="15"/>
  <c r="P225" i="14"/>
  <c r="U95" i="22"/>
  <c r="V95" i="22" s="1"/>
  <c r="U110" i="18"/>
  <c r="V110" i="18" s="1"/>
  <c r="S108" i="12"/>
  <c r="P111" i="20"/>
  <c r="V96" i="12"/>
  <c r="U92" i="25"/>
  <c r="V92" i="25" s="1"/>
  <c r="R111" i="14"/>
  <c r="U95" i="12"/>
  <c r="K225" i="26"/>
  <c r="T166" i="26"/>
  <c r="U172" i="18"/>
  <c r="V172" i="18" s="1"/>
  <c r="P151" i="21"/>
  <c r="H40" i="18"/>
  <c r="H45" i="18" s="1"/>
  <c r="U122" i="27"/>
  <c r="V122" i="27" s="1"/>
  <c r="U80" i="27"/>
  <c r="V80" i="27" s="1"/>
  <c r="Y82" i="12"/>
  <c r="T120" i="16"/>
  <c r="O175" i="14"/>
  <c r="U229" i="25"/>
  <c r="V229" i="25" s="1"/>
  <c r="S203" i="26"/>
  <c r="T197" i="26"/>
  <c r="U115" i="26"/>
  <c r="V115" i="26" s="1"/>
  <c r="N206" i="26"/>
  <c r="S111" i="23"/>
  <c r="N51" i="12"/>
  <c r="U51" i="17"/>
  <c r="V51" i="17" s="1"/>
  <c r="U218" i="27"/>
  <c r="V218" i="27" s="1"/>
  <c r="O221" i="12"/>
  <c r="H21" i="12"/>
  <c r="U36" i="13"/>
  <c r="V36" i="13" s="1"/>
  <c r="S155" i="27"/>
  <c r="Y190" i="12"/>
  <c r="S162" i="12"/>
  <c r="V186" i="12"/>
  <c r="W125" i="12"/>
  <c r="J158" i="14"/>
  <c r="U139" i="14"/>
  <c r="V139" i="14" s="1"/>
  <c r="T189" i="12"/>
  <c r="R165" i="12"/>
  <c r="N111" i="14"/>
  <c r="T74" i="26"/>
  <c r="T111" i="27"/>
  <c r="R228" i="26"/>
  <c r="I225" i="26"/>
  <c r="S225" i="26"/>
  <c r="P203" i="26"/>
  <c r="S175" i="26"/>
  <c r="M146" i="26"/>
  <c r="N120" i="26"/>
  <c r="O114" i="12"/>
  <c r="S210" i="12"/>
  <c r="O143" i="12"/>
  <c r="U117" i="26"/>
  <c r="V117" i="26" s="1"/>
  <c r="S170" i="25"/>
  <c r="K135" i="25"/>
  <c r="U78" i="25"/>
  <c r="V78" i="25" s="1"/>
  <c r="U214" i="25"/>
  <c r="V214" i="25" s="1"/>
  <c r="U127" i="25"/>
  <c r="V127" i="25" s="1"/>
  <c r="T224" i="12"/>
  <c r="T139" i="12"/>
  <c r="P224" i="12"/>
  <c r="U198" i="27"/>
  <c r="V198" i="27" s="1"/>
  <c r="Q151" i="27"/>
  <c r="P135" i="27"/>
  <c r="U169" i="15"/>
  <c r="V169" i="15" s="1"/>
  <c r="U188" i="14"/>
  <c r="V188" i="14" s="1"/>
  <c r="S40" i="27"/>
  <c r="S45" i="27" s="1"/>
  <c r="S46" i="27" s="1"/>
  <c r="T40" i="26"/>
  <c r="T45" i="26" s="1"/>
  <c r="U27" i="26"/>
  <c r="V27" i="26" s="1"/>
  <c r="S40" i="26"/>
  <c r="S45" i="26" s="1"/>
  <c r="S46" i="26" s="1"/>
  <c r="U34" i="25"/>
  <c r="V34" i="25" s="1"/>
  <c r="U17" i="25"/>
  <c r="V17" i="25" s="1"/>
  <c r="U115" i="21"/>
  <c r="V115" i="21" s="1"/>
  <c r="H14" i="12"/>
  <c r="U80" i="16"/>
  <c r="V80" i="16" s="1"/>
  <c r="R151" i="27"/>
  <c r="T228" i="15"/>
  <c r="R203" i="14"/>
  <c r="U91" i="26"/>
  <c r="V91" i="26" s="1"/>
  <c r="U93" i="24"/>
  <c r="V93" i="24" s="1"/>
  <c r="N197" i="26"/>
  <c r="Q175" i="26"/>
  <c r="I129" i="26"/>
  <c r="T129" i="26"/>
  <c r="K129" i="26"/>
  <c r="U114" i="12"/>
  <c r="P83" i="26"/>
  <c r="U157" i="26"/>
  <c r="V157" i="26" s="1"/>
  <c r="U136" i="26"/>
  <c r="O126" i="12"/>
  <c r="R225" i="25"/>
  <c r="U191" i="25"/>
  <c r="V191" i="25" s="1"/>
  <c r="O166" i="25"/>
  <c r="P135" i="25"/>
  <c r="U125" i="25"/>
  <c r="V125" i="25" s="1"/>
  <c r="N120" i="25"/>
  <c r="U188" i="25"/>
  <c r="V188" i="25" s="1"/>
  <c r="O170" i="25"/>
  <c r="U82" i="25"/>
  <c r="V82" i="25" s="1"/>
  <c r="U171" i="25"/>
  <c r="V171" i="25" s="1"/>
  <c r="U209" i="25"/>
  <c r="V209" i="25" s="1"/>
  <c r="U72" i="25"/>
  <c r="V72" i="25" s="1"/>
  <c r="X191" i="12"/>
  <c r="U149" i="27"/>
  <c r="V149" i="27" s="1"/>
  <c r="U216" i="20"/>
  <c r="V216" i="20" s="1"/>
  <c r="U96" i="24"/>
  <c r="V96" i="24" s="1"/>
  <c r="N111" i="24"/>
  <c r="O151" i="27"/>
  <c r="V196" i="12"/>
  <c r="U229" i="21"/>
  <c r="V229" i="21" s="1"/>
  <c r="I111" i="19"/>
  <c r="Q108" i="12"/>
  <c r="N95" i="12"/>
  <c r="I111" i="27"/>
  <c r="U107" i="26"/>
  <c r="V107" i="26" s="1"/>
  <c r="U110" i="25"/>
  <c r="V110" i="25" s="1"/>
  <c r="U87" i="26"/>
  <c r="V87" i="26" s="1"/>
  <c r="R111" i="19"/>
  <c r="U109" i="25"/>
  <c r="V109" i="25" s="1"/>
  <c r="U106" i="26"/>
  <c r="V106" i="26" s="1"/>
  <c r="U71" i="14"/>
  <c r="V71" i="14" s="1"/>
  <c r="O111" i="26"/>
  <c r="U85" i="25"/>
  <c r="V85" i="25" s="1"/>
  <c r="P111" i="17"/>
  <c r="X100" i="12"/>
  <c r="U95" i="25"/>
  <c r="V95" i="25" s="1"/>
  <c r="U107" i="16"/>
  <c r="V107" i="16" s="1"/>
  <c r="R88" i="12"/>
  <c r="U87" i="22"/>
  <c r="V87" i="22" s="1"/>
  <c r="U93" i="27"/>
  <c r="V93" i="27" s="1"/>
  <c r="U103" i="16"/>
  <c r="V103" i="16" s="1"/>
  <c r="U88" i="12"/>
  <c r="O97" i="12"/>
  <c r="Y109" i="12"/>
  <c r="U102" i="13"/>
  <c r="V102" i="13" s="1"/>
  <c r="U96" i="16"/>
  <c r="V96" i="16" s="1"/>
  <c r="T111" i="25"/>
  <c r="U90" i="20"/>
  <c r="V90" i="20" s="1"/>
  <c r="Q88" i="12"/>
  <c r="K111" i="19"/>
  <c r="O111" i="23"/>
  <c r="U101" i="15"/>
  <c r="V101" i="15" s="1"/>
  <c r="U91" i="20"/>
  <c r="V91" i="20" s="1"/>
  <c r="H11" i="12"/>
  <c r="Y37" i="6"/>
  <c r="R225" i="27"/>
  <c r="S225" i="22"/>
  <c r="K74" i="27"/>
  <c r="T203" i="16"/>
  <c r="O146" i="15"/>
  <c r="N151" i="14"/>
  <c r="U93" i="25"/>
  <c r="V93" i="25" s="1"/>
  <c r="S111" i="24"/>
  <c r="H35" i="12"/>
  <c r="U103" i="23"/>
  <c r="V103" i="23" s="1"/>
  <c r="U100" i="26"/>
  <c r="V100" i="26" s="1"/>
  <c r="O105" i="12"/>
  <c r="N111" i="19"/>
  <c r="T111" i="23"/>
  <c r="U88" i="15"/>
  <c r="V88" i="15" s="1"/>
  <c r="J111" i="22"/>
  <c r="U96" i="12"/>
  <c r="T100" i="12"/>
  <c r="N111" i="21"/>
  <c r="U98" i="27"/>
  <c r="V98" i="27" s="1"/>
  <c r="J44" i="13"/>
  <c r="L44" i="13"/>
  <c r="U9" i="13"/>
  <c r="V9" i="13" s="1"/>
  <c r="O229" i="13"/>
  <c r="S229" i="13"/>
  <c r="M229" i="13"/>
  <c r="N229" i="13"/>
  <c r="T229" i="13"/>
  <c r="H229" i="6"/>
  <c r="P229" i="13"/>
  <c r="L212" i="12"/>
  <c r="G212" i="6" s="1"/>
  <c r="L44" i="12"/>
  <c r="G44" i="6" s="1"/>
  <c r="U32" i="13"/>
  <c r="V32" i="13" s="1"/>
  <c r="P40" i="13"/>
  <c r="Y24" i="6"/>
  <c r="Q40" i="13"/>
  <c r="U21" i="13"/>
  <c r="V21" i="13" s="1"/>
  <c r="U23" i="13"/>
  <c r="V23" i="13" s="1"/>
  <c r="Y32" i="6"/>
  <c r="U41" i="13"/>
  <c r="V41" i="13" s="1"/>
  <c r="U42" i="13"/>
  <c r="V42" i="13" s="1"/>
  <c r="J40" i="13"/>
  <c r="Y42" i="6"/>
  <c r="U24" i="13"/>
  <c r="V24" i="13" s="1"/>
  <c r="X44" i="6"/>
  <c r="Y14" i="6"/>
  <c r="H22" i="12"/>
  <c r="I44" i="13"/>
  <c r="H44" i="6"/>
  <c r="U14" i="13"/>
  <c r="V14" i="13" s="1"/>
  <c r="Y33" i="6"/>
  <c r="H38" i="12"/>
  <c r="Y16" i="6"/>
  <c r="Y25" i="6"/>
  <c r="H30" i="12"/>
  <c r="Y41" i="6"/>
  <c r="U25" i="13"/>
  <c r="V25" i="13" s="1"/>
  <c r="T40" i="13"/>
  <c r="U37" i="13"/>
  <c r="V37" i="13" s="1"/>
  <c r="S40" i="13"/>
  <c r="Y39" i="6"/>
  <c r="U31" i="13"/>
  <c r="V31" i="13" s="1"/>
  <c r="U39" i="13"/>
  <c r="V39" i="13" s="1"/>
  <c r="X40" i="6"/>
  <c r="H44" i="13"/>
  <c r="H15" i="12"/>
  <c r="U11" i="13"/>
  <c r="V11" i="13" s="1"/>
  <c r="U38" i="13"/>
  <c r="V38" i="13" s="1"/>
  <c r="O40" i="13"/>
  <c r="N40" i="13"/>
  <c r="K40" i="13"/>
  <c r="U33" i="13"/>
  <c r="V33" i="13" s="1"/>
  <c r="H40" i="13"/>
  <c r="M40" i="13"/>
  <c r="Y22" i="6"/>
  <c r="U15" i="13"/>
  <c r="V15" i="13" s="1"/>
  <c r="R40" i="13"/>
  <c r="L40" i="13"/>
  <c r="U16" i="13"/>
  <c r="V16" i="13" s="1"/>
  <c r="Y15" i="6"/>
  <c r="I45" i="6"/>
  <c r="U29" i="13"/>
  <c r="V29" i="13" s="1"/>
  <c r="H40" i="6"/>
  <c r="U22" i="13"/>
  <c r="V22" i="13" s="1"/>
  <c r="J229" i="13"/>
  <c r="K229" i="13"/>
  <c r="L229" i="13"/>
  <c r="R229" i="13"/>
  <c r="U30" i="13"/>
  <c r="V30" i="13" s="1"/>
  <c r="I40" i="13"/>
  <c r="R597" i="10"/>
  <c r="S564" i="10"/>
  <c r="Q498" i="10"/>
  <c r="O498" i="10"/>
  <c r="M498" i="10"/>
  <c r="M509" i="10"/>
  <c r="I498" i="10"/>
  <c r="K498" i="10"/>
  <c r="O446" i="10"/>
  <c r="I446" i="10"/>
  <c r="T413" i="10"/>
  <c r="M463" i="10"/>
  <c r="P451" i="10"/>
  <c r="P434" i="10"/>
  <c r="N446" i="10"/>
  <c r="L463" i="10"/>
  <c r="M464" i="10"/>
  <c r="R463" i="10"/>
  <c r="R451" i="10"/>
  <c r="O434" i="10"/>
  <c r="T449" i="10"/>
  <c r="T451" i="10"/>
  <c r="H443" i="10"/>
  <c r="T446" i="10"/>
  <c r="O464" i="10"/>
  <c r="N413" i="10"/>
  <c r="K451" i="10"/>
  <c r="O444" i="10"/>
  <c r="H451" i="10"/>
  <c r="S461" i="10"/>
  <c r="H446" i="10"/>
  <c r="T464" i="10"/>
  <c r="P463" i="10"/>
  <c r="Q413" i="10"/>
  <c r="M461" i="10"/>
  <c r="I451" i="10"/>
  <c r="Q451" i="10"/>
  <c r="Q464" i="10"/>
  <c r="K463" i="10"/>
  <c r="P413" i="10"/>
  <c r="F413" i="10"/>
  <c r="K422" i="10"/>
  <c r="R443" i="10"/>
  <c r="K449" i="10"/>
  <c r="I444" i="10"/>
  <c r="T442" i="10"/>
  <c r="T463" i="10"/>
  <c r="J413" i="10"/>
  <c r="G413" i="10"/>
  <c r="H428" i="10"/>
  <c r="G446" i="10"/>
  <c r="N461" i="10"/>
  <c r="L446" i="10"/>
  <c r="T393" i="10"/>
  <c r="H393" i="10"/>
  <c r="I393" i="10"/>
  <c r="K393" i="10"/>
  <c r="P393" i="10"/>
  <c r="S393" i="10"/>
  <c r="K152" i="10"/>
  <c r="S152" i="10"/>
  <c r="K160" i="10"/>
  <c r="J160" i="10"/>
  <c r="M160" i="10"/>
  <c r="L190" i="10"/>
  <c r="Q154" i="10"/>
  <c r="L191" i="10"/>
  <c r="H191" i="10"/>
  <c r="I191" i="10"/>
  <c r="T154" i="10"/>
  <c r="G191" i="10"/>
  <c r="J190" i="10"/>
  <c r="O154" i="10"/>
  <c r="K172" i="10"/>
  <c r="T191" i="10"/>
  <c r="K190" i="10"/>
  <c r="M191" i="10"/>
  <c r="I190" i="10"/>
  <c r="S191" i="10"/>
  <c r="O190" i="10"/>
  <c r="S190" i="10"/>
  <c r="G645" i="10"/>
  <c r="F645" i="10"/>
  <c r="R645" i="10"/>
  <c r="I645" i="10"/>
  <c r="S645" i="10"/>
  <c r="N645" i="10"/>
  <c r="Q645" i="10"/>
  <c r="J645" i="10"/>
  <c r="H645" i="10"/>
  <c r="M645" i="10"/>
  <c r="K645" i="10"/>
  <c r="L645" i="10"/>
  <c r="O645" i="10"/>
  <c r="P645" i="10"/>
  <c r="T645" i="10"/>
  <c r="D67" i="7"/>
  <c r="P69" i="8"/>
  <c r="D873" i="10" s="1"/>
  <c r="X69" i="8"/>
  <c r="D942" i="10" s="1"/>
  <c r="I942" i="10" s="1"/>
  <c r="M69" i="8"/>
  <c r="D202" i="10" s="1"/>
  <c r="O69" i="8"/>
  <c r="D337" i="10" s="1"/>
  <c r="H337" i="10" s="1"/>
  <c r="S212" i="16"/>
  <c r="U209" i="16"/>
  <c r="V209" i="16" s="1"/>
  <c r="U51" i="18"/>
  <c r="V51" i="18" s="1"/>
  <c r="Q141" i="12"/>
  <c r="U101" i="17"/>
  <c r="V101" i="17" s="1"/>
  <c r="R107" i="12"/>
  <c r="P111" i="18"/>
  <c r="U88" i="18"/>
  <c r="V88" i="18" s="1"/>
  <c r="U101" i="12"/>
  <c r="Q111" i="20"/>
  <c r="U96" i="21"/>
  <c r="V96" i="21" s="1"/>
  <c r="P94" i="12"/>
  <c r="U99" i="22"/>
  <c r="V99" i="22" s="1"/>
  <c r="R40" i="26"/>
  <c r="R45" i="26" s="1"/>
  <c r="R46" i="26" s="1"/>
  <c r="I212" i="26"/>
  <c r="Q156" i="12"/>
  <c r="L158" i="26"/>
  <c r="K120" i="26"/>
  <c r="U207" i="26"/>
  <c r="V207" i="26" s="1"/>
  <c r="U219" i="26"/>
  <c r="V219" i="26" s="1"/>
  <c r="J146" i="26"/>
  <c r="O218" i="12"/>
  <c r="U218" i="26"/>
  <c r="V218" i="26" s="1"/>
  <c r="T197" i="25"/>
  <c r="L146" i="25"/>
  <c r="J83" i="25"/>
  <c r="U167" i="25"/>
  <c r="V167" i="25" s="1"/>
  <c r="K170" i="25"/>
  <c r="U152" i="25"/>
  <c r="V152" i="25" s="1"/>
  <c r="U172" i="25"/>
  <c r="U122" i="25"/>
  <c r="V122" i="25" s="1"/>
  <c r="T178" i="12"/>
  <c r="U139" i="18"/>
  <c r="V139" i="18" s="1"/>
  <c r="U196" i="18"/>
  <c r="V196" i="18" s="1"/>
  <c r="J166" i="15"/>
  <c r="I69" i="8"/>
  <c r="V69" i="8" s="1"/>
  <c r="M192" i="10"/>
  <c r="K192" i="10"/>
  <c r="N218" i="10"/>
  <c r="I218" i="10"/>
  <c r="F159" i="10"/>
  <c r="J159" i="10"/>
  <c r="R83" i="17"/>
  <c r="U93" i="12"/>
  <c r="U81" i="17"/>
  <c r="V81" i="17" s="1"/>
  <c r="U110" i="17"/>
  <c r="V110" i="17" s="1"/>
  <c r="U183" i="18"/>
  <c r="V183" i="18" s="1"/>
  <c r="T111" i="20"/>
  <c r="U169" i="22"/>
  <c r="V169" i="22" s="1"/>
  <c r="I111" i="22"/>
  <c r="R40" i="25"/>
  <c r="U84" i="26"/>
  <c r="V84" i="26" s="1"/>
  <c r="U102" i="25"/>
  <c r="V102" i="25" s="1"/>
  <c r="I111" i="25"/>
  <c r="M111" i="27"/>
  <c r="U200" i="26"/>
  <c r="V200" i="26" s="1"/>
  <c r="N203" i="26"/>
  <c r="U130" i="26"/>
  <c r="V130" i="26" s="1"/>
  <c r="U134" i="26"/>
  <c r="V134" i="26" s="1"/>
  <c r="U201" i="26"/>
  <c r="V201" i="26" s="1"/>
  <c r="U119" i="26"/>
  <c r="V119" i="26" s="1"/>
  <c r="L166" i="25"/>
  <c r="U159" i="25"/>
  <c r="V159" i="25" s="1"/>
  <c r="P120" i="25"/>
  <c r="S225" i="25"/>
  <c r="U131" i="25"/>
  <c r="V131" i="25" s="1"/>
  <c r="U194" i="25"/>
  <c r="V194" i="25" s="1"/>
  <c r="U207" i="25"/>
  <c r="V207" i="25" s="1"/>
  <c r="U113" i="25"/>
  <c r="V113" i="25" s="1"/>
  <c r="U141" i="25"/>
  <c r="V141" i="25" s="1"/>
  <c r="S228" i="18"/>
  <c r="J192" i="10"/>
  <c r="D45" i="7"/>
  <c r="W47" i="8"/>
  <c r="D784" i="10" s="1"/>
  <c r="J784" i="10" s="1"/>
  <c r="X47" i="8"/>
  <c r="D920" i="10" s="1"/>
  <c r="K920" i="10" s="1"/>
  <c r="I47" i="8"/>
  <c r="V47" i="8" s="1"/>
  <c r="D717" i="10" s="1"/>
  <c r="M47" i="8"/>
  <c r="D180" i="10" s="1"/>
  <c r="O47" i="8"/>
  <c r="D315" i="10" s="1"/>
  <c r="G315" i="10" s="1"/>
  <c r="P47" i="8"/>
  <c r="D851" i="10" s="1"/>
  <c r="R851" i="10" s="1"/>
  <c r="U91" i="24"/>
  <c r="V91" i="24" s="1"/>
  <c r="O111" i="24"/>
  <c r="U105" i="25"/>
  <c r="V105" i="25" s="1"/>
  <c r="L111" i="25"/>
  <c r="M111" i="24"/>
  <c r="U110" i="24"/>
  <c r="V110" i="24" s="1"/>
  <c r="L111" i="18"/>
  <c r="P97" i="12"/>
  <c r="M111" i="21"/>
  <c r="U215" i="23"/>
  <c r="V215" i="23" s="1"/>
  <c r="S225" i="23"/>
  <c r="O155" i="23"/>
  <c r="U154" i="23"/>
  <c r="V154" i="23" s="1"/>
  <c r="K111" i="25"/>
  <c r="R45" i="14"/>
  <c r="P175" i="22"/>
  <c r="U172" i="12"/>
  <c r="V58" i="8"/>
  <c r="L58" i="8"/>
  <c r="D124" i="10" s="1"/>
  <c r="F124" i="10" s="1"/>
  <c r="N58" i="8"/>
  <c r="D258" i="10" s="1"/>
  <c r="K58" i="8"/>
  <c r="D56" i="10" s="1"/>
  <c r="H44" i="24"/>
  <c r="H42" i="12"/>
  <c r="N40" i="26"/>
  <c r="N45" i="26" s="1"/>
  <c r="N46" i="26" s="1"/>
  <c r="O44" i="25"/>
  <c r="O45" i="25" s="1"/>
  <c r="O46" i="25" s="1"/>
  <c r="U43" i="25"/>
  <c r="V43" i="25" s="1"/>
  <c r="H20" i="12"/>
  <c r="H40" i="24"/>
  <c r="H18" i="22"/>
  <c r="H45" i="22" s="1"/>
  <c r="H46" i="22" s="1"/>
  <c r="H16" i="12"/>
  <c r="P111" i="27"/>
  <c r="U84" i="27"/>
  <c r="V84" i="27" s="1"/>
  <c r="L111" i="24"/>
  <c r="J629" i="10"/>
  <c r="I629" i="10"/>
  <c r="U92" i="27"/>
  <c r="V92" i="27" s="1"/>
  <c r="P183" i="12"/>
  <c r="T109" i="12"/>
  <c r="M111" i="17"/>
  <c r="U102" i="12"/>
  <c r="U103" i="18"/>
  <c r="V103" i="18" s="1"/>
  <c r="U141" i="18"/>
  <c r="V141" i="18" s="1"/>
  <c r="Y105" i="12"/>
  <c r="U172" i="22"/>
  <c r="V172" i="22" s="1"/>
  <c r="F462" i="10"/>
  <c r="L462" i="10"/>
  <c r="W69" i="8"/>
  <c r="D806" i="10" s="1"/>
  <c r="G806" i="10" s="1"/>
  <c r="H40" i="21"/>
  <c r="H45" i="21" s="1"/>
  <c r="H46" i="21" s="1"/>
  <c r="H39" i="12"/>
  <c r="N46" i="17"/>
  <c r="X95" i="12"/>
  <c r="U89" i="18"/>
  <c r="V89" i="18" s="1"/>
  <c r="U92" i="19"/>
  <c r="V92" i="19" s="1"/>
  <c r="N72" i="12"/>
  <c r="N225" i="27"/>
  <c r="J206" i="27"/>
  <c r="U205" i="27"/>
  <c r="U77" i="15"/>
  <c r="V77" i="15" s="1"/>
  <c r="U229" i="23"/>
  <c r="V229" i="23" s="1"/>
  <c r="H469" i="10"/>
  <c r="F469" i="10"/>
  <c r="M469" i="10"/>
  <c r="N469" i="10"/>
  <c r="P453" i="10"/>
  <c r="Q453" i="10"/>
  <c r="G453" i="10"/>
  <c r="T437" i="10"/>
  <c r="I437" i="10"/>
  <c r="K437" i="10"/>
  <c r="M437" i="10"/>
  <c r="G421" i="10"/>
  <c r="K421" i="10"/>
  <c r="T421" i="10"/>
  <c r="T465" i="10"/>
  <c r="O465" i="10"/>
  <c r="H465" i="10"/>
  <c r="I465" i="10"/>
  <c r="J432" i="10"/>
  <c r="O432" i="10"/>
  <c r="I432" i="10"/>
  <c r="R432" i="10"/>
  <c r="H432" i="10"/>
  <c r="T432" i="10"/>
  <c r="U82" i="20"/>
  <c r="V82" i="20" s="1"/>
  <c r="V83" i="20" s="1"/>
  <c r="S82" i="12"/>
  <c r="M904" i="10"/>
  <c r="K904" i="10"/>
  <c r="H904" i="10"/>
  <c r="O195" i="10"/>
  <c r="Q195" i="10"/>
  <c r="P195" i="10"/>
  <c r="T195" i="10"/>
  <c r="K195" i="10"/>
  <c r="I195" i="10"/>
  <c r="F195" i="10"/>
  <c r="L195" i="10"/>
  <c r="M195" i="10"/>
  <c r="G195" i="10"/>
  <c r="G192" i="10"/>
  <c r="T192" i="10"/>
  <c r="F192" i="10"/>
  <c r="I192" i="10"/>
  <c r="P192" i="10"/>
  <c r="O192" i="10"/>
  <c r="R192" i="10"/>
  <c r="Q192" i="10"/>
  <c r="S192" i="10"/>
  <c r="H192" i="10"/>
  <c r="N192" i="10"/>
  <c r="M168" i="10"/>
  <c r="T168" i="10"/>
  <c r="J168" i="10"/>
  <c r="S168" i="10"/>
  <c r="N168" i="10"/>
  <c r="L168" i="10"/>
  <c r="I168" i="10"/>
  <c r="F168" i="10"/>
  <c r="O168" i="10"/>
  <c r="Q168" i="10"/>
  <c r="K168" i="10"/>
  <c r="G168" i="10"/>
  <c r="P168" i="10"/>
  <c r="N111" i="20"/>
  <c r="M111" i="25"/>
  <c r="K135" i="23"/>
  <c r="U134" i="23"/>
  <c r="V134" i="23" s="1"/>
  <c r="V135" i="23" s="1"/>
  <c r="F644" i="10"/>
  <c r="P644" i="10"/>
  <c r="I644" i="10"/>
  <c r="S644" i="10"/>
  <c r="R365" i="10"/>
  <c r="G365" i="10"/>
  <c r="J386" i="10"/>
  <c r="O386" i="10"/>
  <c r="J589" i="10"/>
  <c r="Q589" i="10"/>
  <c r="M589" i="10"/>
  <c r="G589" i="10"/>
  <c r="S589" i="10"/>
  <c r="L557" i="10"/>
  <c r="N557" i="10"/>
  <c r="R467" i="10"/>
  <c r="Q467" i="10"/>
  <c r="R100" i="12"/>
  <c r="Q96" i="12"/>
  <c r="T88" i="12"/>
  <c r="U85" i="19"/>
  <c r="V85" i="19" s="1"/>
  <c r="V128" i="12"/>
  <c r="O918" i="10"/>
  <c r="R918" i="10"/>
  <c r="G918" i="10"/>
  <c r="M918" i="10"/>
  <c r="S918" i="10"/>
  <c r="R849" i="10"/>
  <c r="F849" i="10"/>
  <c r="T849" i="10"/>
  <c r="O579" i="10"/>
  <c r="K579" i="10"/>
  <c r="M547" i="10"/>
  <c r="S547" i="10"/>
  <c r="I547" i="10"/>
  <c r="U217" i="27"/>
  <c r="V217" i="27" s="1"/>
  <c r="U189" i="27"/>
  <c r="V189" i="27" s="1"/>
  <c r="U132" i="27"/>
  <c r="V132" i="27" s="1"/>
  <c r="U77" i="27"/>
  <c r="V77" i="27" s="1"/>
  <c r="R141" i="12"/>
  <c r="U108" i="26"/>
  <c r="V108" i="26" s="1"/>
  <c r="S111" i="15"/>
  <c r="N212" i="26"/>
  <c r="I146" i="26"/>
  <c r="Q225" i="25"/>
  <c r="U186" i="25"/>
  <c r="V186" i="25" s="1"/>
  <c r="U190" i="25"/>
  <c r="V190" i="25" s="1"/>
  <c r="O228" i="25"/>
  <c r="U163" i="18"/>
  <c r="V163" i="18" s="1"/>
  <c r="T547" i="10"/>
  <c r="K84" i="10"/>
  <c r="H149" i="10"/>
  <c r="L149" i="10"/>
  <c r="F154" i="10"/>
  <c r="G154" i="10"/>
  <c r="R154" i="10"/>
  <c r="P154" i="10"/>
  <c r="S154" i="10"/>
  <c r="K154" i="10"/>
  <c r="J154" i="10"/>
  <c r="M154" i="10"/>
  <c r="H154" i="10"/>
  <c r="Q111" i="26"/>
  <c r="K45" i="23"/>
  <c r="K46" i="23" s="1"/>
  <c r="S146" i="15"/>
  <c r="O117" i="12"/>
  <c r="M170" i="14"/>
  <c r="J587" i="10"/>
  <c r="K918" i="10"/>
  <c r="O149" i="10"/>
  <c r="L688" i="10"/>
  <c r="H40" i="26"/>
  <c r="H45" i="26" s="1"/>
  <c r="H46" i="26" s="1"/>
  <c r="R143" i="12"/>
  <c r="U229" i="27"/>
  <c r="V229" i="27" s="1"/>
  <c r="N111" i="27"/>
  <c r="J490" i="10"/>
  <c r="F918" i="10"/>
  <c r="S849" i="10"/>
  <c r="K656" i="10"/>
  <c r="N656" i="10"/>
  <c r="I447" i="10"/>
  <c r="F447" i="10"/>
  <c r="L447" i="10"/>
  <c r="T447" i="10"/>
  <c r="R447" i="10"/>
  <c r="N447" i="10"/>
  <c r="P447" i="10"/>
  <c r="M447" i="10"/>
  <c r="J459" i="10"/>
  <c r="P459" i="10"/>
  <c r="O459" i="10"/>
  <c r="S459" i="10"/>
  <c r="K459" i="10"/>
  <c r="Q459" i="10"/>
  <c r="H459" i="10"/>
  <c r="L442" i="10"/>
  <c r="P442" i="10"/>
  <c r="G442" i="10"/>
  <c r="M442" i="10"/>
  <c r="N442" i="10"/>
  <c r="H442" i="10"/>
  <c r="I442" i="10"/>
  <c r="R442" i="10"/>
  <c r="O426" i="10"/>
  <c r="J426" i="10"/>
  <c r="L426" i="10"/>
  <c r="G426" i="10"/>
  <c r="N426" i="10"/>
  <c r="P426" i="10"/>
  <c r="K426" i="10"/>
  <c r="G642" i="10"/>
  <c r="N642" i="10"/>
  <c r="I642" i="10"/>
  <c r="S642" i="10"/>
  <c r="L642" i="10"/>
  <c r="Q642" i="10"/>
  <c r="O225" i="27"/>
  <c r="S212" i="27"/>
  <c r="Y160" i="12"/>
  <c r="U210" i="14"/>
  <c r="V210" i="14" s="1"/>
  <c r="N143" i="12"/>
  <c r="O45" i="14"/>
  <c r="H918" i="10"/>
  <c r="R799" i="10"/>
  <c r="U104" i="24"/>
  <c r="V104" i="24" s="1"/>
  <c r="J212" i="26"/>
  <c r="S166" i="26"/>
  <c r="U137" i="26"/>
  <c r="V137" i="26" s="1"/>
  <c r="O146" i="26"/>
  <c r="U168" i="26"/>
  <c r="V168" i="26" s="1"/>
  <c r="U143" i="26"/>
  <c r="V143" i="26" s="1"/>
  <c r="U181" i="26"/>
  <c r="V181" i="26" s="1"/>
  <c r="J151" i="26"/>
  <c r="U78" i="26"/>
  <c r="V78" i="26" s="1"/>
  <c r="U210" i="25"/>
  <c r="V210" i="25" s="1"/>
  <c r="Q197" i="25"/>
  <c r="S166" i="25"/>
  <c r="U179" i="25"/>
  <c r="V179" i="25" s="1"/>
  <c r="U133" i="25"/>
  <c r="V133" i="25" s="1"/>
  <c r="T192" i="12"/>
  <c r="F452" i="10"/>
  <c r="J161" i="10"/>
  <c r="T161" i="10"/>
  <c r="R161" i="10"/>
  <c r="O161" i="10"/>
  <c r="J799" i="10"/>
  <c r="G688" i="10"/>
  <c r="F688" i="10"/>
  <c r="P688" i="10"/>
  <c r="M688" i="10"/>
  <c r="H688" i="10"/>
  <c r="I688" i="10"/>
  <c r="Q688" i="10"/>
  <c r="R688" i="10"/>
  <c r="H664" i="10"/>
  <c r="G664" i="10"/>
  <c r="H454" i="10"/>
  <c r="T454" i="10"/>
  <c r="J84" i="10"/>
  <c r="L84" i="10"/>
  <c r="R84" i="10"/>
  <c r="Q84" i="10"/>
  <c r="F84" i="10"/>
  <c r="I84" i="10"/>
  <c r="G84" i="10"/>
  <c r="R135" i="27"/>
  <c r="U133" i="22"/>
  <c r="V133" i="22" s="1"/>
  <c r="O197" i="27"/>
  <c r="J182" i="27"/>
  <c r="M151" i="27"/>
  <c r="U130" i="27"/>
  <c r="V130" i="27" s="1"/>
  <c r="Q120" i="27"/>
  <c r="S197" i="27"/>
  <c r="U128" i="27"/>
  <c r="V128" i="27" s="1"/>
  <c r="U200" i="27"/>
  <c r="V200" i="27" s="1"/>
  <c r="U125" i="27"/>
  <c r="V125" i="27" s="1"/>
  <c r="K83" i="27"/>
  <c r="U117" i="27"/>
  <c r="V117" i="27" s="1"/>
  <c r="O74" i="26"/>
  <c r="F55" i="7"/>
  <c r="I55" i="7"/>
  <c r="O55" i="7"/>
  <c r="H55" i="7"/>
  <c r="G55" i="7"/>
  <c r="T55" i="7"/>
  <c r="P55" i="7"/>
  <c r="L55" i="7"/>
  <c r="R55" i="7"/>
  <c r="J55" i="7"/>
  <c r="N55" i="7"/>
  <c r="Q55" i="7"/>
  <c r="S55" i="7"/>
  <c r="M55" i="7"/>
  <c r="K55" i="7"/>
  <c r="J463" i="10"/>
  <c r="G463" i="10"/>
  <c r="O413" i="10"/>
  <c r="P83" i="14"/>
  <c r="F650" i="10"/>
  <c r="G650" i="10"/>
  <c r="S172" i="10"/>
  <c r="P183" i="10"/>
  <c r="R190" i="10"/>
  <c r="P190" i="10"/>
  <c r="O15" i="7"/>
  <c r="O451" i="10"/>
  <c r="I623" i="10"/>
  <c r="S446" i="10"/>
  <c r="R468" i="10"/>
  <c r="R446" i="10"/>
  <c r="N129" i="27"/>
  <c r="U210" i="16"/>
  <c r="V210" i="16" s="1"/>
  <c r="H29" i="12"/>
  <c r="L45" i="16"/>
  <c r="L46" i="16" s="1"/>
  <c r="P111" i="15"/>
  <c r="Q83" i="20"/>
  <c r="O158" i="21"/>
  <c r="U196" i="27"/>
  <c r="V196" i="27" s="1"/>
  <c r="K166" i="27"/>
  <c r="U140" i="27"/>
  <c r="V140" i="27" s="1"/>
  <c r="U176" i="27"/>
  <c r="V176" i="27" s="1"/>
  <c r="P195" i="12"/>
  <c r="X143" i="12"/>
  <c r="U140" i="22"/>
  <c r="V140" i="22" s="1"/>
  <c r="K83" i="22"/>
  <c r="J197" i="21"/>
  <c r="O225" i="21"/>
  <c r="U225" i="21" s="1"/>
  <c r="O166" i="21"/>
  <c r="J203" i="17"/>
  <c r="O225" i="16"/>
  <c r="I43" i="7"/>
  <c r="S43" i="7"/>
  <c r="O43" i="7"/>
  <c r="L43" i="7"/>
  <c r="K43" i="7"/>
  <c r="H43" i="7"/>
  <c r="T43" i="7"/>
  <c r="P43" i="7"/>
  <c r="G43" i="7"/>
  <c r="R43" i="7"/>
  <c r="J43" i="7"/>
  <c r="M43" i="7"/>
  <c r="N43" i="7"/>
  <c r="F43" i="7"/>
  <c r="Q43" i="7"/>
  <c r="J57" i="7"/>
  <c r="S57" i="7"/>
  <c r="I57" i="7"/>
  <c r="T57" i="7"/>
  <c r="P57" i="7"/>
  <c r="L57" i="7"/>
  <c r="K57" i="7"/>
  <c r="G57" i="7"/>
  <c r="M57" i="7"/>
  <c r="N57" i="7"/>
  <c r="H57" i="7"/>
  <c r="Q57" i="7"/>
  <c r="O57" i="7"/>
  <c r="R57" i="7"/>
  <c r="F57" i="7"/>
  <c r="U48" i="7"/>
  <c r="O441" i="10"/>
  <c r="F463" i="10"/>
  <c r="H463" i="10"/>
  <c r="H413" i="10"/>
  <c r="S650" i="10"/>
  <c r="M650" i="10"/>
  <c r="M172" i="10"/>
  <c r="G190" i="10"/>
  <c r="Q190" i="10"/>
  <c r="Q172" i="10"/>
  <c r="L413" i="10"/>
  <c r="M451" i="10"/>
  <c r="S451" i="10"/>
  <c r="K468" i="10"/>
  <c r="J446" i="10"/>
  <c r="U35" i="26"/>
  <c r="V35" i="26" s="1"/>
  <c r="Q40" i="26"/>
  <c r="O151" i="24"/>
  <c r="S24" i="7"/>
  <c r="M24" i="7"/>
  <c r="P24" i="7"/>
  <c r="G24" i="7"/>
  <c r="T24" i="7"/>
  <c r="F24" i="7"/>
  <c r="I24" i="7"/>
  <c r="N24" i="7"/>
  <c r="K24" i="7"/>
  <c r="L24" i="7"/>
  <c r="J441" i="10"/>
  <c r="N463" i="10"/>
  <c r="R413" i="10"/>
  <c r="L650" i="10"/>
  <c r="H650" i="10"/>
  <c r="P650" i="10"/>
  <c r="H190" i="10"/>
  <c r="L172" i="10"/>
  <c r="T190" i="10"/>
  <c r="T172" i="10"/>
  <c r="F190" i="10"/>
  <c r="G172" i="10"/>
  <c r="S413" i="10"/>
  <c r="S15" i="7"/>
  <c r="L451" i="10"/>
  <c r="F451" i="10"/>
  <c r="F468" i="10"/>
  <c r="Q446" i="10"/>
  <c r="K45" i="8"/>
  <c r="D43" i="10" s="1"/>
  <c r="R43" i="10" s="1"/>
  <c r="M111" i="15"/>
  <c r="P83" i="22"/>
  <c r="R83" i="15"/>
  <c r="U80" i="14"/>
  <c r="V80" i="14" s="1"/>
  <c r="O463" i="10"/>
  <c r="S463" i="10"/>
  <c r="K413" i="10"/>
  <c r="J650" i="10"/>
  <c r="J451" i="10"/>
  <c r="N451" i="10"/>
  <c r="K446" i="10"/>
  <c r="O436" i="10"/>
  <c r="J436" i="10"/>
  <c r="K235" i="12"/>
  <c r="F446" i="10"/>
  <c r="L35" i="8"/>
  <c r="D101" i="10" s="1"/>
  <c r="G101" i="10" s="1"/>
  <c r="K225" i="15"/>
  <c r="T166" i="27"/>
  <c r="U82" i="15"/>
  <c r="V82" i="15" s="1"/>
  <c r="U131" i="14"/>
  <c r="V131" i="14" s="1"/>
  <c r="V160" i="12"/>
  <c r="W216" i="12"/>
  <c r="X192" i="12"/>
  <c r="H40" i="27"/>
  <c r="H45" i="27" s="1"/>
  <c r="H46" i="27" s="1"/>
  <c r="U72" i="15"/>
  <c r="V72" i="15" s="1"/>
  <c r="U35" i="7"/>
  <c r="U184" i="14"/>
  <c r="V184" i="14" s="1"/>
  <c r="U156" i="14"/>
  <c r="V156" i="14" s="1"/>
  <c r="U176" i="14"/>
  <c r="V176" i="14" s="1"/>
  <c r="J182" i="14"/>
  <c r="U217" i="14"/>
  <c r="V217" i="14" s="1"/>
  <c r="K111" i="26"/>
  <c r="U90" i="27"/>
  <c r="V90" i="27" s="1"/>
  <c r="K803" i="10"/>
  <c r="N665" i="10"/>
  <c r="L665" i="10"/>
  <c r="Q715" i="10"/>
  <c r="O45" i="17"/>
  <c r="O46" i="17" s="1"/>
  <c r="U228" i="24"/>
  <c r="U86" i="27"/>
  <c r="V86" i="27" s="1"/>
  <c r="J175" i="27"/>
  <c r="U171" i="27"/>
  <c r="V171" i="27" s="1"/>
  <c r="M166" i="27"/>
  <c r="U161" i="27"/>
  <c r="V161" i="27" s="1"/>
  <c r="J146" i="27"/>
  <c r="U141" i="27"/>
  <c r="V141" i="27" s="1"/>
  <c r="U143" i="15"/>
  <c r="V143" i="15" s="1"/>
  <c r="U209" i="14"/>
  <c r="V209" i="14" s="1"/>
  <c r="L212" i="14"/>
  <c r="U98" i="14"/>
  <c r="V98" i="14" s="1"/>
  <c r="P111" i="26"/>
  <c r="U110" i="26"/>
  <c r="V110" i="26" s="1"/>
  <c r="U12" i="17"/>
  <c r="U204" i="27"/>
  <c r="V204" i="27" s="1"/>
  <c r="S158" i="27"/>
  <c r="U157" i="27"/>
  <c r="V157" i="27" s="1"/>
  <c r="U139" i="27"/>
  <c r="V139" i="27" s="1"/>
  <c r="O146" i="27"/>
  <c r="P129" i="27"/>
  <c r="T83" i="27"/>
  <c r="U188" i="27"/>
  <c r="V188" i="27" s="1"/>
  <c r="K197" i="27"/>
  <c r="S166" i="24"/>
  <c r="U159" i="24"/>
  <c r="V159" i="24" s="1"/>
  <c r="S182" i="19"/>
  <c r="U180" i="19"/>
  <c r="V180" i="19" s="1"/>
  <c r="P146" i="14"/>
  <c r="U144" i="14"/>
  <c r="V144" i="14" s="1"/>
  <c r="X216" i="12"/>
  <c r="O155" i="27"/>
  <c r="U153" i="27"/>
  <c r="V153" i="27" s="1"/>
  <c r="U99" i="26"/>
  <c r="V99" i="26" s="1"/>
  <c r="S111" i="26"/>
  <c r="U85" i="26"/>
  <c r="V85" i="26" s="1"/>
  <c r="Q45" i="23"/>
  <c r="Q46" i="23" s="1"/>
  <c r="P120" i="26"/>
  <c r="U160" i="26"/>
  <c r="V160" i="26" s="1"/>
  <c r="U177" i="25"/>
  <c r="V177" i="25" s="1"/>
  <c r="U71" i="25"/>
  <c r="V71" i="25" s="1"/>
  <c r="U157" i="25"/>
  <c r="P191" i="12"/>
  <c r="U43" i="26"/>
  <c r="V43" i="26" s="1"/>
  <c r="V44" i="26" s="1"/>
  <c r="O44" i="26"/>
  <c r="Q46" i="19"/>
  <c r="U180" i="14"/>
  <c r="V180" i="14" s="1"/>
  <c r="P182" i="14"/>
  <c r="L151" i="14"/>
  <c r="U148" i="14"/>
  <c r="V148" i="14" s="1"/>
  <c r="R74" i="16"/>
  <c r="N166" i="14"/>
  <c r="N158" i="26"/>
  <c r="O135" i="27"/>
  <c r="U127" i="14"/>
  <c r="V127" i="14" s="1"/>
  <c r="O111" i="27"/>
  <c r="O170" i="27"/>
  <c r="R79" i="12"/>
  <c r="T203" i="23"/>
  <c r="U123" i="27"/>
  <c r="V123" i="27" s="1"/>
  <c r="J135" i="20"/>
  <c r="U144" i="15"/>
  <c r="V144" i="15" s="1"/>
  <c r="I111" i="15"/>
  <c r="M111" i="26"/>
  <c r="U179" i="26"/>
  <c r="V179" i="26" s="1"/>
  <c r="K135" i="26"/>
  <c r="U169" i="27"/>
  <c r="V169" i="27" s="1"/>
  <c r="O140" i="12"/>
  <c r="U156" i="27"/>
  <c r="V156" i="27" s="1"/>
  <c r="U122" i="22"/>
  <c r="V122" i="22" s="1"/>
  <c r="U219" i="21"/>
  <c r="V219" i="21" s="1"/>
  <c r="V225" i="21" s="1"/>
  <c r="O206" i="21"/>
  <c r="O74" i="21"/>
  <c r="T151" i="19"/>
  <c r="L166" i="19"/>
  <c r="U134" i="16"/>
  <c r="V134" i="16" s="1"/>
  <c r="K206" i="27"/>
  <c r="U178" i="27"/>
  <c r="V178" i="27" s="1"/>
  <c r="U159" i="27"/>
  <c r="V159" i="27" s="1"/>
  <c r="S83" i="27"/>
  <c r="S74" i="27"/>
  <c r="K129" i="27"/>
  <c r="U174" i="27"/>
  <c r="V174" i="27" s="1"/>
  <c r="K225" i="27"/>
  <c r="K203" i="27"/>
  <c r="U128" i="26"/>
  <c r="V128" i="26" s="1"/>
  <c r="R225" i="24"/>
  <c r="J120" i="24"/>
  <c r="U141" i="24"/>
  <c r="V141" i="24" s="1"/>
  <c r="T83" i="23"/>
  <c r="U168" i="27"/>
  <c r="J155" i="14"/>
  <c r="N126" i="12"/>
  <c r="U229" i="17"/>
  <c r="V229" i="17" s="1"/>
  <c r="U229" i="18"/>
  <c r="V229" i="18" s="1"/>
  <c r="O95" i="12"/>
  <c r="U85" i="18"/>
  <c r="O111" i="14"/>
  <c r="R206" i="26"/>
  <c r="L83" i="14"/>
  <c r="U100" i="14"/>
  <c r="V100" i="14" s="1"/>
  <c r="O146" i="16"/>
  <c r="U200" i="16"/>
  <c r="V200" i="16" s="1"/>
  <c r="P129" i="15"/>
  <c r="N74" i="25"/>
  <c r="U92" i="15"/>
  <c r="V92" i="15" s="1"/>
  <c r="L146" i="20"/>
  <c r="M151" i="14"/>
  <c r="M175" i="14"/>
  <c r="W218" i="12"/>
  <c r="S172" i="12"/>
  <c r="W124" i="12"/>
  <c r="P197" i="14"/>
  <c r="O151" i="14"/>
  <c r="U30" i="26"/>
  <c r="V30" i="26" s="1"/>
  <c r="J18" i="25"/>
  <c r="J45" i="25" s="1"/>
  <c r="J46" i="25" s="1"/>
  <c r="K203" i="24"/>
  <c r="T74" i="19"/>
  <c r="R175" i="24"/>
  <c r="U86" i="15"/>
  <c r="V86" i="15" s="1"/>
  <c r="U106" i="27"/>
  <c r="V106" i="27" s="1"/>
  <c r="R111" i="26"/>
  <c r="O228" i="15"/>
  <c r="R146" i="15"/>
  <c r="S74" i="14"/>
  <c r="U229" i="24"/>
  <c r="V229" i="24" s="1"/>
  <c r="U94" i="20"/>
  <c r="V94" i="20" s="1"/>
  <c r="O111" i="25"/>
  <c r="S111" i="18"/>
  <c r="U90" i="18"/>
  <c r="V90" i="18" s="1"/>
  <c r="Q197" i="26"/>
  <c r="L197" i="26"/>
  <c r="U165" i="26"/>
  <c r="V165" i="26" s="1"/>
  <c r="I166" i="26"/>
  <c r="U145" i="26"/>
  <c r="V145" i="26" s="1"/>
  <c r="Y141" i="12"/>
  <c r="O127" i="12"/>
  <c r="J120" i="26"/>
  <c r="R81" i="12"/>
  <c r="U142" i="26"/>
  <c r="V142" i="26" s="1"/>
  <c r="U192" i="26"/>
  <c r="V192" i="26" s="1"/>
  <c r="U75" i="26"/>
  <c r="V75" i="26" s="1"/>
  <c r="U223" i="26"/>
  <c r="V223" i="26" s="1"/>
  <c r="J83" i="26"/>
  <c r="O224" i="12"/>
  <c r="U73" i="26"/>
  <c r="V73" i="26" s="1"/>
  <c r="J197" i="25"/>
  <c r="T191" i="12"/>
  <c r="K175" i="25"/>
  <c r="U163" i="25"/>
  <c r="V163" i="25" s="1"/>
  <c r="N153" i="12"/>
  <c r="T153" i="12"/>
  <c r="P146" i="25"/>
  <c r="Q134" i="12"/>
  <c r="U130" i="25"/>
  <c r="O203" i="25"/>
  <c r="T185" i="12"/>
  <c r="U204" i="25"/>
  <c r="V204" i="25" s="1"/>
  <c r="U180" i="25"/>
  <c r="V180" i="25" s="1"/>
  <c r="X177" i="12"/>
  <c r="X180" i="12"/>
  <c r="X194" i="12"/>
  <c r="U82" i="18"/>
  <c r="V82" i="18" s="1"/>
  <c r="U189" i="18"/>
  <c r="V189" i="18" s="1"/>
  <c r="U195" i="18"/>
  <c r="V195" i="18" s="1"/>
  <c r="P194" i="12"/>
  <c r="U214" i="27"/>
  <c r="V214" i="27" s="1"/>
  <c r="U82" i="27"/>
  <c r="V82" i="27" s="1"/>
  <c r="K166" i="22"/>
  <c r="U139" i="16"/>
  <c r="V139" i="16" s="1"/>
  <c r="O151" i="21"/>
  <c r="S166" i="14"/>
  <c r="W219" i="12"/>
  <c r="O192" i="12"/>
  <c r="W220" i="12"/>
  <c r="N193" i="12"/>
  <c r="O145" i="12"/>
  <c r="T137" i="12"/>
  <c r="U91" i="15"/>
  <c r="V91" i="15" s="1"/>
  <c r="U90" i="21"/>
  <c r="V90" i="21" s="1"/>
  <c r="X109" i="12"/>
  <c r="U183" i="27"/>
  <c r="V183" i="27" s="1"/>
  <c r="O120" i="15"/>
  <c r="S197" i="14"/>
  <c r="Y161" i="12"/>
  <c r="S228" i="25"/>
  <c r="O158" i="25"/>
  <c r="U222" i="15"/>
  <c r="V222" i="15" s="1"/>
  <c r="U85" i="27"/>
  <c r="V85" i="27" s="1"/>
  <c r="N175" i="16"/>
  <c r="T194" i="12"/>
  <c r="V177" i="12"/>
  <c r="O78" i="12"/>
  <c r="N226" i="12"/>
  <c r="U196" i="12"/>
  <c r="U180" i="12"/>
  <c r="U194" i="14"/>
  <c r="V194" i="14" s="1"/>
  <c r="Q182" i="14"/>
  <c r="V176" i="12"/>
  <c r="R161" i="12"/>
  <c r="U116" i="14"/>
  <c r="V116" i="14" s="1"/>
  <c r="U108" i="20"/>
  <c r="V108" i="20" s="1"/>
  <c r="O96" i="12"/>
  <c r="U92" i="20"/>
  <c r="V92" i="20" s="1"/>
  <c r="T111" i="14"/>
  <c r="U101" i="26"/>
  <c r="V101" i="26" s="1"/>
  <c r="U97" i="26"/>
  <c r="V97" i="26" s="1"/>
  <c r="J182" i="26"/>
  <c r="R120" i="26"/>
  <c r="R197" i="26"/>
  <c r="R203" i="26"/>
  <c r="R74" i="26"/>
  <c r="R182" i="26"/>
  <c r="U172" i="26"/>
  <c r="V172" i="26" s="1"/>
  <c r="N74" i="26"/>
  <c r="L225" i="25"/>
  <c r="R197" i="25"/>
  <c r="U220" i="25"/>
  <c r="V220" i="25" s="1"/>
  <c r="U211" i="18"/>
  <c r="V211" i="18" s="1"/>
  <c r="S158" i="18"/>
  <c r="U194" i="15"/>
  <c r="V194" i="15" s="1"/>
  <c r="T222" i="12"/>
  <c r="O139" i="12"/>
  <c r="V221" i="12"/>
  <c r="I40" i="27"/>
  <c r="U229" i="26"/>
  <c r="V229" i="26" s="1"/>
  <c r="T155" i="19"/>
  <c r="M605" i="10"/>
  <c r="Q605" i="10"/>
  <c r="R600" i="10"/>
  <c r="F600" i="10"/>
  <c r="P574" i="10"/>
  <c r="G574" i="10"/>
  <c r="P597" i="10"/>
  <c r="T597" i="10"/>
  <c r="S574" i="10"/>
  <c r="N574" i="10"/>
  <c r="Q597" i="10"/>
  <c r="O574" i="10"/>
  <c r="L574" i="10"/>
  <c r="H597" i="10"/>
  <c r="M603" i="10"/>
  <c r="F574" i="10"/>
  <c r="L589" i="10"/>
  <c r="L597" i="10"/>
  <c r="I574" i="10"/>
  <c r="I597" i="10"/>
  <c r="N601" i="10"/>
  <c r="Q574" i="10"/>
  <c r="R574" i="10"/>
  <c r="S597" i="10"/>
  <c r="G597" i="10"/>
  <c r="M597" i="10"/>
  <c r="O597" i="10"/>
  <c r="J574" i="10"/>
  <c r="H574" i="10"/>
  <c r="O589" i="10"/>
  <c r="J597" i="10"/>
  <c r="K597" i="10"/>
  <c r="F597" i="10"/>
  <c r="G603" i="10"/>
  <c r="Q583" i="10"/>
  <c r="K583" i="10"/>
  <c r="G583" i="10"/>
  <c r="F583" i="10"/>
  <c r="S583" i="10"/>
  <c r="F563" i="10"/>
  <c r="L583" i="10"/>
  <c r="H583" i="10"/>
  <c r="M583" i="10"/>
  <c r="F524" i="10"/>
  <c r="T416" i="10"/>
  <c r="Q416" i="10"/>
  <c r="G416" i="10"/>
  <c r="P416" i="10"/>
  <c r="O416" i="10"/>
  <c r="I416" i="10"/>
  <c r="K416" i="10"/>
  <c r="H416" i="10"/>
  <c r="O424" i="10"/>
  <c r="Q430" i="10"/>
  <c r="P465" i="10"/>
  <c r="L430" i="10"/>
  <c r="J421" i="10"/>
  <c r="H437" i="10"/>
  <c r="P437" i="10"/>
  <c r="L469" i="10"/>
  <c r="M424" i="10"/>
  <c r="O457" i="10"/>
  <c r="S437" i="10"/>
  <c r="Q440" i="10"/>
  <c r="J440" i="10"/>
  <c r="K440" i="10"/>
  <c r="S453" i="10"/>
  <c r="M453" i="10"/>
  <c r="N432" i="10"/>
  <c r="P432" i="10"/>
  <c r="M432" i="10"/>
  <c r="T424" i="10"/>
  <c r="P430" i="10"/>
  <c r="F415" i="10"/>
  <c r="L465" i="10"/>
  <c r="F465" i="10"/>
  <c r="N430" i="10"/>
  <c r="Q421" i="10"/>
  <c r="G437" i="10"/>
  <c r="J437" i="10"/>
  <c r="G469" i="10"/>
  <c r="O421" i="10"/>
  <c r="P457" i="10"/>
  <c r="P440" i="10"/>
  <c r="N440" i="10"/>
  <c r="K432" i="10"/>
  <c r="S457" i="10"/>
  <c r="K453" i="10"/>
  <c r="J453" i="10"/>
  <c r="S432" i="10"/>
  <c r="R453" i="10"/>
  <c r="J424" i="10"/>
  <c r="F430" i="10"/>
  <c r="K465" i="10"/>
  <c r="N465" i="10"/>
  <c r="S430" i="10"/>
  <c r="N421" i="10"/>
  <c r="Q437" i="10"/>
  <c r="Q469" i="10"/>
  <c r="M421" i="10"/>
  <c r="R437" i="10"/>
  <c r="N457" i="10"/>
  <c r="S440" i="10"/>
  <c r="L440" i="10"/>
  <c r="L432" i="10"/>
  <c r="I469" i="10"/>
  <c r="R469" i="10"/>
  <c r="Q432" i="10"/>
  <c r="S469" i="10"/>
  <c r="K469" i="10"/>
  <c r="P424" i="10"/>
  <c r="H430" i="10"/>
  <c r="T430" i="10"/>
  <c r="F457" i="10"/>
  <c r="H440" i="10"/>
  <c r="R424" i="10"/>
  <c r="O430" i="10"/>
  <c r="S465" i="10"/>
  <c r="G465" i="10"/>
  <c r="G430" i="10"/>
  <c r="P421" i="10"/>
  <c r="N437" i="10"/>
  <c r="T453" i="10"/>
  <c r="F421" i="10"/>
  <c r="R457" i="10"/>
  <c r="J457" i="10"/>
  <c r="I440" i="10"/>
  <c r="H453" i="10"/>
  <c r="P469" i="10"/>
  <c r="O469" i="10"/>
  <c r="S424" i="10"/>
  <c r="M430" i="10"/>
  <c r="M465" i="10"/>
  <c r="Q465" i="10"/>
  <c r="J430" i="10"/>
  <c r="L437" i="10"/>
  <c r="N453" i="10"/>
  <c r="H421" i="10"/>
  <c r="I457" i="10"/>
  <c r="G457" i="10"/>
  <c r="O440" i="10"/>
  <c r="F453" i="10"/>
  <c r="N424" i="10"/>
  <c r="L424" i="10"/>
  <c r="F432" i="10"/>
  <c r="Q424" i="10"/>
  <c r="G424" i="10"/>
  <c r="K430" i="10"/>
  <c r="J465" i="10"/>
  <c r="R465" i="10"/>
  <c r="T457" i="10"/>
  <c r="R430" i="10"/>
  <c r="R421" i="10"/>
  <c r="F437" i="10"/>
  <c r="H457" i="10"/>
  <c r="T440" i="10"/>
  <c r="M440" i="10"/>
  <c r="T469" i="10"/>
  <c r="K424" i="10"/>
  <c r="G432" i="10"/>
  <c r="M446" i="10"/>
  <c r="J396" i="10"/>
  <c r="U116" i="23"/>
  <c r="V116" i="23" s="1"/>
  <c r="T120" i="23"/>
  <c r="Y116" i="12"/>
  <c r="Q143" i="12"/>
  <c r="L146" i="23"/>
  <c r="U143" i="23"/>
  <c r="V143" i="23" s="1"/>
  <c r="U118" i="22"/>
  <c r="V118" i="22" s="1"/>
  <c r="J120" i="22"/>
  <c r="I111" i="18"/>
  <c r="U92" i="18"/>
  <c r="V92" i="18" s="1"/>
  <c r="N92" i="12"/>
  <c r="U91" i="23"/>
  <c r="V91" i="23" s="1"/>
  <c r="L111" i="23"/>
  <c r="L111" i="27"/>
  <c r="U97" i="27"/>
  <c r="V97" i="27" s="1"/>
  <c r="Q97" i="12"/>
  <c r="U87" i="16"/>
  <c r="V87" i="16" s="1"/>
  <c r="U97" i="25"/>
  <c r="V97" i="25" s="1"/>
  <c r="N151" i="26"/>
  <c r="M83" i="26"/>
  <c r="R137" i="12"/>
  <c r="T225" i="23"/>
  <c r="U217" i="23"/>
  <c r="V217" i="23" s="1"/>
  <c r="Y217" i="12"/>
  <c r="L203" i="22"/>
  <c r="U202" i="22"/>
  <c r="V202" i="22" s="1"/>
  <c r="Q202" i="12"/>
  <c r="U190" i="15"/>
  <c r="V190" i="15" s="1"/>
  <c r="P190" i="12"/>
  <c r="Q18" i="26"/>
  <c r="U16" i="26"/>
  <c r="V51" i="12"/>
  <c r="L206" i="13"/>
  <c r="Q205" i="12"/>
  <c r="T156" i="12"/>
  <c r="R120" i="14"/>
  <c r="O123" i="12"/>
  <c r="U114" i="14"/>
  <c r="V114" i="14" s="1"/>
  <c r="P114" i="12"/>
  <c r="U86" i="23"/>
  <c r="V86" i="23" s="1"/>
  <c r="Q111" i="19"/>
  <c r="U87" i="19"/>
  <c r="V87" i="19" s="1"/>
  <c r="U85" i="22"/>
  <c r="V85" i="22" s="1"/>
  <c r="U95" i="27"/>
  <c r="V95" i="27" s="1"/>
  <c r="R111" i="27"/>
  <c r="W95" i="12"/>
  <c r="W101" i="12"/>
  <c r="R111" i="18"/>
  <c r="R111" i="24"/>
  <c r="U106" i="24"/>
  <c r="V106" i="24" s="1"/>
  <c r="U91" i="22"/>
  <c r="V91" i="22" s="1"/>
  <c r="O111" i="22"/>
  <c r="X89" i="12"/>
  <c r="U89" i="25"/>
  <c r="V89" i="25" s="1"/>
  <c r="U87" i="27"/>
  <c r="V87" i="27" s="1"/>
  <c r="K111" i="27"/>
  <c r="N111" i="26"/>
  <c r="S109" i="12"/>
  <c r="U109" i="26"/>
  <c r="V109" i="26" s="1"/>
  <c r="Q228" i="26"/>
  <c r="U226" i="26"/>
  <c r="V226" i="26" s="1"/>
  <c r="V226" i="12"/>
  <c r="U221" i="26"/>
  <c r="V221" i="26" s="1"/>
  <c r="S221" i="12"/>
  <c r="R225" i="26"/>
  <c r="P225" i="26"/>
  <c r="U217" i="12"/>
  <c r="J225" i="26"/>
  <c r="U213" i="26"/>
  <c r="V213" i="26" s="1"/>
  <c r="U208" i="26"/>
  <c r="V208" i="26" s="1"/>
  <c r="U202" i="26"/>
  <c r="V202" i="26" s="1"/>
  <c r="T203" i="26"/>
  <c r="J203" i="26"/>
  <c r="U198" i="26"/>
  <c r="P197" i="26"/>
  <c r="U185" i="12"/>
  <c r="J197" i="26"/>
  <c r="O185" i="12"/>
  <c r="U180" i="26"/>
  <c r="V180" i="26" s="1"/>
  <c r="K182" i="26"/>
  <c r="N175" i="26"/>
  <c r="U171" i="26"/>
  <c r="S171" i="12"/>
  <c r="O175" i="26"/>
  <c r="Q158" i="26"/>
  <c r="U156" i="26"/>
  <c r="L151" i="26"/>
  <c r="P141" i="12"/>
  <c r="U141" i="26"/>
  <c r="V141" i="26" s="1"/>
  <c r="K146" i="26"/>
  <c r="V132" i="12"/>
  <c r="Q135" i="26"/>
  <c r="Q123" i="12"/>
  <c r="U123" i="26"/>
  <c r="V123" i="26" s="1"/>
  <c r="M120" i="26"/>
  <c r="U114" i="26"/>
  <c r="V114" i="26" s="1"/>
  <c r="S120" i="26"/>
  <c r="X114" i="12"/>
  <c r="U77" i="26"/>
  <c r="V77" i="26" s="1"/>
  <c r="O83" i="26"/>
  <c r="W126" i="12"/>
  <c r="U126" i="26"/>
  <c r="V126" i="26" s="1"/>
  <c r="R129" i="26"/>
  <c r="W139" i="12"/>
  <c r="R146" i="26"/>
  <c r="U139" i="26"/>
  <c r="V139" i="26" s="1"/>
  <c r="W162" i="12"/>
  <c r="U162" i="26"/>
  <c r="V162" i="26" s="1"/>
  <c r="U153" i="26"/>
  <c r="V153" i="26" s="1"/>
  <c r="V155" i="26" s="1"/>
  <c r="W153" i="12"/>
  <c r="U140" i="26"/>
  <c r="V140" i="26" s="1"/>
  <c r="W140" i="12"/>
  <c r="U209" i="26"/>
  <c r="V209" i="26" s="1"/>
  <c r="N135" i="26"/>
  <c r="S131" i="12"/>
  <c r="S79" i="12"/>
  <c r="U79" i="26"/>
  <c r="V79" i="26" s="1"/>
  <c r="U220" i="26"/>
  <c r="V220" i="26" s="1"/>
  <c r="N225" i="26"/>
  <c r="N166" i="26"/>
  <c r="U159" i="26"/>
  <c r="U177" i="26"/>
  <c r="V177" i="26" s="1"/>
  <c r="U125" i="26"/>
  <c r="V125" i="26" s="1"/>
  <c r="J129" i="26"/>
  <c r="O125" i="12"/>
  <c r="U71" i="26"/>
  <c r="V71" i="26" s="1"/>
  <c r="J135" i="26"/>
  <c r="U131" i="26"/>
  <c r="O205" i="12"/>
  <c r="U205" i="26"/>
  <c r="V205" i="26" s="1"/>
  <c r="U219" i="12"/>
  <c r="U219" i="25"/>
  <c r="V219" i="25" s="1"/>
  <c r="N225" i="25"/>
  <c r="U215" i="25"/>
  <c r="V215" i="25" s="1"/>
  <c r="P225" i="25"/>
  <c r="T212" i="25"/>
  <c r="Y210" i="12"/>
  <c r="I206" i="25"/>
  <c r="U205" i="25"/>
  <c r="V205" i="25" s="1"/>
  <c r="N205" i="12"/>
  <c r="S197" i="25"/>
  <c r="U183" i="25"/>
  <c r="V183" i="25" s="1"/>
  <c r="U178" i="25"/>
  <c r="V178" i="25" s="1"/>
  <c r="M182" i="25"/>
  <c r="R178" i="12"/>
  <c r="N170" i="25"/>
  <c r="S168" i="12"/>
  <c r="U168" i="25"/>
  <c r="V168" i="25" s="1"/>
  <c r="I166" i="25"/>
  <c r="S151" i="25"/>
  <c r="U148" i="25"/>
  <c r="V148" i="25" s="1"/>
  <c r="U143" i="25"/>
  <c r="V143" i="25" s="1"/>
  <c r="R146" i="25"/>
  <c r="W143" i="12"/>
  <c r="U139" i="25"/>
  <c r="V139" i="25" s="1"/>
  <c r="S129" i="25"/>
  <c r="K129" i="25"/>
  <c r="N116" i="12"/>
  <c r="I120" i="25"/>
  <c r="U112" i="25"/>
  <c r="V112" i="25" s="1"/>
  <c r="T120" i="25"/>
  <c r="U79" i="25"/>
  <c r="V79" i="25" s="1"/>
  <c r="Q83" i="25"/>
  <c r="O83" i="25"/>
  <c r="U84" i="25"/>
  <c r="V84" i="25" s="1"/>
  <c r="S111" i="25"/>
  <c r="U217" i="25"/>
  <c r="V217" i="25" s="1"/>
  <c r="X217" i="12"/>
  <c r="S120" i="25"/>
  <c r="S83" i="25"/>
  <c r="U77" i="25"/>
  <c r="V77" i="25" s="1"/>
  <c r="U136" i="25"/>
  <c r="V136" i="25" s="1"/>
  <c r="S146" i="25"/>
  <c r="O212" i="25"/>
  <c r="U216" i="25"/>
  <c r="V216" i="25" s="1"/>
  <c r="O225" i="25"/>
  <c r="T216" i="12"/>
  <c r="U117" i="25"/>
  <c r="V117" i="25" s="1"/>
  <c r="T117" i="12"/>
  <c r="U142" i="25"/>
  <c r="V142" i="25" s="1"/>
  <c r="O146" i="25"/>
  <c r="U208" i="25"/>
  <c r="V208" i="25" s="1"/>
  <c r="K212" i="25"/>
  <c r="U226" i="25"/>
  <c r="V226" i="25" s="1"/>
  <c r="V228" i="25" s="1"/>
  <c r="K228" i="25"/>
  <c r="P192" i="12"/>
  <c r="U192" i="25"/>
  <c r="V192" i="25" s="1"/>
  <c r="K146" i="25"/>
  <c r="P144" i="12"/>
  <c r="K197" i="25"/>
  <c r="U185" i="25"/>
  <c r="V185" i="25" s="1"/>
  <c r="P185" i="12"/>
  <c r="P128" i="12"/>
  <c r="U128" i="25"/>
  <c r="V128" i="25" s="1"/>
  <c r="X131" i="12"/>
  <c r="S135" i="18"/>
  <c r="X193" i="12"/>
  <c r="S197" i="18"/>
  <c r="X133" i="12"/>
  <c r="U133" i="18"/>
  <c r="V133" i="18" s="1"/>
  <c r="X165" i="12"/>
  <c r="S166" i="18"/>
  <c r="U165" i="18"/>
  <c r="V165" i="18" s="1"/>
  <c r="S146" i="18"/>
  <c r="U213" i="18"/>
  <c r="V213" i="18" s="1"/>
  <c r="U76" i="18"/>
  <c r="V76" i="18" s="1"/>
  <c r="X76" i="12"/>
  <c r="S120" i="18"/>
  <c r="U113" i="18"/>
  <c r="V113" i="18" s="1"/>
  <c r="T159" i="12"/>
  <c r="U159" i="18"/>
  <c r="V159" i="18" s="1"/>
  <c r="U218" i="18"/>
  <c r="V218" i="18" s="1"/>
  <c r="T218" i="12"/>
  <c r="O129" i="18"/>
  <c r="T127" i="12"/>
  <c r="U127" i="18"/>
  <c r="V127" i="18" s="1"/>
  <c r="U116" i="18"/>
  <c r="V116" i="18" s="1"/>
  <c r="O120" i="18"/>
  <c r="T131" i="12"/>
  <c r="O135" i="18"/>
  <c r="U131" i="18"/>
  <c r="V131" i="18" s="1"/>
  <c r="U152" i="18"/>
  <c r="O197" i="18"/>
  <c r="U188" i="18"/>
  <c r="V188" i="18" s="1"/>
  <c r="U81" i="18"/>
  <c r="V81" i="18" s="1"/>
  <c r="O83" i="18"/>
  <c r="U176" i="18"/>
  <c r="V176" i="18" s="1"/>
  <c r="T176" i="12"/>
  <c r="K111" i="18"/>
  <c r="U84" i="18"/>
  <c r="V84" i="18" s="1"/>
  <c r="U173" i="18"/>
  <c r="V173" i="18" s="1"/>
  <c r="K175" i="18"/>
  <c r="P209" i="12"/>
  <c r="U209" i="18"/>
  <c r="V209" i="18" s="1"/>
  <c r="K146" i="18"/>
  <c r="P143" i="12"/>
  <c r="P178" i="12"/>
  <c r="U178" i="18"/>
  <c r="V178" i="18" s="1"/>
  <c r="U134" i="18"/>
  <c r="V134" i="18" s="1"/>
  <c r="K135" i="18"/>
  <c r="U117" i="18"/>
  <c r="V117" i="18" s="1"/>
  <c r="K228" i="18"/>
  <c r="U227" i="18"/>
  <c r="V227" i="18" s="1"/>
  <c r="V228" i="18" s="1"/>
  <c r="T203" i="14"/>
  <c r="U168" i="12"/>
  <c r="U113" i="14"/>
  <c r="V113" i="14" s="1"/>
  <c r="N120" i="14"/>
  <c r="P73" i="12"/>
  <c r="T170" i="23"/>
  <c r="Y168" i="12"/>
  <c r="T166" i="22"/>
  <c r="U165" i="22"/>
  <c r="V165" i="22" s="1"/>
  <c r="Y165" i="12"/>
  <c r="U78" i="27"/>
  <c r="V78" i="27" s="1"/>
  <c r="T78" i="12"/>
  <c r="J135" i="22"/>
  <c r="U130" i="22"/>
  <c r="V130" i="22" s="1"/>
  <c r="S182" i="14"/>
  <c r="T73" i="12"/>
  <c r="P212" i="26"/>
  <c r="U220" i="13"/>
  <c r="V220" i="13" s="1"/>
  <c r="U105" i="18"/>
  <c r="V105" i="18" s="1"/>
  <c r="O131" i="12"/>
  <c r="T188" i="12"/>
  <c r="W168" i="12"/>
  <c r="T111" i="22"/>
  <c r="P210" i="12"/>
  <c r="U75" i="25"/>
  <c r="V75" i="25" s="1"/>
  <c r="S182" i="25"/>
  <c r="U127" i="26"/>
  <c r="V127" i="26" s="1"/>
  <c r="U224" i="26"/>
  <c r="V224" i="26" s="1"/>
  <c r="U193" i="26"/>
  <c r="V193" i="26" s="1"/>
  <c r="U84" i="16"/>
  <c r="V84" i="16" s="1"/>
  <c r="J111" i="19"/>
  <c r="M111" i="20"/>
  <c r="U85" i="20"/>
  <c r="V85" i="20" s="1"/>
  <c r="L111" i="20"/>
  <c r="U104" i="25"/>
  <c r="V104" i="25" s="1"/>
  <c r="T111" i="24"/>
  <c r="U94" i="26"/>
  <c r="V94" i="26" s="1"/>
  <c r="O94" i="12"/>
  <c r="Q111" i="16"/>
  <c r="V91" i="12"/>
  <c r="U103" i="26"/>
  <c r="V103" i="26" s="1"/>
  <c r="O103" i="12"/>
  <c r="O111" i="18"/>
  <c r="U168" i="23"/>
  <c r="V168" i="23" s="1"/>
  <c r="K111" i="17"/>
  <c r="P180" i="12"/>
  <c r="T129" i="23"/>
  <c r="I197" i="25"/>
  <c r="J225" i="25"/>
  <c r="U121" i="26"/>
  <c r="V121" i="26" s="1"/>
  <c r="L135" i="25"/>
  <c r="U181" i="23"/>
  <c r="V181" i="23" s="1"/>
  <c r="T182" i="23"/>
  <c r="L203" i="23"/>
  <c r="U199" i="23"/>
  <c r="V199" i="23" s="1"/>
  <c r="Q199" i="12"/>
  <c r="P225" i="22"/>
  <c r="U216" i="22"/>
  <c r="V216" i="22" s="1"/>
  <c r="V225" i="22" s="1"/>
  <c r="O165" i="12"/>
  <c r="R111" i="23"/>
  <c r="U85" i="23"/>
  <c r="V85" i="23" s="1"/>
  <c r="U92" i="26"/>
  <c r="V92" i="26" s="1"/>
  <c r="I111" i="26"/>
  <c r="U91" i="21"/>
  <c r="V91" i="21" s="1"/>
  <c r="K111" i="21"/>
  <c r="U84" i="19"/>
  <c r="V84" i="19" s="1"/>
  <c r="L111" i="19"/>
  <c r="P111" i="24"/>
  <c r="U95" i="24"/>
  <c r="V95" i="24" s="1"/>
  <c r="P111" i="23"/>
  <c r="U99" i="23"/>
  <c r="V99" i="23" s="1"/>
  <c r="U172" i="13"/>
  <c r="V172" i="13" s="1"/>
  <c r="U216" i="12"/>
  <c r="V75" i="17"/>
  <c r="U206" i="12"/>
  <c r="W94" i="12"/>
  <c r="U101" i="18"/>
  <c r="V101" i="18" s="1"/>
  <c r="Y202" i="12"/>
  <c r="V195" i="12"/>
  <c r="I111" i="24"/>
  <c r="U187" i="25"/>
  <c r="I155" i="25"/>
  <c r="U161" i="26"/>
  <c r="V161" i="26" s="1"/>
  <c r="U189" i="26"/>
  <c r="V189" i="26" s="1"/>
  <c r="T175" i="23"/>
  <c r="U174" i="23"/>
  <c r="V174" i="23" s="1"/>
  <c r="K146" i="22"/>
  <c r="P137" i="12"/>
  <c r="U137" i="22"/>
  <c r="V137" i="22" s="1"/>
  <c r="U85" i="17"/>
  <c r="V85" i="17" s="1"/>
  <c r="U133" i="12"/>
  <c r="S212" i="22"/>
  <c r="U211" i="22"/>
  <c r="V211" i="22" s="1"/>
  <c r="U18" i="17"/>
  <c r="Q45" i="17"/>
  <c r="Q46" i="17" s="1"/>
  <c r="N104" i="12"/>
  <c r="X161" i="12"/>
  <c r="O120" i="25"/>
  <c r="U121" i="25"/>
  <c r="V121" i="25" s="1"/>
  <c r="U137" i="25"/>
  <c r="V137" i="25" s="1"/>
  <c r="K45" i="20"/>
  <c r="K46" i="20" s="1"/>
  <c r="K45" i="24"/>
  <c r="K46" i="24" s="1"/>
  <c r="J45" i="17"/>
  <c r="J46" i="17" s="1"/>
  <c r="U210" i="27"/>
  <c r="V210" i="27" s="1"/>
  <c r="S135" i="23"/>
  <c r="O203" i="27"/>
  <c r="U180" i="27"/>
  <c r="V180" i="27" s="1"/>
  <c r="L120" i="14"/>
  <c r="P45" i="25"/>
  <c r="P46" i="25" s="1"/>
  <c r="V9" i="26"/>
  <c r="S111" i="16"/>
  <c r="J111" i="26"/>
  <c r="U217" i="26"/>
  <c r="V217" i="26" s="1"/>
  <c r="U132" i="26"/>
  <c r="V132" i="26" s="1"/>
  <c r="O188" i="12"/>
  <c r="U188" i="26"/>
  <c r="V188" i="26" s="1"/>
  <c r="O222" i="12"/>
  <c r="U222" i="26"/>
  <c r="V222" i="26" s="1"/>
  <c r="U163" i="26"/>
  <c r="V163" i="26" s="1"/>
  <c r="J166" i="26"/>
  <c r="U201" i="25"/>
  <c r="V201" i="25" s="1"/>
  <c r="V203" i="25" s="1"/>
  <c r="H36" i="12"/>
  <c r="T40" i="16"/>
  <c r="T45" i="16" s="1"/>
  <c r="T46" i="16" s="1"/>
  <c r="U34" i="16"/>
  <c r="V34" i="16" s="1"/>
  <c r="H18" i="16"/>
  <c r="H45" i="16" s="1"/>
  <c r="H17" i="12"/>
  <c r="T111" i="15"/>
  <c r="P135" i="22"/>
  <c r="M228" i="27"/>
  <c r="U226" i="27"/>
  <c r="V226" i="27" s="1"/>
  <c r="K212" i="27"/>
  <c r="U208" i="27"/>
  <c r="U114" i="27"/>
  <c r="V114" i="27" s="1"/>
  <c r="I120" i="27"/>
  <c r="U205" i="15"/>
  <c r="V205" i="15" s="1"/>
  <c r="P206" i="15"/>
  <c r="O212" i="16"/>
  <c r="U207" i="16"/>
  <c r="V207" i="16" s="1"/>
  <c r="T225" i="27"/>
  <c r="U76" i="27"/>
  <c r="V76" i="27" s="1"/>
  <c r="O83" i="27"/>
  <c r="U154" i="27"/>
  <c r="V154" i="27" s="1"/>
  <c r="T155" i="27"/>
  <c r="J212" i="23"/>
  <c r="U211" i="23"/>
  <c r="V211" i="23" s="1"/>
  <c r="S197" i="16"/>
  <c r="U191" i="16"/>
  <c r="V191" i="16" s="1"/>
  <c r="U167" i="16"/>
  <c r="N170" i="16"/>
  <c r="I45" i="17"/>
  <c r="I46" i="17" s="1"/>
  <c r="J45" i="18"/>
  <c r="J46" i="18" s="1"/>
  <c r="U228" i="19"/>
  <c r="J170" i="27"/>
  <c r="R197" i="27"/>
  <c r="U148" i="27"/>
  <c r="V148" i="27" s="1"/>
  <c r="U72" i="26"/>
  <c r="V72" i="26" s="1"/>
  <c r="K146" i="27"/>
  <c r="U138" i="27"/>
  <c r="V138" i="27" s="1"/>
  <c r="U84" i="15"/>
  <c r="U178" i="14"/>
  <c r="V178" i="14" s="1"/>
  <c r="U19" i="26"/>
  <c r="I40" i="26"/>
  <c r="I45" i="26" s="1"/>
  <c r="I46" i="26" s="1"/>
  <c r="U215" i="27"/>
  <c r="V215" i="27" s="1"/>
  <c r="M225" i="27"/>
  <c r="U187" i="27"/>
  <c r="V187" i="27" s="1"/>
  <c r="S151" i="27"/>
  <c r="Q146" i="27"/>
  <c r="U121" i="27"/>
  <c r="V121" i="27" s="1"/>
  <c r="L129" i="27"/>
  <c r="J120" i="27"/>
  <c r="U75" i="27"/>
  <c r="V75" i="27" s="1"/>
  <c r="V83" i="27" s="1"/>
  <c r="K175" i="27"/>
  <c r="U172" i="27"/>
  <c r="V172" i="27" s="1"/>
  <c r="U119" i="27"/>
  <c r="V119" i="27" s="1"/>
  <c r="K120" i="27"/>
  <c r="K170" i="26"/>
  <c r="U167" i="26"/>
  <c r="U147" i="26"/>
  <c r="V147" i="26" s="1"/>
  <c r="J45" i="16"/>
  <c r="J46" i="16" s="1"/>
  <c r="U124" i="15"/>
  <c r="V124" i="15" s="1"/>
  <c r="T135" i="19"/>
  <c r="U109" i="16"/>
  <c r="V109" i="16" s="1"/>
  <c r="M129" i="14"/>
  <c r="Q120" i="14"/>
  <c r="T83" i="14"/>
  <c r="U185" i="13"/>
  <c r="V185" i="13" s="1"/>
  <c r="M166" i="14"/>
  <c r="U149" i="14"/>
  <c r="V149" i="14" s="1"/>
  <c r="U101" i="16"/>
  <c r="V101" i="16" s="1"/>
  <c r="J158" i="26"/>
  <c r="S203" i="25"/>
  <c r="U215" i="15"/>
  <c r="V215" i="15" s="1"/>
  <c r="U168" i="15"/>
  <c r="V168" i="15" s="1"/>
  <c r="U121" i="15"/>
  <c r="V121" i="15" s="1"/>
  <c r="U205" i="14"/>
  <c r="V205" i="14" s="1"/>
  <c r="J155" i="16"/>
  <c r="U154" i="16"/>
  <c r="V154" i="16" s="1"/>
  <c r="K146" i="24"/>
  <c r="N203" i="16"/>
  <c r="N151" i="16"/>
  <c r="U116" i="16"/>
  <c r="V116" i="16" s="1"/>
  <c r="R120" i="15"/>
  <c r="T146" i="14"/>
  <c r="P111" i="16"/>
  <c r="L45" i="14"/>
  <c r="M146" i="25"/>
  <c r="N129" i="15"/>
  <c r="U140" i="15"/>
  <c r="V140" i="15" s="1"/>
  <c r="T155" i="14"/>
  <c r="U218" i="13"/>
  <c r="V218" i="13" s="1"/>
  <c r="U167" i="15"/>
  <c r="V167" i="15" s="1"/>
  <c r="U160" i="16"/>
  <c r="V160" i="16" s="1"/>
  <c r="R129" i="24"/>
  <c r="U227" i="27"/>
  <c r="V227" i="27" s="1"/>
  <c r="R129" i="27"/>
  <c r="T166" i="14"/>
  <c r="Q105" i="12"/>
  <c r="T197" i="21"/>
  <c r="N120" i="20"/>
  <c r="R155" i="15"/>
  <c r="U75" i="14"/>
  <c r="V75" i="14" s="1"/>
  <c r="O170" i="14"/>
  <c r="U222" i="13"/>
  <c r="V222" i="13" s="1"/>
  <c r="U224" i="14"/>
  <c r="V224" i="14" s="1"/>
  <c r="H28" i="12"/>
  <c r="N197" i="16"/>
  <c r="R74" i="18"/>
  <c r="N206" i="16"/>
  <c r="U117" i="16"/>
  <c r="V117" i="16" s="1"/>
  <c r="U147" i="16"/>
  <c r="V147" i="16" s="1"/>
  <c r="T146" i="15"/>
  <c r="U143" i="13"/>
  <c r="V143" i="13" s="1"/>
  <c r="U219" i="14"/>
  <c r="V219" i="14" s="1"/>
  <c r="T193" i="12"/>
  <c r="U145" i="13"/>
  <c r="V145" i="13" s="1"/>
  <c r="S189" i="12"/>
  <c r="J166" i="14"/>
  <c r="J203" i="14"/>
  <c r="M111" i="14"/>
  <c r="S74" i="26"/>
  <c r="O74" i="18"/>
  <c r="U66" i="20"/>
  <c r="V66" i="20" s="1"/>
  <c r="U218" i="20"/>
  <c r="V218" i="20" s="1"/>
  <c r="N74" i="20"/>
  <c r="L225" i="15"/>
  <c r="K111" i="15"/>
  <c r="N111" i="15"/>
  <c r="U143" i="16"/>
  <c r="V143" i="16" s="1"/>
  <c r="U181" i="16"/>
  <c r="V181" i="16" s="1"/>
  <c r="N166" i="16"/>
  <c r="J146" i="16"/>
  <c r="U204" i="16"/>
  <c r="U139" i="13"/>
  <c r="V139" i="13" s="1"/>
  <c r="U192" i="14"/>
  <c r="V192" i="14" s="1"/>
  <c r="K129" i="14"/>
  <c r="U215" i="14"/>
  <c r="V215" i="14" s="1"/>
  <c r="K135" i="14"/>
  <c r="T111" i="16"/>
  <c r="O111" i="16"/>
  <c r="T166" i="23"/>
  <c r="U119" i="14"/>
  <c r="V119" i="14" s="1"/>
  <c r="U183" i="16"/>
  <c r="V183" i="16" s="1"/>
  <c r="N225" i="16"/>
  <c r="K170" i="27"/>
  <c r="U51" i="20"/>
  <c r="V51" i="20" s="1"/>
  <c r="U168" i="13"/>
  <c r="V168" i="13" s="1"/>
  <c r="U153" i="13"/>
  <c r="V153" i="13" s="1"/>
  <c r="T225" i="14"/>
  <c r="N161" i="12"/>
  <c r="P145" i="12"/>
  <c r="R114" i="12"/>
  <c r="M45" i="16"/>
  <c r="M46" i="16" s="1"/>
  <c r="M111" i="16"/>
  <c r="O111" i="15"/>
  <c r="O155" i="18"/>
  <c r="U118" i="15"/>
  <c r="V118" i="15" s="1"/>
  <c r="H44" i="25"/>
  <c r="Q111" i="15"/>
  <c r="O120" i="21"/>
  <c r="O182" i="21"/>
  <c r="T166" i="20"/>
  <c r="T170" i="14"/>
  <c r="J74" i="16"/>
  <c r="U71" i="16"/>
  <c r="V71" i="16" s="1"/>
  <c r="T166" i="19"/>
  <c r="U219" i="16"/>
  <c r="V219" i="16" s="1"/>
  <c r="V225" i="16" s="1"/>
  <c r="J175" i="16"/>
  <c r="U173" i="16"/>
  <c r="V173" i="16" s="1"/>
  <c r="N135" i="16"/>
  <c r="U130" i="16"/>
  <c r="V130" i="16" s="1"/>
  <c r="U172" i="16"/>
  <c r="V172" i="16" s="1"/>
  <c r="L197" i="16"/>
  <c r="R414" i="10"/>
  <c r="K414" i="10"/>
  <c r="T414" i="10"/>
  <c r="J414" i="10"/>
  <c r="Q414" i="10"/>
  <c r="I101" i="10"/>
  <c r="P439" i="10"/>
  <c r="O439" i="10"/>
  <c r="S439" i="10"/>
  <c r="H450" i="10"/>
  <c r="R450" i="10"/>
  <c r="I450" i="10"/>
  <c r="P626" i="10"/>
  <c r="N626" i="10"/>
  <c r="L626" i="10"/>
  <c r="Q626" i="10"/>
  <c r="H458" i="10"/>
  <c r="P458" i="10"/>
  <c r="N458" i="10"/>
  <c r="N471" i="10"/>
  <c r="N455" i="10"/>
  <c r="M455" i="10"/>
  <c r="L617" i="10"/>
  <c r="S656" i="10"/>
  <c r="R656" i="10"/>
  <c r="S170" i="10"/>
  <c r="H159" i="10"/>
  <c r="T160" i="10"/>
  <c r="L160" i="10"/>
  <c r="R170" i="10"/>
  <c r="F423" i="10"/>
  <c r="F466" i="10"/>
  <c r="H466" i="10"/>
  <c r="H658" i="10"/>
  <c r="Q658" i="10"/>
  <c r="P124" i="10"/>
  <c r="H124" i="10"/>
  <c r="G124" i="10"/>
  <c r="Q823" i="10"/>
  <c r="F471" i="10"/>
  <c r="J455" i="10"/>
  <c r="H455" i="10"/>
  <c r="S632" i="10"/>
  <c r="M617" i="10"/>
  <c r="H656" i="10"/>
  <c r="G656" i="10"/>
  <c r="T170" i="10"/>
  <c r="F178" i="10"/>
  <c r="O160" i="10"/>
  <c r="F160" i="10"/>
  <c r="T460" i="10"/>
  <c r="H423" i="10"/>
  <c r="Q466" i="10"/>
  <c r="M423" i="10"/>
  <c r="R641" i="10"/>
  <c r="N658" i="10"/>
  <c r="S658" i="10"/>
  <c r="M658" i="10"/>
  <c r="I124" i="10"/>
  <c r="S124" i="10"/>
  <c r="J124" i="10"/>
  <c r="S823" i="10"/>
  <c r="Q471" i="10"/>
  <c r="O455" i="10"/>
  <c r="Q455" i="10"/>
  <c r="T617" i="10"/>
  <c r="F656" i="10"/>
  <c r="J656" i="10"/>
  <c r="T218" i="10"/>
  <c r="M170" i="10"/>
  <c r="K170" i="10"/>
  <c r="I160" i="10"/>
  <c r="G160" i="10"/>
  <c r="J617" i="10"/>
  <c r="J423" i="10"/>
  <c r="L423" i="10"/>
  <c r="R466" i="10"/>
  <c r="J466" i="10"/>
  <c r="N641" i="10"/>
  <c r="O658" i="10"/>
  <c r="K658" i="10"/>
  <c r="I658" i="10"/>
  <c r="R124" i="10"/>
  <c r="N124" i="10"/>
  <c r="P492" i="10"/>
  <c r="R471" i="10"/>
  <c r="M471" i="10"/>
  <c r="R455" i="10"/>
  <c r="I455" i="10"/>
  <c r="K363" i="10"/>
  <c r="Q617" i="10"/>
  <c r="T656" i="10"/>
  <c r="M218" i="10"/>
  <c r="O170" i="10"/>
  <c r="J170" i="10"/>
  <c r="H160" i="10"/>
  <c r="Q160" i="10"/>
  <c r="H170" i="10"/>
  <c r="S617" i="10"/>
  <c r="N423" i="10"/>
  <c r="O423" i="10"/>
  <c r="H471" i="10"/>
  <c r="G466" i="10"/>
  <c r="S466" i="10"/>
  <c r="L658" i="10"/>
  <c r="S443" i="10"/>
  <c r="F658" i="10"/>
  <c r="K33" i="10"/>
  <c r="F492" i="10"/>
  <c r="T471" i="10"/>
  <c r="I471" i="10"/>
  <c r="F455" i="10"/>
  <c r="K455" i="10"/>
  <c r="H617" i="10"/>
  <c r="P656" i="10"/>
  <c r="Q656" i="10"/>
  <c r="F218" i="10"/>
  <c r="I170" i="10"/>
  <c r="R160" i="10"/>
  <c r="R617" i="10"/>
  <c r="R423" i="10"/>
  <c r="P423" i="10"/>
  <c r="S471" i="10"/>
  <c r="O466" i="10"/>
  <c r="P658" i="10"/>
  <c r="G658" i="10"/>
  <c r="T124" i="10"/>
  <c r="S492" i="10"/>
  <c r="J471" i="10"/>
  <c r="G471" i="10"/>
  <c r="P455" i="10"/>
  <c r="N617" i="10"/>
  <c r="O656" i="10"/>
  <c r="I656" i="10"/>
  <c r="O380" i="10"/>
  <c r="P170" i="10"/>
  <c r="N160" i="10"/>
  <c r="P160" i="10"/>
  <c r="P617" i="10"/>
  <c r="S423" i="10"/>
  <c r="Q423" i="10"/>
  <c r="K466" i="10"/>
  <c r="J658" i="10"/>
  <c r="P466" i="10"/>
  <c r="R492" i="10"/>
  <c r="O471" i="10"/>
  <c r="L455" i="10"/>
  <c r="I617" i="10"/>
  <c r="G617" i="10"/>
  <c r="M656" i="10"/>
  <c r="G170" i="10"/>
  <c r="S160" i="10"/>
  <c r="K423" i="10"/>
  <c r="T423" i="10"/>
  <c r="I443" i="10"/>
  <c r="H665" i="10"/>
  <c r="F33" i="10"/>
  <c r="K159" i="10"/>
  <c r="K932" i="10"/>
  <c r="L33" i="10"/>
  <c r="N33" i="10"/>
  <c r="M619" i="10"/>
  <c r="I33" i="10"/>
  <c r="O33" i="10"/>
  <c r="T145" i="10"/>
  <c r="Q145" i="10"/>
  <c r="N145" i="10"/>
  <c r="F145" i="10"/>
  <c r="I145" i="10"/>
  <c r="O145" i="10"/>
  <c r="P145" i="10"/>
  <c r="J145" i="10"/>
  <c r="M145" i="10"/>
  <c r="S145" i="10"/>
  <c r="G145" i="10"/>
  <c r="R145" i="10"/>
  <c r="L145" i="10"/>
  <c r="K145" i="10"/>
  <c r="H145" i="10"/>
  <c r="U16" i="24"/>
  <c r="V16" i="24" s="1"/>
  <c r="R146" i="10"/>
  <c r="P146" i="10"/>
  <c r="L146" i="10"/>
  <c r="S146" i="10"/>
  <c r="T146" i="10"/>
  <c r="N146" i="10"/>
  <c r="M146" i="10"/>
  <c r="G146" i="10"/>
  <c r="F146" i="10"/>
  <c r="H146" i="10"/>
  <c r="Q146" i="10"/>
  <c r="O146" i="10"/>
  <c r="J146" i="10"/>
  <c r="K146" i="10"/>
  <c r="I146" i="10"/>
  <c r="J45" i="21"/>
  <c r="J46" i="21" s="1"/>
  <c r="L45" i="26"/>
  <c r="L46" i="26" s="1"/>
  <c r="T129" i="14"/>
  <c r="U180" i="13"/>
  <c r="V180" i="13" s="1"/>
  <c r="J111" i="16"/>
  <c r="R155" i="26"/>
  <c r="U134" i="25"/>
  <c r="V134" i="25" s="1"/>
  <c r="L68" i="8"/>
  <c r="D134" i="10" s="1"/>
  <c r="L16" i="8"/>
  <c r="D82" i="10" s="1"/>
  <c r="G82" i="10" s="1"/>
  <c r="L57" i="8"/>
  <c r="L66" i="8"/>
  <c r="D132" i="10" s="1"/>
  <c r="L26" i="8"/>
  <c r="D92" i="10" s="1"/>
  <c r="K52" i="8"/>
  <c r="D50" i="10" s="1"/>
  <c r="K36" i="8"/>
  <c r="K20" i="8"/>
  <c r="D18" i="10" s="1"/>
  <c r="K49" i="8"/>
  <c r="K17" i="8"/>
  <c r="N43" i="8"/>
  <c r="N37" i="8"/>
  <c r="D237" i="10" s="1"/>
  <c r="N54" i="8"/>
  <c r="D254" i="10" s="1"/>
  <c r="J24" i="19"/>
  <c r="J33" i="19"/>
  <c r="J34" i="19"/>
  <c r="J30" i="19"/>
  <c r="J39" i="19"/>
  <c r="J9" i="19"/>
  <c r="J32" i="19"/>
  <c r="J42" i="19"/>
  <c r="J43" i="19"/>
  <c r="J19" i="19"/>
  <c r="J20" i="19"/>
  <c r="J11" i="19"/>
  <c r="J38" i="19"/>
  <c r="J14" i="19"/>
  <c r="J28" i="19"/>
  <c r="J23" i="19"/>
  <c r="J15" i="19"/>
  <c r="J25" i="19"/>
  <c r="J26" i="19"/>
  <c r="J35" i="19"/>
  <c r="J16" i="19"/>
  <c r="J41" i="19"/>
  <c r="J17" i="19"/>
  <c r="J27" i="19"/>
  <c r="J22" i="19"/>
  <c r="J31" i="19"/>
  <c r="J36" i="19"/>
  <c r="R158" i="15"/>
  <c r="U156" i="15"/>
  <c r="M63" i="8"/>
  <c r="D196" i="10" s="1"/>
  <c r="M196" i="10" s="1"/>
  <c r="O63" i="8"/>
  <c r="D331" i="10" s="1"/>
  <c r="T331" i="10" s="1"/>
  <c r="P63" i="8"/>
  <c r="D867" i="10" s="1"/>
  <c r="S867" i="10" s="1"/>
  <c r="W63" i="8"/>
  <c r="D800" i="10" s="1"/>
  <c r="Q800" i="10" s="1"/>
  <c r="X63" i="8"/>
  <c r="D936" i="10" s="1"/>
  <c r="S936" i="10" s="1"/>
  <c r="J26" i="27"/>
  <c r="J30" i="27"/>
  <c r="J23" i="27"/>
  <c r="J16" i="27"/>
  <c r="J17" i="27"/>
  <c r="J27" i="27"/>
  <c r="J21" i="27"/>
  <c r="J22" i="27"/>
  <c r="J15" i="27"/>
  <c r="J10" i="27"/>
  <c r="J37" i="27"/>
  <c r="J19" i="27"/>
  <c r="J35" i="27"/>
  <c r="J25" i="27"/>
  <c r="J42" i="27"/>
  <c r="J34" i="27"/>
  <c r="J29" i="27"/>
  <c r="J28" i="27"/>
  <c r="J41" i="27"/>
  <c r="J11" i="27"/>
  <c r="J14" i="27"/>
  <c r="J38" i="27"/>
  <c r="R11" i="27"/>
  <c r="R21" i="27"/>
  <c r="R38" i="27"/>
  <c r="R22" i="27"/>
  <c r="R15" i="27"/>
  <c r="R32" i="27"/>
  <c r="R26" i="27"/>
  <c r="R43" i="27"/>
  <c r="R37" i="27"/>
  <c r="R14" i="27"/>
  <c r="R31" i="27"/>
  <c r="R30" i="27"/>
  <c r="R35" i="27"/>
  <c r="R25" i="27"/>
  <c r="R16" i="27"/>
  <c r="R10" i="27"/>
  <c r="R34" i="27"/>
  <c r="R33" i="27"/>
  <c r="R29" i="27"/>
  <c r="R24" i="27"/>
  <c r="R27" i="27"/>
  <c r="H245" i="27"/>
  <c r="O225" i="15"/>
  <c r="U153" i="15"/>
  <c r="N27" i="22"/>
  <c r="N35" i="22"/>
  <c r="N31" i="22"/>
  <c r="N14" i="22"/>
  <c r="N26" i="22"/>
  <c r="N39" i="22"/>
  <c r="N9" i="22"/>
  <c r="N19" i="22"/>
  <c r="N28" i="22"/>
  <c r="N33" i="22"/>
  <c r="N11" i="22"/>
  <c r="N34" i="22"/>
  <c r="N21" i="22"/>
  <c r="N22" i="22"/>
  <c r="N29" i="22"/>
  <c r="N30" i="22"/>
  <c r="N20" i="22"/>
  <c r="N10" i="22"/>
  <c r="N16" i="22"/>
  <c r="N17" i="22"/>
  <c r="N43" i="22"/>
  <c r="N37" i="22"/>
  <c r="N23" i="22"/>
  <c r="N36" i="22"/>
  <c r="N38" i="22"/>
  <c r="N42" i="22"/>
  <c r="N41" i="22"/>
  <c r="P14" i="22"/>
  <c r="P27" i="22"/>
  <c r="P19" i="22"/>
  <c r="P28" i="22"/>
  <c r="P21" i="22"/>
  <c r="P34" i="22"/>
  <c r="P23" i="22"/>
  <c r="P11" i="22"/>
  <c r="P22" i="22"/>
  <c r="P43" i="22"/>
  <c r="P32" i="22"/>
  <c r="P29" i="22"/>
  <c r="P42" i="22"/>
  <c r="P16" i="22"/>
  <c r="P30" i="22"/>
  <c r="P31" i="22"/>
  <c r="P37" i="22"/>
  <c r="P35" i="22"/>
  <c r="P36" i="22"/>
  <c r="P26" i="22"/>
  <c r="P33" i="22"/>
  <c r="P17" i="22"/>
  <c r="P20" i="22"/>
  <c r="P41" i="22"/>
  <c r="P9" i="22"/>
  <c r="P10" i="22"/>
  <c r="P38" i="22"/>
  <c r="O10" i="15"/>
  <c r="O26" i="15"/>
  <c r="O14" i="15"/>
  <c r="O24" i="15"/>
  <c r="O37" i="15"/>
  <c r="O30" i="15"/>
  <c r="O19" i="15"/>
  <c r="O29" i="15"/>
  <c r="O15" i="15"/>
  <c r="O36" i="15"/>
  <c r="O31" i="15"/>
  <c r="O43" i="15"/>
  <c r="O32" i="15"/>
  <c r="O39" i="15"/>
  <c r="O16" i="15"/>
  <c r="O11" i="15"/>
  <c r="O20" i="15"/>
  <c r="O27" i="15"/>
  <c r="O21" i="15"/>
  <c r="O17" i="15"/>
  <c r="O34" i="15"/>
  <c r="O28" i="15"/>
  <c r="O35" i="15"/>
  <c r="O9" i="15"/>
  <c r="O25" i="15"/>
  <c r="O42" i="15"/>
  <c r="O23" i="15"/>
  <c r="O22" i="15"/>
  <c r="O38" i="15"/>
  <c r="O41" i="15"/>
  <c r="K15" i="15"/>
  <c r="K11" i="15"/>
  <c r="K38" i="15"/>
  <c r="K32" i="15"/>
  <c r="K43" i="15"/>
  <c r="K41" i="15"/>
  <c r="K22" i="15"/>
  <c r="K23" i="15"/>
  <c r="K29" i="15"/>
  <c r="K36" i="15"/>
  <c r="K31" i="15"/>
  <c r="K33" i="15"/>
  <c r="K26" i="15"/>
  <c r="K14" i="15"/>
  <c r="K39" i="15"/>
  <c r="K37" i="15"/>
  <c r="K30" i="15"/>
  <c r="K20" i="15"/>
  <c r="K27" i="15"/>
  <c r="K9" i="15"/>
  <c r="K21" i="15"/>
  <c r="K24" i="15"/>
  <c r="K17" i="15"/>
  <c r="K34" i="15"/>
  <c r="K28" i="15"/>
  <c r="K19" i="15"/>
  <c r="K35" i="15"/>
  <c r="K10" i="15"/>
  <c r="K25" i="15"/>
  <c r="K42" i="15"/>
  <c r="U132" i="16"/>
  <c r="U76" i="14"/>
  <c r="V76" i="14" s="1"/>
  <c r="J170" i="15"/>
  <c r="M17" i="27"/>
  <c r="K27" i="27"/>
  <c r="R42" i="27"/>
  <c r="T24" i="27"/>
  <c r="M23" i="27"/>
  <c r="M35" i="27"/>
  <c r="O26" i="27"/>
  <c r="L41" i="27"/>
  <c r="O32" i="22"/>
  <c r="I43" i="22"/>
  <c r="L36" i="27"/>
  <c r="K28" i="27"/>
  <c r="O9" i="27"/>
  <c r="T32" i="27"/>
  <c r="R36" i="24"/>
  <c r="U36" i="24" s="1"/>
  <c r="V36" i="24" s="1"/>
  <c r="R23" i="27"/>
  <c r="R33" i="24"/>
  <c r="U33" i="24" s="1"/>
  <c r="V33" i="24" s="1"/>
  <c r="M39" i="22"/>
  <c r="N33" i="27"/>
  <c r="P20" i="8"/>
  <c r="D824" i="10" s="1"/>
  <c r="H824" i="10" s="1"/>
  <c r="W20" i="8"/>
  <c r="D757" i="10" s="1"/>
  <c r="H757" i="10" s="1"/>
  <c r="O20" i="8"/>
  <c r="D288" i="10" s="1"/>
  <c r="L288" i="10" s="1"/>
  <c r="X20" i="8"/>
  <c r="D893" i="10" s="1"/>
  <c r="K893" i="10" s="1"/>
  <c r="M20" i="8"/>
  <c r="D153" i="10" s="1"/>
  <c r="R153" i="10" s="1"/>
  <c r="S24" i="22"/>
  <c r="J15" i="22"/>
  <c r="G130" i="6"/>
  <c r="L135" i="12"/>
  <c r="G135" i="6" s="1"/>
  <c r="U106" i="15"/>
  <c r="V106" i="15" s="1"/>
  <c r="P111" i="14"/>
  <c r="N199" i="12"/>
  <c r="V141" i="12"/>
  <c r="M38" i="8"/>
  <c r="D171" i="10" s="1"/>
  <c r="O38" i="8"/>
  <c r="D306" i="10" s="1"/>
  <c r="X38" i="8"/>
  <c r="D911" i="10" s="1"/>
  <c r="P38" i="8"/>
  <c r="D842" i="10" s="1"/>
  <c r="W38" i="8"/>
  <c r="D775" i="10" s="1"/>
  <c r="V15" i="8"/>
  <c r="D685" i="10" s="1"/>
  <c r="V13" i="8"/>
  <c r="D683" i="10" s="1"/>
  <c r="L56" i="8"/>
  <c r="D122" i="10" s="1"/>
  <c r="L55" i="8"/>
  <c r="D121" i="10" s="1"/>
  <c r="L39" i="8"/>
  <c r="D105" i="10" s="1"/>
  <c r="L23" i="8"/>
  <c r="L24" i="8"/>
  <c r="D90" i="10" s="1"/>
  <c r="K66" i="8"/>
  <c r="K50" i="8"/>
  <c r="K34" i="8"/>
  <c r="K63" i="8"/>
  <c r="K47" i="8"/>
  <c r="K31" i="8"/>
  <c r="K15" i="8"/>
  <c r="N39" i="8"/>
  <c r="D239" i="10" s="1"/>
  <c r="N68" i="8"/>
  <c r="N52" i="8"/>
  <c r="D252" i="10" s="1"/>
  <c r="N36" i="8"/>
  <c r="D236" i="10" s="1"/>
  <c r="N20" i="8"/>
  <c r="D220" i="10" s="1"/>
  <c r="P36" i="8"/>
  <c r="D840" i="10" s="1"/>
  <c r="R840" i="10" s="1"/>
  <c r="W36" i="8"/>
  <c r="D773" i="10" s="1"/>
  <c r="O773" i="10" s="1"/>
  <c r="O36" i="8"/>
  <c r="D304" i="10" s="1"/>
  <c r="X36" i="8"/>
  <c r="D909" i="10" s="1"/>
  <c r="H909" i="10" s="1"/>
  <c r="M36" i="8"/>
  <c r="D169" i="10" s="1"/>
  <c r="D34" i="7"/>
  <c r="S15" i="19"/>
  <c r="S16" i="19"/>
  <c r="S11" i="19"/>
  <c r="S17" i="19"/>
  <c r="S19" i="19"/>
  <c r="S36" i="19"/>
  <c r="S38" i="19"/>
  <c r="S39" i="19"/>
  <c r="S24" i="19"/>
  <c r="S25" i="19"/>
  <c r="S26" i="19"/>
  <c r="S27" i="19"/>
  <c r="S14" i="19"/>
  <c r="S9" i="19"/>
  <c r="S20" i="19"/>
  <c r="S22" i="19"/>
  <c r="S23" i="19"/>
  <c r="S41" i="19"/>
  <c r="S42" i="19"/>
  <c r="S43" i="19"/>
  <c r="S28" i="19"/>
  <c r="S33" i="19"/>
  <c r="S30" i="19"/>
  <c r="S35" i="19"/>
  <c r="S32" i="19"/>
  <c r="S31" i="19"/>
  <c r="S34" i="19"/>
  <c r="S29" i="19"/>
  <c r="M43" i="8"/>
  <c r="D176" i="10" s="1"/>
  <c r="M176" i="10" s="1"/>
  <c r="O43" i="8"/>
  <c r="D311" i="10" s="1"/>
  <c r="T311" i="10" s="1"/>
  <c r="P43" i="8"/>
  <c r="D847" i="10" s="1"/>
  <c r="M847" i="10" s="1"/>
  <c r="W43" i="8"/>
  <c r="D780" i="10" s="1"/>
  <c r="O780" i="10" s="1"/>
  <c r="X43" i="8"/>
  <c r="D916" i="10" s="1"/>
  <c r="N916" i="10" s="1"/>
  <c r="P11" i="27"/>
  <c r="P38" i="27"/>
  <c r="P10" i="27"/>
  <c r="P33" i="27"/>
  <c r="P30" i="27"/>
  <c r="P16" i="27"/>
  <c r="P34" i="27"/>
  <c r="P27" i="27"/>
  <c r="P21" i="27"/>
  <c r="P31" i="27"/>
  <c r="P14" i="27"/>
  <c r="P15" i="27"/>
  <c r="P32" i="27"/>
  <c r="P22" i="27"/>
  <c r="P26" i="27"/>
  <c r="P19" i="27"/>
  <c r="P35" i="27"/>
  <c r="P42" i="27"/>
  <c r="P37" i="27"/>
  <c r="P39" i="27"/>
  <c r="P43" i="27"/>
  <c r="P29" i="27"/>
  <c r="T158" i="23"/>
  <c r="U195" i="15"/>
  <c r="V195" i="15" s="1"/>
  <c r="U112" i="15"/>
  <c r="V112" i="15" s="1"/>
  <c r="R203" i="15"/>
  <c r="J151" i="15"/>
  <c r="U149" i="15"/>
  <c r="V149" i="15" s="1"/>
  <c r="J83" i="15"/>
  <c r="T23" i="22"/>
  <c r="T20" i="22"/>
  <c r="T27" i="22"/>
  <c r="T9" i="22"/>
  <c r="T22" i="22"/>
  <c r="T41" i="22"/>
  <c r="T21" i="22"/>
  <c r="T33" i="22"/>
  <c r="T30" i="22"/>
  <c r="T31" i="22"/>
  <c r="T17" i="22"/>
  <c r="T35" i="22"/>
  <c r="T39" i="22"/>
  <c r="T36" i="22"/>
  <c r="T10" i="22"/>
  <c r="T11" i="22"/>
  <c r="T26" i="22"/>
  <c r="T19" i="22"/>
  <c r="T16" i="22"/>
  <c r="T37" i="22"/>
  <c r="T42" i="22"/>
  <c r="T34" i="22"/>
  <c r="T43" i="22"/>
  <c r="T29" i="22"/>
  <c r="T28" i="22"/>
  <c r="T38" i="22"/>
  <c r="T14" i="22"/>
  <c r="K35" i="22"/>
  <c r="K28" i="22"/>
  <c r="K10" i="22"/>
  <c r="K34" i="22"/>
  <c r="K19" i="22"/>
  <c r="K21" i="22"/>
  <c r="K22" i="22"/>
  <c r="K23" i="22"/>
  <c r="K32" i="22"/>
  <c r="K41" i="22"/>
  <c r="K42" i="22"/>
  <c r="K43" i="22"/>
  <c r="K9" i="22"/>
  <c r="K29" i="22"/>
  <c r="K30" i="22"/>
  <c r="K20" i="22"/>
  <c r="K36" i="22"/>
  <c r="K37" i="22"/>
  <c r="K38" i="22"/>
  <c r="K31" i="22"/>
  <c r="K25" i="22"/>
  <c r="K11" i="22"/>
  <c r="K26" i="22"/>
  <c r="K24" i="22"/>
  <c r="K14" i="22"/>
  <c r="K17" i="22"/>
  <c r="K27" i="22"/>
  <c r="K16" i="22"/>
  <c r="P29" i="15"/>
  <c r="P17" i="15"/>
  <c r="P14" i="15"/>
  <c r="P32" i="15"/>
  <c r="P10" i="15"/>
  <c r="P21" i="15"/>
  <c r="P27" i="15"/>
  <c r="P26" i="15"/>
  <c r="P30" i="15"/>
  <c r="P43" i="15"/>
  <c r="P19" i="15"/>
  <c r="P25" i="15"/>
  <c r="P42" i="15"/>
  <c r="P34" i="15"/>
  <c r="P20" i="15"/>
  <c r="P35" i="15"/>
  <c r="P9" i="15"/>
  <c r="P24" i="15"/>
  <c r="P23" i="15"/>
  <c r="P41" i="15"/>
  <c r="P22" i="15"/>
  <c r="P38" i="15"/>
  <c r="P28" i="15"/>
  <c r="P31" i="15"/>
  <c r="P16" i="15"/>
  <c r="P15" i="15"/>
  <c r="P36" i="15"/>
  <c r="P39" i="15"/>
  <c r="P37" i="15"/>
  <c r="P11" i="15"/>
  <c r="Q27" i="27"/>
  <c r="Q42" i="27"/>
  <c r="R41" i="27"/>
  <c r="P23" i="27"/>
  <c r="O27" i="27"/>
  <c r="R17" i="27"/>
  <c r="J36" i="27"/>
  <c r="N28" i="27"/>
  <c r="P9" i="27"/>
  <c r="N15" i="27"/>
  <c r="P25" i="22"/>
  <c r="M14" i="27"/>
  <c r="P39" i="22"/>
  <c r="P25" i="27"/>
  <c r="S43" i="22"/>
  <c r="I24" i="22"/>
  <c r="N15" i="22"/>
  <c r="S37" i="19"/>
  <c r="T42" i="15"/>
  <c r="K129" i="15"/>
  <c r="T166" i="25"/>
  <c r="K158" i="18"/>
  <c r="L54" i="8"/>
  <c r="D120" i="10" s="1"/>
  <c r="L12" i="8"/>
  <c r="D78" i="10" s="1"/>
  <c r="L69" i="8"/>
  <c r="L53" i="8"/>
  <c r="D119" i="10" s="1"/>
  <c r="L37" i="8"/>
  <c r="L21" i="8"/>
  <c r="D87" i="10" s="1"/>
  <c r="L60" i="8"/>
  <c r="K48" i="8"/>
  <c r="K16" i="8"/>
  <c r="D14" i="10" s="1"/>
  <c r="K61" i="8"/>
  <c r="K29" i="8"/>
  <c r="K13" i="8"/>
  <c r="D11" i="10" s="1"/>
  <c r="I11" i="10" s="1"/>
  <c r="N69" i="8"/>
  <c r="D269" i="10" s="1"/>
  <c r="N27" i="8"/>
  <c r="D227" i="10" s="1"/>
  <c r="N227" i="10" s="1"/>
  <c r="N66" i="8"/>
  <c r="D266" i="10" s="1"/>
  <c r="N50" i="8"/>
  <c r="N34" i="8"/>
  <c r="D234" i="10" s="1"/>
  <c r="P60" i="8"/>
  <c r="D864" i="10" s="1"/>
  <c r="G864" i="10" s="1"/>
  <c r="O60" i="8"/>
  <c r="D328" i="10" s="1"/>
  <c r="W60" i="8"/>
  <c r="D797" i="10" s="1"/>
  <c r="F797" i="10" s="1"/>
  <c r="X60" i="8"/>
  <c r="D933" i="10" s="1"/>
  <c r="M60" i="8"/>
  <c r="D193" i="10" s="1"/>
  <c r="J193" i="10" s="1"/>
  <c r="M29" i="20"/>
  <c r="U29" i="20" s="1"/>
  <c r="V29" i="20" s="1"/>
  <c r="M31" i="20"/>
  <c r="U31" i="20" s="1"/>
  <c r="V31" i="20" s="1"/>
  <c r="M32" i="20"/>
  <c r="U32" i="20" s="1"/>
  <c r="V32" i="20" s="1"/>
  <c r="M16" i="20"/>
  <c r="M17" i="20"/>
  <c r="U17" i="20" s="1"/>
  <c r="V17" i="20" s="1"/>
  <c r="M19" i="20"/>
  <c r="M20" i="20"/>
  <c r="U20" i="20" s="1"/>
  <c r="V20" i="20" s="1"/>
  <c r="M10" i="20"/>
  <c r="U10" i="20" s="1"/>
  <c r="V10" i="20" s="1"/>
  <c r="M37" i="20"/>
  <c r="U37" i="20" s="1"/>
  <c r="V37" i="20" s="1"/>
  <c r="M39" i="20"/>
  <c r="U39" i="20" s="1"/>
  <c r="V39" i="20" s="1"/>
  <c r="M41" i="20"/>
  <c r="M25" i="20"/>
  <c r="U25" i="20" s="1"/>
  <c r="V25" i="20" s="1"/>
  <c r="M26" i="20"/>
  <c r="U26" i="20" s="1"/>
  <c r="V26" i="20" s="1"/>
  <c r="M27" i="20"/>
  <c r="U27" i="20" s="1"/>
  <c r="V27" i="20" s="1"/>
  <c r="M28" i="20"/>
  <c r="U28" i="20" s="1"/>
  <c r="V28" i="20" s="1"/>
  <c r="M33" i="20"/>
  <c r="U33" i="20" s="1"/>
  <c r="V33" i="20" s="1"/>
  <c r="M34" i="20"/>
  <c r="U34" i="20" s="1"/>
  <c r="V34" i="20" s="1"/>
  <c r="M35" i="20"/>
  <c r="U35" i="20" s="1"/>
  <c r="V35" i="20" s="1"/>
  <c r="M9" i="20"/>
  <c r="M36" i="20"/>
  <c r="U36" i="20" s="1"/>
  <c r="V36" i="20" s="1"/>
  <c r="M21" i="20"/>
  <c r="U21" i="20" s="1"/>
  <c r="V21" i="20" s="1"/>
  <c r="M23" i="20"/>
  <c r="U23" i="20" s="1"/>
  <c r="V23" i="20" s="1"/>
  <c r="M24" i="20"/>
  <c r="U24" i="20" s="1"/>
  <c r="V24" i="20" s="1"/>
  <c r="M42" i="20"/>
  <c r="U42" i="20" s="1"/>
  <c r="V42" i="20" s="1"/>
  <c r="M14" i="20"/>
  <c r="U14" i="20" s="1"/>
  <c r="V14" i="20" s="1"/>
  <c r="M15" i="20"/>
  <c r="U15" i="20" s="1"/>
  <c r="V15" i="20" s="1"/>
  <c r="M43" i="20"/>
  <c r="U43" i="20" s="1"/>
  <c r="V43" i="20" s="1"/>
  <c r="I64" i="8"/>
  <c r="P64" i="8"/>
  <c r="D868" i="10" s="1"/>
  <c r="Q868" i="10" s="1"/>
  <c r="W64" i="8"/>
  <c r="D801" i="10" s="1"/>
  <c r="I801" i="10" s="1"/>
  <c r="O64" i="8"/>
  <c r="X64" i="8"/>
  <c r="D937" i="10" s="1"/>
  <c r="H937" i="10" s="1"/>
  <c r="M64" i="8"/>
  <c r="D197" i="10" s="1"/>
  <c r="D62" i="7"/>
  <c r="P48" i="8"/>
  <c r="D852" i="10" s="1"/>
  <c r="I852" i="10" s="1"/>
  <c r="W48" i="8"/>
  <c r="D785" i="10" s="1"/>
  <c r="S785" i="10" s="1"/>
  <c r="X48" i="8"/>
  <c r="D921" i="10" s="1"/>
  <c r="G921" i="10" s="1"/>
  <c r="O48" i="8"/>
  <c r="D316" i="10" s="1"/>
  <c r="M48" i="8"/>
  <c r="D181" i="10" s="1"/>
  <c r="S181" i="10" s="1"/>
  <c r="I32" i="8"/>
  <c r="P32" i="8"/>
  <c r="D836" i="10" s="1"/>
  <c r="M836" i="10" s="1"/>
  <c r="W32" i="8"/>
  <c r="D769" i="10" s="1"/>
  <c r="S769" i="10" s="1"/>
  <c r="X32" i="8"/>
  <c r="D905" i="10" s="1"/>
  <c r="I905" i="10" s="1"/>
  <c r="O32" i="8"/>
  <c r="D300" i="10" s="1"/>
  <c r="M32" i="8"/>
  <c r="D165" i="10" s="1"/>
  <c r="D30" i="7"/>
  <c r="L11" i="27"/>
  <c r="L17" i="27"/>
  <c r="L10" i="27"/>
  <c r="L22" i="27"/>
  <c r="L29" i="27"/>
  <c r="L25" i="27"/>
  <c r="L38" i="27"/>
  <c r="L19" i="27"/>
  <c r="L23" i="27"/>
  <c r="L39" i="27"/>
  <c r="L32" i="27"/>
  <c r="L43" i="27"/>
  <c r="L16" i="27"/>
  <c r="L30" i="27"/>
  <c r="L21" i="27"/>
  <c r="L15" i="27"/>
  <c r="L37" i="27"/>
  <c r="L26" i="27"/>
  <c r="L35" i="27"/>
  <c r="L33" i="27"/>
  <c r="L9" i="27"/>
  <c r="K22" i="27"/>
  <c r="K11" i="27"/>
  <c r="K38" i="27"/>
  <c r="K29" i="27"/>
  <c r="K17" i="27"/>
  <c r="K43" i="27"/>
  <c r="K21" i="27"/>
  <c r="K37" i="27"/>
  <c r="K14" i="27"/>
  <c r="K31" i="27"/>
  <c r="K30" i="27"/>
  <c r="K35" i="27"/>
  <c r="K25" i="27"/>
  <c r="K34" i="27"/>
  <c r="K24" i="27"/>
  <c r="K10" i="27"/>
  <c r="K23" i="27"/>
  <c r="K16" i="27"/>
  <c r="K33" i="27"/>
  <c r="K19" i="27"/>
  <c r="K15" i="27"/>
  <c r="K32" i="27"/>
  <c r="L183" i="10"/>
  <c r="T183" i="10"/>
  <c r="T197" i="23"/>
  <c r="J155" i="15"/>
  <c r="U152" i="15"/>
  <c r="V152" i="15" s="1"/>
  <c r="U115" i="15"/>
  <c r="V115" i="15" s="1"/>
  <c r="T135" i="15"/>
  <c r="O83" i="15"/>
  <c r="U204" i="15"/>
  <c r="U173" i="15"/>
  <c r="V173" i="15" s="1"/>
  <c r="J175" i="15"/>
  <c r="U157" i="15"/>
  <c r="V157" i="15" s="1"/>
  <c r="O23" i="22"/>
  <c r="O9" i="22"/>
  <c r="O28" i="22"/>
  <c r="O27" i="22"/>
  <c r="O19" i="22"/>
  <c r="O21" i="22"/>
  <c r="O22" i="22"/>
  <c r="O41" i="22"/>
  <c r="O10" i="22"/>
  <c r="O42" i="22"/>
  <c r="O43" i="22"/>
  <c r="O29" i="22"/>
  <c r="O30" i="22"/>
  <c r="O16" i="22"/>
  <c r="O17" i="22"/>
  <c r="O31" i="22"/>
  <c r="O26" i="22"/>
  <c r="O14" i="22"/>
  <c r="O11" i="22"/>
  <c r="O37" i="22"/>
  <c r="O36" i="22"/>
  <c r="O38" i="22"/>
  <c r="O39" i="22"/>
  <c r="O35" i="22"/>
  <c r="O20" i="22"/>
  <c r="O33" i="22"/>
  <c r="O34" i="22"/>
  <c r="Q19" i="22"/>
  <c r="Q35" i="22"/>
  <c r="Q23" i="22"/>
  <c r="Q28" i="22"/>
  <c r="Q20" i="22"/>
  <c r="Q10" i="22"/>
  <c r="Q17" i="22"/>
  <c r="Q31" i="22"/>
  <c r="Q36" i="22"/>
  <c r="Q37" i="22"/>
  <c r="Q11" i="22"/>
  <c r="Q38" i="22"/>
  <c r="Q14" i="22"/>
  <c r="Q25" i="22"/>
  <c r="Q26" i="22"/>
  <c r="Q39" i="22"/>
  <c r="Q9" i="22"/>
  <c r="Q32" i="22"/>
  <c r="Q21" i="22"/>
  <c r="Q22" i="22"/>
  <c r="Q41" i="22"/>
  <c r="Q42" i="22"/>
  <c r="Q43" i="22"/>
  <c r="Q27" i="22"/>
  <c r="Q34" i="22"/>
  <c r="Q29" i="22"/>
  <c r="Q30" i="22"/>
  <c r="Q33" i="22"/>
  <c r="M24" i="15"/>
  <c r="M21" i="15"/>
  <c r="M30" i="15"/>
  <c r="M9" i="15"/>
  <c r="M41" i="15"/>
  <c r="M34" i="15"/>
  <c r="M19" i="15"/>
  <c r="M22" i="15"/>
  <c r="M31" i="15"/>
  <c r="M10" i="15"/>
  <c r="M37" i="15"/>
  <c r="M36" i="15"/>
  <c r="M14" i="15"/>
  <c r="M32" i="15"/>
  <c r="M26" i="15"/>
  <c r="M43" i="15"/>
  <c r="M39" i="15"/>
  <c r="M42" i="15"/>
  <c r="M15" i="15"/>
  <c r="M11" i="15"/>
  <c r="M20" i="15"/>
  <c r="M27" i="15"/>
  <c r="M29" i="15"/>
  <c r="M17" i="15"/>
  <c r="M23" i="15"/>
  <c r="M35" i="15"/>
  <c r="M28" i="15"/>
  <c r="M16" i="15"/>
  <c r="M33" i="15"/>
  <c r="M38" i="15"/>
  <c r="H245" i="20"/>
  <c r="U168" i="14"/>
  <c r="V168" i="14" s="1"/>
  <c r="P41" i="27"/>
  <c r="O15" i="27"/>
  <c r="R39" i="27"/>
  <c r="L14" i="27"/>
  <c r="T32" i="22"/>
  <c r="T120" i="14"/>
  <c r="R19" i="27"/>
  <c r="L83" i="12"/>
  <c r="G83" i="6" s="1"/>
  <c r="G75" i="6"/>
  <c r="G115" i="6"/>
  <c r="I115" i="6" s="1"/>
  <c r="L120" i="12"/>
  <c r="G120" i="6" s="1"/>
  <c r="R28" i="27"/>
  <c r="O28" i="27"/>
  <c r="M20" i="27"/>
  <c r="M33" i="22"/>
  <c r="K9" i="27"/>
  <c r="R25" i="24"/>
  <c r="U25" i="24" s="1"/>
  <c r="V25" i="24" s="1"/>
  <c r="K39" i="22"/>
  <c r="R21" i="24"/>
  <c r="U21" i="24" s="1"/>
  <c r="V21" i="24" s="1"/>
  <c r="K33" i="22"/>
  <c r="T15" i="22"/>
  <c r="P33" i="15"/>
  <c r="K16" i="15"/>
  <c r="O36" i="27"/>
  <c r="G157" i="6"/>
  <c r="I157" i="6" s="1"/>
  <c r="L158" i="12"/>
  <c r="G158" i="6" s="1"/>
  <c r="U99" i="15"/>
  <c r="V99" i="15" s="1"/>
  <c r="U98" i="16"/>
  <c r="V98" i="16" s="1"/>
  <c r="T166" i="15"/>
  <c r="U132" i="15"/>
  <c r="V132" i="15" s="1"/>
  <c r="R129" i="25"/>
  <c r="V19" i="8"/>
  <c r="D689" i="10" s="1"/>
  <c r="L48" i="8"/>
  <c r="D114" i="10" s="1"/>
  <c r="L62" i="8"/>
  <c r="L67" i="8"/>
  <c r="D133" i="10" s="1"/>
  <c r="L51" i="8"/>
  <c r="D117" i="10" s="1"/>
  <c r="L19" i="8"/>
  <c r="K62" i="8"/>
  <c r="K59" i="8"/>
  <c r="K43" i="8"/>
  <c r="K27" i="8"/>
  <c r="D25" i="10" s="1"/>
  <c r="N21" i="8"/>
  <c r="D221" i="10" s="1"/>
  <c r="N23" i="8"/>
  <c r="D223" i="10" s="1"/>
  <c r="N48" i="8"/>
  <c r="N31" i="8"/>
  <c r="D231" i="10" s="1"/>
  <c r="M67" i="8"/>
  <c r="D200" i="10" s="1"/>
  <c r="O67" i="8"/>
  <c r="D335" i="10" s="1"/>
  <c r="P67" i="8"/>
  <c r="D871" i="10" s="1"/>
  <c r="P871" i="10" s="1"/>
  <c r="W67" i="8"/>
  <c r="D804" i="10" s="1"/>
  <c r="P804" i="10" s="1"/>
  <c r="X67" i="8"/>
  <c r="D65" i="7"/>
  <c r="T197" i="16"/>
  <c r="U189" i="16"/>
  <c r="V189" i="16" s="1"/>
  <c r="I44" i="8"/>
  <c r="P44" i="8"/>
  <c r="D848" i="10" s="1"/>
  <c r="W44" i="8"/>
  <c r="D781" i="10" s="1"/>
  <c r="I781" i="10" s="1"/>
  <c r="X44" i="8"/>
  <c r="D917" i="10" s="1"/>
  <c r="T917" i="10" s="1"/>
  <c r="M44" i="8"/>
  <c r="D177" i="10" s="1"/>
  <c r="O44" i="8"/>
  <c r="D312" i="10" s="1"/>
  <c r="D42" i="7"/>
  <c r="N30" i="27"/>
  <c r="N21" i="27"/>
  <c r="N27" i="27"/>
  <c r="N22" i="27"/>
  <c r="N26" i="27"/>
  <c r="N43" i="27"/>
  <c r="N37" i="27"/>
  <c r="N14" i="27"/>
  <c r="N41" i="27"/>
  <c r="N10" i="27"/>
  <c r="N11" i="27"/>
  <c r="N34" i="27"/>
  <c r="N39" i="27"/>
  <c r="N24" i="27"/>
  <c r="N29" i="27"/>
  <c r="N38" i="27"/>
  <c r="N23" i="27"/>
  <c r="N16" i="27"/>
  <c r="N25" i="27"/>
  <c r="N42" i="27"/>
  <c r="N35" i="27"/>
  <c r="U209" i="15"/>
  <c r="V209" i="15" s="1"/>
  <c r="L212" i="15"/>
  <c r="U152" i="20"/>
  <c r="V152" i="20" s="1"/>
  <c r="V155" i="20" s="1"/>
  <c r="P225" i="15"/>
  <c r="K182" i="15"/>
  <c r="U178" i="15"/>
  <c r="V178" i="15" s="1"/>
  <c r="U130" i="15"/>
  <c r="V130" i="15" s="1"/>
  <c r="L135" i="15"/>
  <c r="R166" i="15"/>
  <c r="U186" i="15"/>
  <c r="V186" i="15" s="1"/>
  <c r="J197" i="15"/>
  <c r="H245" i="22"/>
  <c r="I35" i="22"/>
  <c r="I14" i="22"/>
  <c r="I20" i="22"/>
  <c r="I41" i="22"/>
  <c r="I42" i="22"/>
  <c r="I27" i="22"/>
  <c r="I9" i="22"/>
  <c r="I29" i="22"/>
  <c r="I30" i="22"/>
  <c r="I31" i="22"/>
  <c r="I16" i="22"/>
  <c r="I17" i="22"/>
  <c r="I36" i="22"/>
  <c r="I37" i="22"/>
  <c r="I38" i="22"/>
  <c r="I19" i="22"/>
  <c r="I28" i="22"/>
  <c r="I10" i="22"/>
  <c r="I33" i="22"/>
  <c r="I34" i="22"/>
  <c r="I25" i="22"/>
  <c r="I26" i="22"/>
  <c r="I32" i="22"/>
  <c r="I11" i="22"/>
  <c r="I21" i="22"/>
  <c r="I22" i="22"/>
  <c r="I23" i="22"/>
  <c r="I39" i="22"/>
  <c r="L28" i="22"/>
  <c r="L35" i="22"/>
  <c r="L19" i="22"/>
  <c r="L31" i="22"/>
  <c r="L32" i="22"/>
  <c r="L21" i="22"/>
  <c r="L42" i="22"/>
  <c r="L34" i="22"/>
  <c r="L23" i="22"/>
  <c r="L20" i="22"/>
  <c r="L22" i="22"/>
  <c r="L43" i="22"/>
  <c r="L27" i="22"/>
  <c r="L41" i="22"/>
  <c r="L10" i="22"/>
  <c r="L29" i="22"/>
  <c r="L17" i="22"/>
  <c r="L38" i="22"/>
  <c r="L14" i="22"/>
  <c r="L9" i="22"/>
  <c r="L25" i="22"/>
  <c r="L39" i="22"/>
  <c r="L16" i="22"/>
  <c r="L26" i="22"/>
  <c r="L11" i="22"/>
  <c r="L24" i="22"/>
  <c r="L37" i="22"/>
  <c r="L30" i="22"/>
  <c r="L36" i="22"/>
  <c r="R17" i="15"/>
  <c r="R28" i="15"/>
  <c r="R29" i="15"/>
  <c r="R11" i="15"/>
  <c r="R22" i="15"/>
  <c r="R36" i="15"/>
  <c r="R42" i="15"/>
  <c r="R38" i="15"/>
  <c r="R14" i="15"/>
  <c r="R41" i="15"/>
  <c r="R15" i="15"/>
  <c r="R23" i="15"/>
  <c r="R43" i="15"/>
  <c r="R31" i="15"/>
  <c r="R33" i="15"/>
  <c r="R32" i="15"/>
  <c r="R26" i="15"/>
  <c r="R9" i="15"/>
  <c r="R10" i="15"/>
  <c r="R16" i="15"/>
  <c r="R39" i="15"/>
  <c r="R37" i="15"/>
  <c r="R30" i="15"/>
  <c r="R20" i="15"/>
  <c r="R27" i="15"/>
  <c r="R21" i="15"/>
  <c r="R35" i="15"/>
  <c r="R24" i="15"/>
  <c r="R34" i="15"/>
  <c r="R19" i="15"/>
  <c r="J158" i="15"/>
  <c r="S206" i="13"/>
  <c r="P17" i="27"/>
  <c r="T35" i="27"/>
  <c r="K41" i="27"/>
  <c r="Q15" i="27"/>
  <c r="G136" i="6"/>
  <c r="L146" i="12"/>
  <c r="G146" i="6" s="1"/>
  <c r="Q39" i="27"/>
  <c r="O14" i="27"/>
  <c r="R36" i="27"/>
  <c r="N20" i="27"/>
  <c r="R9" i="27"/>
  <c r="R9" i="24"/>
  <c r="J43" i="22"/>
  <c r="G227" i="6"/>
  <c r="I227" i="6" s="1"/>
  <c r="L228" i="12"/>
  <c r="G228" i="6" s="1"/>
  <c r="R10" i="24"/>
  <c r="U10" i="24" s="1"/>
  <c r="V10" i="24" s="1"/>
  <c r="N25" i="22"/>
  <c r="K15" i="22"/>
  <c r="J37" i="19"/>
  <c r="W17" i="8"/>
  <c r="D754" i="10" s="1"/>
  <c r="G754" i="10" s="1"/>
  <c r="X17" i="8"/>
  <c r="D890" i="10" s="1"/>
  <c r="N890" i="10" s="1"/>
  <c r="M17" i="8"/>
  <c r="D150" i="10" s="1"/>
  <c r="O17" i="8"/>
  <c r="D285" i="10" s="1"/>
  <c r="P17" i="8"/>
  <c r="D821" i="10" s="1"/>
  <c r="N821" i="10" s="1"/>
  <c r="M28" i="27"/>
  <c r="V155" i="21"/>
  <c r="U161" i="13"/>
  <c r="V161" i="13" s="1"/>
  <c r="U141" i="13"/>
  <c r="V141" i="13" s="1"/>
  <c r="V95" i="12"/>
  <c r="R111" i="16"/>
  <c r="W65" i="8"/>
  <c r="X65" i="8"/>
  <c r="D938" i="10" s="1"/>
  <c r="M65" i="8"/>
  <c r="D198" i="10" s="1"/>
  <c r="O65" i="8"/>
  <c r="D333" i="10" s="1"/>
  <c r="P65" i="8"/>
  <c r="M22" i="8"/>
  <c r="D155" i="10" s="1"/>
  <c r="X22" i="8"/>
  <c r="D895" i="10" s="1"/>
  <c r="O22" i="8"/>
  <c r="D290" i="10" s="1"/>
  <c r="P22" i="8"/>
  <c r="W22" i="8"/>
  <c r="D759" i="10" s="1"/>
  <c r="J759" i="10" s="1"/>
  <c r="L36" i="8"/>
  <c r="D102" i="10" s="1"/>
  <c r="L52" i="8"/>
  <c r="L49" i="8"/>
  <c r="L17" i="8"/>
  <c r="D83" i="10" s="1"/>
  <c r="L50" i="8"/>
  <c r="D116" i="10" s="1"/>
  <c r="K60" i="8"/>
  <c r="K28" i="8"/>
  <c r="K12" i="8"/>
  <c r="D10" i="10" s="1"/>
  <c r="K57" i="8"/>
  <c r="N61" i="8"/>
  <c r="N63" i="8"/>
  <c r="N19" i="8"/>
  <c r="D219" i="10" s="1"/>
  <c r="N62" i="8"/>
  <c r="D262" i="10" s="1"/>
  <c r="N29" i="8"/>
  <c r="D229" i="10" s="1"/>
  <c r="L175" i="16"/>
  <c r="U171" i="16"/>
  <c r="M666" i="10"/>
  <c r="F666" i="10"/>
  <c r="T666" i="10"/>
  <c r="P24" i="8"/>
  <c r="D828" i="10" s="1"/>
  <c r="K828" i="10" s="1"/>
  <c r="W24" i="8"/>
  <c r="D761" i="10" s="1"/>
  <c r="P761" i="10" s="1"/>
  <c r="X24" i="8"/>
  <c r="D897" i="10" s="1"/>
  <c r="O897" i="10" s="1"/>
  <c r="O24" i="8"/>
  <c r="M24" i="8"/>
  <c r="D157" i="10" s="1"/>
  <c r="D22" i="7"/>
  <c r="W49" i="8"/>
  <c r="D786" i="10" s="1"/>
  <c r="X49" i="8"/>
  <c r="D922" i="10" s="1"/>
  <c r="Q922" i="10" s="1"/>
  <c r="M49" i="8"/>
  <c r="D182" i="10" s="1"/>
  <c r="O49" i="8"/>
  <c r="D317" i="10" s="1"/>
  <c r="T317" i="10" s="1"/>
  <c r="P49" i="8"/>
  <c r="D853" i="10" s="1"/>
  <c r="P853" i="10" s="1"/>
  <c r="D47" i="7"/>
  <c r="Q21" i="27"/>
  <c r="Q11" i="27"/>
  <c r="Q34" i="27"/>
  <c r="Q35" i="27"/>
  <c r="Q37" i="27"/>
  <c r="Q25" i="27"/>
  <c r="Q19" i="27"/>
  <c r="Q10" i="27"/>
  <c r="Q29" i="27"/>
  <c r="Q38" i="27"/>
  <c r="Q23" i="27"/>
  <c r="Q32" i="27"/>
  <c r="Q43" i="27"/>
  <c r="Q33" i="27"/>
  <c r="Q14" i="27"/>
  <c r="Q30" i="27"/>
  <c r="Q17" i="27"/>
  <c r="Q31" i="27"/>
  <c r="Q41" i="27"/>
  <c r="Q16" i="27"/>
  <c r="Q24" i="27"/>
  <c r="Q22" i="27"/>
  <c r="P68" i="8"/>
  <c r="D872" i="10" s="1"/>
  <c r="T872" i="10" s="1"/>
  <c r="O68" i="8"/>
  <c r="W68" i="8"/>
  <c r="D805" i="10" s="1"/>
  <c r="R805" i="10" s="1"/>
  <c r="X68" i="8"/>
  <c r="D941" i="10" s="1"/>
  <c r="H941" i="10" s="1"/>
  <c r="M68" i="8"/>
  <c r="D201" i="10" s="1"/>
  <c r="D66" i="7"/>
  <c r="H245" i="19"/>
  <c r="U227" i="15"/>
  <c r="V227" i="15" s="1"/>
  <c r="U78" i="15"/>
  <c r="V78" i="15" s="1"/>
  <c r="N158" i="20"/>
  <c r="U148" i="15"/>
  <c r="N151" i="15"/>
  <c r="K83" i="15"/>
  <c r="U75" i="15"/>
  <c r="V75" i="15" s="1"/>
  <c r="U219" i="15"/>
  <c r="V219" i="15" s="1"/>
  <c r="M31" i="22"/>
  <c r="M27" i="22"/>
  <c r="M9" i="22"/>
  <c r="M29" i="22"/>
  <c r="M11" i="22"/>
  <c r="M30" i="22"/>
  <c r="M20" i="22"/>
  <c r="M16" i="22"/>
  <c r="M17" i="22"/>
  <c r="M36" i="22"/>
  <c r="M37" i="22"/>
  <c r="M38" i="22"/>
  <c r="M35" i="22"/>
  <c r="M14" i="22"/>
  <c r="M25" i="22"/>
  <c r="M26" i="22"/>
  <c r="M34" i="22"/>
  <c r="M23" i="22"/>
  <c r="M32" i="22"/>
  <c r="M21" i="22"/>
  <c r="M22" i="22"/>
  <c r="M41" i="22"/>
  <c r="M43" i="22"/>
  <c r="M19" i="22"/>
  <c r="M15" i="22"/>
  <c r="M28" i="22"/>
  <c r="M10" i="22"/>
  <c r="M42" i="22"/>
  <c r="H245" i="15"/>
  <c r="I11" i="15"/>
  <c r="I26" i="15"/>
  <c r="I38" i="15"/>
  <c r="I9" i="15"/>
  <c r="I32" i="15"/>
  <c r="I35" i="15"/>
  <c r="I16" i="15"/>
  <c r="I20" i="15"/>
  <c r="I23" i="15"/>
  <c r="I10" i="15"/>
  <c r="I33" i="15"/>
  <c r="I37" i="15"/>
  <c r="I30" i="15"/>
  <c r="I21" i="15"/>
  <c r="I17" i="15"/>
  <c r="I28" i="15"/>
  <c r="I31" i="15"/>
  <c r="I24" i="15"/>
  <c r="I34" i="15"/>
  <c r="I19" i="15"/>
  <c r="I25" i="15"/>
  <c r="I39" i="15"/>
  <c r="I41" i="15"/>
  <c r="I22" i="15"/>
  <c r="I36" i="15"/>
  <c r="I14" i="15"/>
  <c r="I27" i="15"/>
  <c r="I29" i="15"/>
  <c r="I15" i="15"/>
  <c r="N15" i="12" s="1"/>
  <c r="I43" i="15"/>
  <c r="S21" i="15"/>
  <c r="S20" i="15"/>
  <c r="S17" i="15"/>
  <c r="S28" i="15"/>
  <c r="S43" i="15"/>
  <c r="S10" i="15"/>
  <c r="S33" i="15"/>
  <c r="S32" i="15"/>
  <c r="S11" i="15"/>
  <c r="S26" i="15"/>
  <c r="S39" i="15"/>
  <c r="S16" i="15"/>
  <c r="S14" i="15"/>
  <c r="S27" i="15"/>
  <c r="S37" i="15"/>
  <c r="S30" i="15"/>
  <c r="S34" i="15"/>
  <c r="S35" i="15"/>
  <c r="S24" i="15"/>
  <c r="S42" i="15"/>
  <c r="S19" i="15"/>
  <c r="S41" i="15"/>
  <c r="S22" i="15"/>
  <c r="S38" i="15"/>
  <c r="S23" i="15"/>
  <c r="S15" i="15"/>
  <c r="S9" i="15"/>
  <c r="S36" i="15"/>
  <c r="S31" i="15"/>
  <c r="S29" i="15"/>
  <c r="Q26" i="27"/>
  <c r="O16" i="27"/>
  <c r="J32" i="27"/>
  <c r="K39" i="27"/>
  <c r="T14" i="27"/>
  <c r="P24" i="27"/>
  <c r="R19" i="24"/>
  <c r="G122" i="6"/>
  <c r="I122" i="6" s="1"/>
  <c r="L129" i="12"/>
  <c r="G129" i="6" s="1"/>
  <c r="L175" i="12"/>
  <c r="G175" i="6" s="1"/>
  <c r="Q28" i="27"/>
  <c r="L20" i="27"/>
  <c r="N9" i="27"/>
  <c r="Q16" i="22"/>
  <c r="N32" i="22"/>
  <c r="N24" i="22"/>
  <c r="P15" i="22"/>
  <c r="M30" i="20"/>
  <c r="U30" i="20" s="1"/>
  <c r="V30" i="20" s="1"/>
  <c r="J21" i="19"/>
  <c r="U21" i="19" s="1"/>
  <c r="V21" i="19" s="1"/>
  <c r="J10" i="19"/>
  <c r="O33" i="15"/>
  <c r="T20" i="27"/>
  <c r="H41" i="12"/>
  <c r="U128" i="13"/>
  <c r="V128" i="13" s="1"/>
  <c r="W128" i="12"/>
  <c r="O129" i="14"/>
  <c r="R166" i="14"/>
  <c r="N118" i="12"/>
  <c r="K111" i="16"/>
  <c r="N170" i="26"/>
  <c r="J206" i="26"/>
  <c r="O135" i="25"/>
  <c r="W41" i="8"/>
  <c r="X41" i="8"/>
  <c r="M41" i="8"/>
  <c r="D174" i="10" s="1"/>
  <c r="O41" i="8"/>
  <c r="D309" i="10" s="1"/>
  <c r="P41" i="8"/>
  <c r="D9" i="7"/>
  <c r="J9" i="7" s="1"/>
  <c r="M11" i="8"/>
  <c r="D144" i="10" s="1"/>
  <c r="O11" i="8"/>
  <c r="D279" i="10" s="1"/>
  <c r="I279" i="10" s="1"/>
  <c r="P11" i="8"/>
  <c r="D815" i="10" s="1"/>
  <c r="W11" i="8"/>
  <c r="X11" i="8"/>
  <c r="D884" i="10" s="1"/>
  <c r="S884" i="10" s="1"/>
  <c r="M23" i="8"/>
  <c r="D156" i="10" s="1"/>
  <c r="O23" i="8"/>
  <c r="D291" i="10" s="1"/>
  <c r="N291" i="10" s="1"/>
  <c r="P23" i="8"/>
  <c r="D827" i="10" s="1"/>
  <c r="Q827" i="10" s="1"/>
  <c r="W23" i="8"/>
  <c r="D760" i="10" s="1"/>
  <c r="H760" i="10" s="1"/>
  <c r="X23" i="8"/>
  <c r="D896" i="10" s="1"/>
  <c r="L34" i="8"/>
  <c r="L63" i="8"/>
  <c r="L47" i="8"/>
  <c r="D113" i="10" s="1"/>
  <c r="L31" i="8"/>
  <c r="D97" i="10" s="1"/>
  <c r="L15" i="8"/>
  <c r="K42" i="8"/>
  <c r="K26" i="8"/>
  <c r="D24" i="10" s="1"/>
  <c r="K68" i="8"/>
  <c r="D66" i="10" s="1"/>
  <c r="K55" i="8"/>
  <c r="K39" i="8"/>
  <c r="K23" i="8"/>
  <c r="D21" i="10" s="1"/>
  <c r="N57" i="8"/>
  <c r="D257" i="10" s="1"/>
  <c r="N59" i="8"/>
  <c r="N17" i="8"/>
  <c r="D217" i="10" s="1"/>
  <c r="N60" i="8"/>
  <c r="N28" i="8"/>
  <c r="D228" i="10" s="1"/>
  <c r="R26" i="24"/>
  <c r="U26" i="24" s="1"/>
  <c r="V26" i="24" s="1"/>
  <c r="R11" i="24"/>
  <c r="U11" i="24" s="1"/>
  <c r="V11" i="24" s="1"/>
  <c r="R34" i="24"/>
  <c r="U34" i="24" s="1"/>
  <c r="V34" i="24" s="1"/>
  <c r="R17" i="24"/>
  <c r="U17" i="24" s="1"/>
  <c r="V17" i="24" s="1"/>
  <c r="R23" i="24"/>
  <c r="U23" i="24" s="1"/>
  <c r="V23" i="24" s="1"/>
  <c r="R24" i="24"/>
  <c r="U24" i="24" s="1"/>
  <c r="V24" i="24" s="1"/>
  <c r="R39" i="24"/>
  <c r="U39" i="24" s="1"/>
  <c r="V39" i="24" s="1"/>
  <c r="R20" i="24"/>
  <c r="U20" i="24" s="1"/>
  <c r="V20" i="24" s="1"/>
  <c r="R38" i="24"/>
  <c r="U38" i="24" s="1"/>
  <c r="V38" i="24" s="1"/>
  <c r="R41" i="24"/>
  <c r="R29" i="24"/>
  <c r="U29" i="24" s="1"/>
  <c r="V29" i="24" s="1"/>
  <c r="R22" i="24"/>
  <c r="U22" i="24" s="1"/>
  <c r="V22" i="24" s="1"/>
  <c r="R30" i="24"/>
  <c r="U30" i="24" s="1"/>
  <c r="V30" i="24" s="1"/>
  <c r="R31" i="24"/>
  <c r="U31" i="24" s="1"/>
  <c r="V31" i="24" s="1"/>
  <c r="R27" i="24"/>
  <c r="U27" i="24" s="1"/>
  <c r="V27" i="24" s="1"/>
  <c r="R42" i="24"/>
  <c r="U42" i="24" s="1"/>
  <c r="V42" i="24" s="1"/>
  <c r="R14" i="24"/>
  <c r="U14" i="24" s="1"/>
  <c r="V14" i="24" s="1"/>
  <c r="R28" i="24"/>
  <c r="U28" i="24" s="1"/>
  <c r="V28" i="24" s="1"/>
  <c r="R35" i="24"/>
  <c r="U35" i="24" s="1"/>
  <c r="V35" i="24" s="1"/>
  <c r="R15" i="24"/>
  <c r="U15" i="24" s="1"/>
  <c r="V15" i="24" s="1"/>
  <c r="R43" i="24"/>
  <c r="U43" i="24" s="1"/>
  <c r="V43" i="24" s="1"/>
  <c r="R32" i="24"/>
  <c r="U32" i="24" s="1"/>
  <c r="V32" i="24" s="1"/>
  <c r="I30" i="8"/>
  <c r="M30" i="8"/>
  <c r="D163" i="10" s="1"/>
  <c r="X30" i="8"/>
  <c r="D903" i="10" s="1"/>
  <c r="O30" i="8"/>
  <c r="P30" i="8"/>
  <c r="D834" i="10" s="1"/>
  <c r="I834" i="10" s="1"/>
  <c r="W30" i="8"/>
  <c r="D767" i="10" s="1"/>
  <c r="J767" i="10" s="1"/>
  <c r="D28" i="7"/>
  <c r="P56" i="8"/>
  <c r="D860" i="10" s="1"/>
  <c r="S860" i="10" s="1"/>
  <c r="O56" i="8"/>
  <c r="D324" i="10" s="1"/>
  <c r="W56" i="8"/>
  <c r="D793" i="10" s="1"/>
  <c r="K793" i="10" s="1"/>
  <c r="X56" i="8"/>
  <c r="D929" i="10" s="1"/>
  <c r="M56" i="8"/>
  <c r="D189" i="10" s="1"/>
  <c r="L189" i="10" s="1"/>
  <c r="M11" i="27"/>
  <c r="M30" i="27"/>
  <c r="M37" i="27"/>
  <c r="M43" i="27"/>
  <c r="M39" i="27"/>
  <c r="M29" i="27"/>
  <c r="M10" i="27"/>
  <c r="M33" i="27"/>
  <c r="M16" i="27"/>
  <c r="M34" i="27"/>
  <c r="M27" i="27"/>
  <c r="M24" i="27"/>
  <c r="M21" i="27"/>
  <c r="M38" i="27"/>
  <c r="M22" i="27"/>
  <c r="M31" i="27"/>
  <c r="M15" i="27"/>
  <c r="M26" i="27"/>
  <c r="M19" i="27"/>
  <c r="M42" i="27"/>
  <c r="T206" i="23"/>
  <c r="U133" i="15"/>
  <c r="V133" i="15" s="1"/>
  <c r="N197" i="20"/>
  <c r="U73" i="15"/>
  <c r="V73" i="15" s="1"/>
  <c r="J74" i="15"/>
  <c r="S35" i="22"/>
  <c r="S14" i="22"/>
  <c r="S20" i="22"/>
  <c r="S41" i="22"/>
  <c r="S42" i="22"/>
  <c r="S23" i="22"/>
  <c r="S32" i="22"/>
  <c r="S29" i="22"/>
  <c r="S30" i="22"/>
  <c r="S10" i="22"/>
  <c r="S16" i="22"/>
  <c r="S17" i="22"/>
  <c r="S27" i="22"/>
  <c r="S36" i="22"/>
  <c r="S37" i="22"/>
  <c r="S38" i="22"/>
  <c r="S39" i="22"/>
  <c r="S33" i="22"/>
  <c r="S34" i="22"/>
  <c r="S19" i="22"/>
  <c r="S31" i="22"/>
  <c r="S9" i="22"/>
  <c r="S21" i="22"/>
  <c r="S22" i="22"/>
  <c r="S28" i="22"/>
  <c r="S11" i="22"/>
  <c r="S25" i="22"/>
  <c r="S26" i="22"/>
  <c r="R182" i="15"/>
  <c r="T43" i="27"/>
  <c r="G167" i="6"/>
  <c r="L170" i="12"/>
  <c r="G170" i="6" s="1"/>
  <c r="M32" i="27"/>
  <c r="J31" i="27"/>
  <c r="M41" i="27"/>
  <c r="M44" i="27" s="1"/>
  <c r="J24" i="27"/>
  <c r="K36" i="27"/>
  <c r="L28" i="27"/>
  <c r="J20" i="27"/>
  <c r="R20" i="27"/>
  <c r="Q9" i="27"/>
  <c r="N12" i="24"/>
  <c r="T24" i="22"/>
  <c r="P24" i="22"/>
  <c r="O15" i="22"/>
  <c r="M25" i="15"/>
  <c r="M9" i="27"/>
  <c r="U178" i="13"/>
  <c r="V178" i="13" s="1"/>
  <c r="O116" i="12"/>
  <c r="O175" i="18"/>
  <c r="X46" i="8"/>
  <c r="D919" i="10" s="1"/>
  <c r="M46" i="8"/>
  <c r="D179" i="10" s="1"/>
  <c r="O46" i="8"/>
  <c r="D314" i="10" s="1"/>
  <c r="P46" i="8"/>
  <c r="D850" i="10" s="1"/>
  <c r="W46" i="8"/>
  <c r="V12" i="8"/>
  <c r="D682" i="10" s="1"/>
  <c r="W25" i="8"/>
  <c r="D762" i="10" s="1"/>
  <c r="X25" i="8"/>
  <c r="D898" i="10" s="1"/>
  <c r="M25" i="8"/>
  <c r="D158" i="10" s="1"/>
  <c r="O25" i="8"/>
  <c r="D293" i="10" s="1"/>
  <c r="P25" i="8"/>
  <c r="D829" i="10" s="1"/>
  <c r="L42" i="8"/>
  <c r="L61" i="8"/>
  <c r="L29" i="8"/>
  <c r="D95" i="10" s="1"/>
  <c r="L13" i="8"/>
  <c r="D79" i="10" s="1"/>
  <c r="P79" i="10" s="1"/>
  <c r="K56" i="8"/>
  <c r="K24" i="8"/>
  <c r="D22" i="10" s="1"/>
  <c r="K69" i="8"/>
  <c r="K53" i="8"/>
  <c r="K37" i="8"/>
  <c r="K21" i="8"/>
  <c r="N53" i="8"/>
  <c r="D253" i="10" s="1"/>
  <c r="N55" i="8"/>
  <c r="D255" i="10" s="1"/>
  <c r="N15" i="8"/>
  <c r="D215" i="10" s="1"/>
  <c r="N42" i="8"/>
  <c r="N26" i="8"/>
  <c r="D226" i="10" s="1"/>
  <c r="J226" i="10" s="1"/>
  <c r="N67" i="8"/>
  <c r="D267" i="10" s="1"/>
  <c r="I40" i="8"/>
  <c r="P40" i="8"/>
  <c r="D844" i="10" s="1"/>
  <c r="Q844" i="10" s="1"/>
  <c r="W40" i="8"/>
  <c r="D777" i="10" s="1"/>
  <c r="K777" i="10" s="1"/>
  <c r="X40" i="8"/>
  <c r="D913" i="10" s="1"/>
  <c r="O913" i="10" s="1"/>
  <c r="O40" i="8"/>
  <c r="D308" i="10" s="1"/>
  <c r="M40" i="8"/>
  <c r="D173" i="10" s="1"/>
  <c r="D38" i="7"/>
  <c r="T22" i="27"/>
  <c r="T29" i="27"/>
  <c r="T38" i="27"/>
  <c r="T19" i="27"/>
  <c r="T23" i="27"/>
  <c r="T39" i="27"/>
  <c r="T42" i="27"/>
  <c r="T11" i="27"/>
  <c r="T17" i="27"/>
  <c r="T18" i="27" s="1"/>
  <c r="T26" i="27"/>
  <c r="T15" i="27"/>
  <c r="T33" i="27"/>
  <c r="T31" i="27"/>
  <c r="T41" i="27"/>
  <c r="T21" i="27"/>
  <c r="T37" i="27"/>
  <c r="T25" i="27"/>
  <c r="T27" i="27"/>
  <c r="T10" i="27"/>
  <c r="T30" i="27"/>
  <c r="T36" i="27"/>
  <c r="T34" i="27"/>
  <c r="U181" i="15"/>
  <c r="V181" i="15" s="1"/>
  <c r="N175" i="20"/>
  <c r="R225" i="15"/>
  <c r="U218" i="15"/>
  <c r="V218" i="15" s="1"/>
  <c r="U117" i="15"/>
  <c r="V117" i="15" s="1"/>
  <c r="L41" i="15"/>
  <c r="L34" i="15"/>
  <c r="L19" i="15"/>
  <c r="L10" i="15"/>
  <c r="L15" i="15"/>
  <c r="L38" i="15"/>
  <c r="L37" i="15"/>
  <c r="L11" i="15"/>
  <c r="L30" i="15"/>
  <c r="L20" i="15"/>
  <c r="L21" i="15"/>
  <c r="L31" i="15"/>
  <c r="L39" i="15"/>
  <c r="L9" i="15"/>
  <c r="L24" i="15"/>
  <c r="L17" i="15"/>
  <c r="L28" i="15"/>
  <c r="L22" i="15"/>
  <c r="L14" i="15"/>
  <c r="L27" i="15"/>
  <c r="L25" i="15"/>
  <c r="L29" i="15"/>
  <c r="L42" i="15"/>
  <c r="L36" i="15"/>
  <c r="L43" i="15"/>
  <c r="L33" i="15"/>
  <c r="L32" i="15"/>
  <c r="L26" i="15"/>
  <c r="L35" i="15"/>
  <c r="L23" i="15"/>
  <c r="U126" i="13"/>
  <c r="V126" i="13" s="1"/>
  <c r="J15" i="15"/>
  <c r="J32" i="15"/>
  <c r="J43" i="15"/>
  <c r="J21" i="15"/>
  <c r="J20" i="15"/>
  <c r="J24" i="15"/>
  <c r="J10" i="15"/>
  <c r="J17" i="15"/>
  <c r="J34" i="15"/>
  <c r="J28" i="15"/>
  <c r="J19" i="15"/>
  <c r="J25" i="15"/>
  <c r="J42" i="15"/>
  <c r="J35" i="15"/>
  <c r="J41" i="15"/>
  <c r="J22" i="15"/>
  <c r="J38" i="15"/>
  <c r="J14" i="15"/>
  <c r="J23" i="15"/>
  <c r="J9" i="15"/>
  <c r="J29" i="15"/>
  <c r="J36" i="15"/>
  <c r="J31" i="15"/>
  <c r="J33" i="15"/>
  <c r="J11" i="15"/>
  <c r="J26" i="15"/>
  <c r="J37" i="15"/>
  <c r="J30" i="15"/>
  <c r="J39" i="15"/>
  <c r="J27" i="15"/>
  <c r="T22" i="15"/>
  <c r="T36" i="15"/>
  <c r="T37" i="15"/>
  <c r="T26" i="15"/>
  <c r="T24" i="15"/>
  <c r="T17" i="15"/>
  <c r="T34" i="15"/>
  <c r="T28" i="15"/>
  <c r="T21" i="15"/>
  <c r="T15" i="15"/>
  <c r="T11" i="15"/>
  <c r="T27" i="15"/>
  <c r="T41" i="15"/>
  <c r="T16" i="15"/>
  <c r="T25" i="15"/>
  <c r="T38" i="15"/>
  <c r="T19" i="15"/>
  <c r="T39" i="15"/>
  <c r="T9" i="15"/>
  <c r="T43" i="15"/>
  <c r="T14" i="15"/>
  <c r="T35" i="15"/>
  <c r="T32" i="15"/>
  <c r="T10" i="15"/>
  <c r="T29" i="15"/>
  <c r="T23" i="15"/>
  <c r="T30" i="15"/>
  <c r="T31" i="15"/>
  <c r="T20" i="15"/>
  <c r="V153" i="16"/>
  <c r="U152" i="14"/>
  <c r="V152" i="14" s="1"/>
  <c r="L27" i="27"/>
  <c r="G50" i="6"/>
  <c r="L52" i="12"/>
  <c r="N19" i="27"/>
  <c r="M25" i="27"/>
  <c r="N32" i="27"/>
  <c r="G60" i="6"/>
  <c r="L70" i="12"/>
  <c r="G70" i="6" s="1"/>
  <c r="J43" i="27"/>
  <c r="R37" i="24"/>
  <c r="U37" i="24" s="1"/>
  <c r="V37" i="24" s="1"/>
  <c r="T25" i="22"/>
  <c r="Q36" i="27"/>
  <c r="T28" i="27"/>
  <c r="K20" i="27"/>
  <c r="J9" i="27"/>
  <c r="R16" i="22"/>
  <c r="J39" i="27"/>
  <c r="O24" i="22"/>
  <c r="M22" i="20"/>
  <c r="U22" i="20" s="1"/>
  <c r="V22" i="20" s="1"/>
  <c r="M11" i="20"/>
  <c r="U11" i="20" s="1"/>
  <c r="V11" i="20" s="1"/>
  <c r="J29" i="19"/>
  <c r="S10" i="19"/>
  <c r="S25" i="15"/>
  <c r="M15" i="8"/>
  <c r="D148" i="10" s="1"/>
  <c r="M148" i="10" s="1"/>
  <c r="O15" i="8"/>
  <c r="D283" i="10" s="1"/>
  <c r="O283" i="10" s="1"/>
  <c r="P15" i="8"/>
  <c r="D819" i="10" s="1"/>
  <c r="N819" i="10" s="1"/>
  <c r="W15" i="8"/>
  <c r="D752" i="10" s="1"/>
  <c r="K752" i="10" s="1"/>
  <c r="X15" i="8"/>
  <c r="D888" i="10" s="1"/>
  <c r="F888" i="10" s="1"/>
  <c r="U97" i="16"/>
  <c r="V97" i="16" s="1"/>
  <c r="K197" i="23"/>
  <c r="U127" i="16"/>
  <c r="V127" i="16" s="1"/>
  <c r="T212" i="15"/>
  <c r="O45" i="16"/>
  <c r="O46" i="16" s="1"/>
  <c r="U93" i="16"/>
  <c r="V93" i="16" s="1"/>
  <c r="S151" i="18"/>
  <c r="U192" i="18"/>
  <c r="V192" i="18" s="1"/>
  <c r="W33" i="8"/>
  <c r="X33" i="8"/>
  <c r="D906" i="10" s="1"/>
  <c r="M33" i="8"/>
  <c r="D166" i="10" s="1"/>
  <c r="O33" i="8"/>
  <c r="P33" i="8"/>
  <c r="D837" i="10" s="1"/>
  <c r="D12" i="7"/>
  <c r="N12" i="7" s="1"/>
  <c r="M14" i="8"/>
  <c r="D147" i="10" s="1"/>
  <c r="O14" i="8"/>
  <c r="X14" i="8"/>
  <c r="D887" i="10" s="1"/>
  <c r="R887" i="10" s="1"/>
  <c r="P14" i="8"/>
  <c r="D818" i="10" s="1"/>
  <c r="L818" i="10" s="1"/>
  <c r="W14" i="8"/>
  <c r="D751" i="10" s="1"/>
  <c r="K751" i="10" s="1"/>
  <c r="V16" i="8"/>
  <c r="L20" i="8"/>
  <c r="L59" i="8"/>
  <c r="D125" i="10" s="1"/>
  <c r="L43" i="8"/>
  <c r="L27" i="8"/>
  <c r="L28" i="8"/>
  <c r="D94" i="10" s="1"/>
  <c r="K54" i="8"/>
  <c r="K67" i="8"/>
  <c r="K51" i="8"/>
  <c r="K19" i="8"/>
  <c r="N49" i="8"/>
  <c r="D249" i="10" s="1"/>
  <c r="N47" i="8"/>
  <c r="N13" i="8"/>
  <c r="D213" i="10" s="1"/>
  <c r="N56" i="8"/>
  <c r="D256" i="10" s="1"/>
  <c r="N24" i="8"/>
  <c r="D224" i="10" s="1"/>
  <c r="N51" i="8"/>
  <c r="H195" i="10"/>
  <c r="N195" i="10"/>
  <c r="M54" i="8"/>
  <c r="D187" i="10" s="1"/>
  <c r="O54" i="8"/>
  <c r="D322" i="10" s="1"/>
  <c r="G322" i="10" s="1"/>
  <c r="P54" i="8"/>
  <c r="D858" i="10" s="1"/>
  <c r="X54" i="8"/>
  <c r="D927" i="10" s="1"/>
  <c r="S927" i="10" s="1"/>
  <c r="W54" i="8"/>
  <c r="D791" i="10" s="1"/>
  <c r="P791" i="10" s="1"/>
  <c r="D52" i="7"/>
  <c r="O29" i="27"/>
  <c r="O11" i="27"/>
  <c r="O31" i="27"/>
  <c r="O30" i="27"/>
  <c r="O35" i="27"/>
  <c r="O25" i="27"/>
  <c r="O34" i="27"/>
  <c r="O24" i="27"/>
  <c r="O41" i="27"/>
  <c r="O19" i="27"/>
  <c r="O42" i="27"/>
  <c r="O38" i="27"/>
  <c r="O10" i="27"/>
  <c r="O33" i="27"/>
  <c r="O17" i="27"/>
  <c r="O39" i="27"/>
  <c r="O43" i="27"/>
  <c r="O22" i="27"/>
  <c r="O21" i="27"/>
  <c r="O23" i="27"/>
  <c r="O37" i="27"/>
  <c r="U172" i="15"/>
  <c r="N175" i="15"/>
  <c r="K166" i="15"/>
  <c r="U159" i="15"/>
  <c r="V159" i="15" s="1"/>
  <c r="R129" i="15"/>
  <c r="R197" i="15"/>
  <c r="U183" i="15"/>
  <c r="V183" i="15" s="1"/>
  <c r="U207" i="15"/>
  <c r="V207" i="15" s="1"/>
  <c r="J212" i="15"/>
  <c r="J182" i="15"/>
  <c r="U177" i="15"/>
  <c r="J31" i="22"/>
  <c r="J9" i="22"/>
  <c r="J36" i="22"/>
  <c r="J37" i="22"/>
  <c r="J38" i="22"/>
  <c r="J14" i="22"/>
  <c r="J25" i="22"/>
  <c r="J26" i="22"/>
  <c r="J39" i="22"/>
  <c r="J19" i="22"/>
  <c r="J28" i="22"/>
  <c r="J33" i="22"/>
  <c r="J34" i="22"/>
  <c r="J23" i="22"/>
  <c r="J41" i="22"/>
  <c r="J10" i="22"/>
  <c r="J42" i="22"/>
  <c r="J11" i="22"/>
  <c r="J27" i="22"/>
  <c r="J29" i="22"/>
  <c r="J30" i="22"/>
  <c r="J32" i="22"/>
  <c r="J16" i="22"/>
  <c r="J21" i="22"/>
  <c r="J22" i="22"/>
  <c r="J35" i="22"/>
  <c r="J17" i="22"/>
  <c r="J20" i="22"/>
  <c r="R14" i="22"/>
  <c r="R20" i="22"/>
  <c r="R35" i="22"/>
  <c r="R19" i="22"/>
  <c r="R9" i="22"/>
  <c r="R39" i="22"/>
  <c r="R28" i="22"/>
  <c r="R33" i="22"/>
  <c r="R34" i="22"/>
  <c r="R21" i="22"/>
  <c r="R22" i="22"/>
  <c r="R23" i="22"/>
  <c r="R32" i="22"/>
  <c r="R41" i="22"/>
  <c r="R42" i="22"/>
  <c r="R11" i="22"/>
  <c r="R43" i="22"/>
  <c r="R27" i="22"/>
  <c r="R17" i="22"/>
  <c r="R36" i="22"/>
  <c r="R37" i="22"/>
  <c r="R38" i="22"/>
  <c r="R29" i="22"/>
  <c r="R31" i="22"/>
  <c r="R10" i="22"/>
  <c r="R30" i="22"/>
  <c r="R15" i="22"/>
  <c r="R25" i="22"/>
  <c r="R26" i="22"/>
  <c r="Q9" i="15"/>
  <c r="Q10" i="15"/>
  <c r="Q20" i="15"/>
  <c r="Q24" i="15"/>
  <c r="Q29" i="15"/>
  <c r="Q17" i="15"/>
  <c r="Q30" i="15"/>
  <c r="Q28" i="15"/>
  <c r="Q16" i="15"/>
  <c r="Q33" i="15"/>
  <c r="Q23" i="15"/>
  <c r="Q31" i="15"/>
  <c r="Q37" i="15"/>
  <c r="Q34" i="15"/>
  <c r="Q15" i="15"/>
  <c r="Q11" i="15"/>
  <c r="Q14" i="15"/>
  <c r="Q39" i="15"/>
  <c r="Q41" i="15"/>
  <c r="Q21" i="15"/>
  <c r="Q42" i="15"/>
  <c r="Q22" i="15"/>
  <c r="Q38" i="15"/>
  <c r="Q36" i="15"/>
  <c r="Q19" i="15"/>
  <c r="Q27" i="15"/>
  <c r="Q43" i="15"/>
  <c r="Q35" i="15"/>
  <c r="Q32" i="15"/>
  <c r="Q26" i="15"/>
  <c r="N9" i="15"/>
  <c r="N24" i="15"/>
  <c r="N37" i="15"/>
  <c r="N30" i="15"/>
  <c r="N19" i="15"/>
  <c r="N41" i="15"/>
  <c r="N34" i="15"/>
  <c r="N23" i="15"/>
  <c r="N25" i="15"/>
  <c r="N35" i="15"/>
  <c r="N22" i="15"/>
  <c r="N38" i="15"/>
  <c r="N29" i="15"/>
  <c r="N36" i="15"/>
  <c r="N10" i="15"/>
  <c r="N43" i="15"/>
  <c r="N31" i="15"/>
  <c r="N33" i="15"/>
  <c r="N32" i="15"/>
  <c r="N26" i="15"/>
  <c r="N16" i="15"/>
  <c r="N15" i="15"/>
  <c r="N14" i="15"/>
  <c r="N39" i="15"/>
  <c r="N11" i="15"/>
  <c r="N20" i="15"/>
  <c r="N27" i="15"/>
  <c r="N28" i="15"/>
  <c r="N21" i="15"/>
  <c r="N17" i="15"/>
  <c r="N17" i="27"/>
  <c r="J33" i="27"/>
  <c r="L24" i="27"/>
  <c r="N31" i="27"/>
  <c r="L34" i="27"/>
  <c r="L33" i="22"/>
  <c r="P36" i="27"/>
  <c r="P28" i="27"/>
  <c r="O20" i="27"/>
  <c r="T9" i="27"/>
  <c r="G71" i="6"/>
  <c r="L74" i="12"/>
  <c r="G74" i="6" s="1"/>
  <c r="H245" i="24"/>
  <c r="L31" i="27"/>
  <c r="K42" i="27"/>
  <c r="Q24" i="22"/>
  <c r="L15" i="22"/>
  <c r="M38" i="20"/>
  <c r="U38" i="20" s="1"/>
  <c r="V38" i="20" s="1"/>
  <c r="U43" i="16"/>
  <c r="V43" i="16" s="1"/>
  <c r="I42" i="15"/>
  <c r="Q25" i="15"/>
  <c r="U110" i="14"/>
  <c r="V110" i="14" s="1"/>
  <c r="U106" i="14"/>
  <c r="V106" i="14" s="1"/>
  <c r="S16" i="10"/>
  <c r="T16" i="10"/>
  <c r="I16" i="10"/>
  <c r="M16" i="10"/>
  <c r="N16" i="10"/>
  <c r="O16" i="10"/>
  <c r="H16" i="10"/>
  <c r="Q16" i="10"/>
  <c r="K16" i="10"/>
  <c r="G16" i="10"/>
  <c r="P16" i="10"/>
  <c r="F16" i="10"/>
  <c r="R16" i="10"/>
  <c r="L16" i="10"/>
  <c r="J16" i="10"/>
  <c r="H390" i="10"/>
  <c r="N390" i="10"/>
  <c r="F587" i="10"/>
  <c r="R454" i="10"/>
  <c r="F648" i="10"/>
  <c r="H648" i="10"/>
  <c r="F626" i="10"/>
  <c r="M626" i="10"/>
  <c r="L363" i="10"/>
  <c r="I380" i="10"/>
  <c r="S581" i="10"/>
  <c r="G648" i="10"/>
  <c r="O664" i="10"/>
  <c r="R664" i="10"/>
  <c r="N615" i="10"/>
  <c r="O620" i="10"/>
  <c r="H638" i="10"/>
  <c r="M396" i="10"/>
  <c r="I159" i="10"/>
  <c r="N159" i="10"/>
  <c r="M159" i="10"/>
  <c r="L159" i="10"/>
  <c r="G159" i="10"/>
  <c r="Q152" i="10"/>
  <c r="J620" i="10"/>
  <c r="I849" i="10"/>
  <c r="J422" i="10"/>
  <c r="P849" i="10"/>
  <c r="L454" i="10"/>
  <c r="N849" i="10"/>
  <c r="M849" i="10"/>
  <c r="N664" i="10"/>
  <c r="H587" i="10"/>
  <c r="O454" i="10"/>
  <c r="T648" i="10"/>
  <c r="K626" i="10"/>
  <c r="R380" i="10"/>
  <c r="M380" i="10"/>
  <c r="O626" i="10"/>
  <c r="N648" i="10"/>
  <c r="Q664" i="10"/>
  <c r="S664" i="10"/>
  <c r="P620" i="10"/>
  <c r="O615" i="10"/>
  <c r="P159" i="10"/>
  <c r="Q159" i="10"/>
  <c r="O159" i="10"/>
  <c r="L152" i="10"/>
  <c r="M664" i="10"/>
  <c r="J849" i="10"/>
  <c r="K664" i="10"/>
  <c r="G646" i="10"/>
  <c r="H849" i="10"/>
  <c r="G849" i="10"/>
  <c r="T664" i="10"/>
  <c r="R587" i="10"/>
  <c r="I454" i="10"/>
  <c r="R648" i="10"/>
  <c r="Q396" i="10"/>
  <c r="I396" i="10"/>
  <c r="S605" i="10"/>
  <c r="F664" i="10"/>
  <c r="P664" i="10"/>
  <c r="J615" i="10"/>
  <c r="T159" i="10"/>
  <c r="R159" i="10"/>
  <c r="S159" i="10"/>
  <c r="F151" i="10"/>
  <c r="T620" i="10"/>
  <c r="F152" i="10"/>
  <c r="I664" i="10"/>
  <c r="Q849" i="10"/>
  <c r="L664" i="10"/>
  <c r="K849" i="10"/>
  <c r="L849" i="10"/>
  <c r="O425" i="10"/>
  <c r="G425" i="10"/>
  <c r="T425" i="10"/>
  <c r="I425" i="10"/>
  <c r="Q417" i="10"/>
  <c r="K417" i="10"/>
  <c r="F417" i="10"/>
  <c r="T417" i="10"/>
  <c r="P417" i="10"/>
  <c r="N417" i="10"/>
  <c r="M417" i="10"/>
  <c r="G417" i="10"/>
  <c r="G428" i="10"/>
  <c r="G441" i="10"/>
  <c r="Q441" i="10"/>
  <c r="H441" i="10"/>
  <c r="R464" i="10"/>
  <c r="L464" i="10"/>
  <c r="J464" i="10"/>
  <c r="G464" i="10"/>
  <c r="S600" i="10"/>
  <c r="M414" i="10"/>
  <c r="I414" i="10"/>
  <c r="P414" i="10"/>
  <c r="F414" i="10"/>
  <c r="J509" i="10"/>
  <c r="H556" i="10"/>
  <c r="K428" i="10"/>
  <c r="N428" i="10"/>
  <c r="G434" i="10"/>
  <c r="S434" i="10"/>
  <c r="J434" i="10"/>
  <c r="M434" i="10"/>
  <c r="S449" i="10"/>
  <c r="K444" i="10"/>
  <c r="T468" i="10"/>
  <c r="P468" i="10"/>
  <c r="O468" i="10"/>
  <c r="Q468" i="10"/>
  <c r="T436" i="10"/>
  <c r="I436" i="10"/>
  <c r="P461" i="10"/>
  <c r="Q461" i="10"/>
  <c r="N436" i="10"/>
  <c r="I449" i="10"/>
  <c r="S444" i="10"/>
  <c r="L461" i="10"/>
  <c r="P449" i="10"/>
  <c r="O461" i="10"/>
  <c r="G449" i="10"/>
  <c r="L444" i="10"/>
  <c r="M468" i="10"/>
  <c r="H436" i="10"/>
  <c r="R449" i="10"/>
  <c r="M449" i="10"/>
  <c r="N466" i="10"/>
  <c r="M466" i="10"/>
  <c r="R444" i="10"/>
  <c r="Q444" i="10"/>
  <c r="I428" i="10"/>
  <c r="L492" i="10"/>
  <c r="F441" i="10"/>
  <c r="L441" i="10"/>
  <c r="S441" i="10"/>
  <c r="N464" i="10"/>
  <c r="H464" i="10"/>
  <c r="F464" i="10"/>
  <c r="L452" i="10"/>
  <c r="T600" i="10"/>
  <c r="Q600" i="10"/>
  <c r="G429" i="10"/>
  <c r="L414" i="10"/>
  <c r="O414" i="10"/>
  <c r="S414" i="10"/>
  <c r="G414" i="10"/>
  <c r="K581" i="10"/>
  <c r="R556" i="10"/>
  <c r="J439" i="10"/>
  <c r="K434" i="10"/>
  <c r="P428" i="10"/>
  <c r="Q428" i="10"/>
  <c r="R428" i="10"/>
  <c r="N434" i="10"/>
  <c r="I434" i="10"/>
  <c r="H434" i="10"/>
  <c r="N449" i="10"/>
  <c r="G444" i="10"/>
  <c r="J468" i="10"/>
  <c r="I468" i="10"/>
  <c r="L436" i="10"/>
  <c r="K436" i="10"/>
  <c r="S436" i="10"/>
  <c r="F461" i="10"/>
  <c r="G461" i="10"/>
  <c r="I461" i="10"/>
  <c r="M428" i="10"/>
  <c r="F444" i="10"/>
  <c r="N441" i="10"/>
  <c r="I441" i="10"/>
  <c r="Q449" i="10"/>
  <c r="T461" i="10"/>
  <c r="P441" i="10"/>
  <c r="L468" i="10"/>
  <c r="M436" i="10"/>
  <c r="O453" i="10"/>
  <c r="L453" i="10"/>
  <c r="I453" i="10"/>
  <c r="L421" i="10"/>
  <c r="I421" i="10"/>
  <c r="J428" i="10"/>
  <c r="M441" i="10"/>
  <c r="R441" i="10"/>
  <c r="K464" i="10"/>
  <c r="I464" i="10"/>
  <c r="S464" i="10"/>
  <c r="O452" i="10"/>
  <c r="G600" i="10"/>
  <c r="P600" i="10"/>
  <c r="N414" i="10"/>
  <c r="H414" i="10"/>
  <c r="T509" i="10"/>
  <c r="Q581" i="10"/>
  <c r="T581" i="10"/>
  <c r="O422" i="10"/>
  <c r="T428" i="10"/>
  <c r="F428" i="10"/>
  <c r="F434" i="10"/>
  <c r="Q434" i="10"/>
  <c r="T434" i="10"/>
  <c r="F449" i="10"/>
  <c r="J449" i="10"/>
  <c r="H468" i="10"/>
  <c r="G468" i="10"/>
  <c r="P436" i="10"/>
  <c r="Q436" i="10"/>
  <c r="J461" i="10"/>
  <c r="H461" i="10"/>
  <c r="K461" i="10"/>
  <c r="J444" i="10"/>
  <c r="N444" i="10"/>
  <c r="H444" i="10"/>
  <c r="S428" i="10"/>
  <c r="L449" i="10"/>
  <c r="N467" i="10"/>
  <c r="G467" i="10"/>
  <c r="S467" i="10"/>
  <c r="T467" i="10"/>
  <c r="J467" i="10"/>
  <c r="O467" i="10"/>
  <c r="L467" i="10"/>
  <c r="I467" i="10"/>
  <c r="P467" i="10"/>
  <c r="K467" i="10"/>
  <c r="H467" i="10"/>
  <c r="M467" i="10"/>
  <c r="F467" i="10"/>
  <c r="H402" i="10"/>
  <c r="M365" i="10"/>
  <c r="T386" i="10"/>
  <c r="Q402" i="10"/>
  <c r="N386" i="10"/>
  <c r="H386" i="10"/>
  <c r="O402" i="10"/>
  <c r="Q365" i="10"/>
  <c r="F386" i="10"/>
  <c r="H363" i="10"/>
  <c r="Q380" i="10"/>
  <c r="N396" i="10"/>
  <c r="N380" i="10"/>
  <c r="M363" i="10"/>
  <c r="F396" i="10"/>
  <c r="T363" i="10"/>
  <c r="F380" i="10"/>
  <c r="J380" i="10"/>
  <c r="O396" i="10"/>
  <c r="P363" i="10"/>
  <c r="T385" i="10"/>
  <c r="Q375" i="10"/>
  <c r="N375" i="10"/>
  <c r="L385" i="10"/>
  <c r="P352" i="10"/>
  <c r="R388" i="10"/>
  <c r="K379" i="10"/>
  <c r="G352" i="10"/>
  <c r="Q385" i="10"/>
  <c r="K352" i="10"/>
  <c r="G385" i="10"/>
  <c r="J370" i="10"/>
  <c r="I352" i="10"/>
  <c r="O385" i="10"/>
  <c r="G399" i="10"/>
  <c r="T399" i="10"/>
  <c r="L399" i="10"/>
  <c r="H367" i="10"/>
  <c r="F367" i="10"/>
  <c r="K367" i="10"/>
  <c r="I367" i="10"/>
  <c r="N367" i="10"/>
  <c r="F400" i="10"/>
  <c r="I400" i="10"/>
  <c r="M400" i="10"/>
  <c r="R400" i="10"/>
  <c r="H373" i="10"/>
  <c r="O373" i="10"/>
  <c r="S373" i="10"/>
  <c r="M362" i="10"/>
  <c r="I362" i="10"/>
  <c r="K364" i="10"/>
  <c r="F364" i="10"/>
  <c r="T364" i="10"/>
  <c r="Q355" i="10"/>
  <c r="M355" i="10"/>
  <c r="L355" i="10"/>
  <c r="O355" i="10"/>
  <c r="J355" i="10"/>
  <c r="N355" i="10"/>
  <c r="G355" i="10"/>
  <c r="K355" i="10"/>
  <c r="R355" i="10"/>
  <c r="F352" i="10"/>
  <c r="J352" i="10"/>
  <c r="R352" i="10"/>
  <c r="I379" i="10"/>
  <c r="F383" i="10"/>
  <c r="T352" i="10"/>
  <c r="L352" i="10"/>
  <c r="K385" i="10"/>
  <c r="I385" i="10"/>
  <c r="T396" i="10"/>
  <c r="G396" i="10"/>
  <c r="F363" i="10"/>
  <c r="G363" i="10"/>
  <c r="T380" i="10"/>
  <c r="S380" i="10"/>
  <c r="O352" i="10"/>
  <c r="I363" i="10"/>
  <c r="N383" i="10"/>
  <c r="R396" i="10"/>
  <c r="K380" i="10"/>
  <c r="F385" i="10"/>
  <c r="M385" i="10"/>
  <c r="R385" i="10"/>
  <c r="P385" i="10"/>
  <c r="R363" i="10"/>
  <c r="S363" i="10"/>
  <c r="N352" i="10"/>
  <c r="H352" i="10"/>
  <c r="S352" i="10"/>
  <c r="S385" i="10"/>
  <c r="K396" i="10"/>
  <c r="S396" i="10"/>
  <c r="G390" i="10"/>
  <c r="O363" i="10"/>
  <c r="Q363" i="10"/>
  <c r="G380" i="10"/>
  <c r="P380" i="10"/>
  <c r="Q352" i="10"/>
  <c r="H396" i="10"/>
  <c r="H380" i="10"/>
  <c r="P396" i="10"/>
  <c r="H385" i="10"/>
  <c r="J385" i="10"/>
  <c r="N363" i="10"/>
  <c r="T390" i="10"/>
  <c r="R493" i="10"/>
  <c r="T493" i="10"/>
  <c r="G493" i="10"/>
  <c r="I493" i="10"/>
  <c r="J493" i="10"/>
  <c r="K485" i="10"/>
  <c r="S485" i="10"/>
  <c r="N536" i="10"/>
  <c r="F536" i="10"/>
  <c r="R536" i="10"/>
  <c r="M536" i="10"/>
  <c r="O536" i="10"/>
  <c r="J536" i="10"/>
  <c r="K536" i="10"/>
  <c r="I536" i="10"/>
  <c r="R602" i="10"/>
  <c r="P602" i="10"/>
  <c r="I602" i="10"/>
  <c r="S602" i="10"/>
  <c r="O561" i="10"/>
  <c r="N561" i="10"/>
  <c r="P561" i="10"/>
  <c r="T561" i="10"/>
  <c r="N553" i="10"/>
  <c r="H553" i="10"/>
  <c r="I553" i="10"/>
  <c r="S553" i="10"/>
  <c r="T553" i="10"/>
  <c r="P553" i="10"/>
  <c r="R553" i="10"/>
  <c r="F553" i="10"/>
  <c r="L553" i="10"/>
  <c r="O553" i="10"/>
  <c r="G553" i="10"/>
  <c r="I515" i="10"/>
  <c r="M515" i="10"/>
  <c r="K515" i="10"/>
  <c r="P534" i="10"/>
  <c r="Q534" i="10"/>
  <c r="J548" i="10"/>
  <c r="R548" i="10"/>
  <c r="L548" i="10"/>
  <c r="I548" i="10"/>
  <c r="F548" i="10"/>
  <c r="N548" i="10"/>
  <c r="G548" i="10"/>
  <c r="O548" i="10"/>
  <c r="H548" i="10"/>
  <c r="T548" i="10"/>
  <c r="K548" i="10"/>
  <c r="M548" i="10"/>
  <c r="P548" i="10"/>
  <c r="S548" i="10"/>
  <c r="Q548" i="10"/>
  <c r="M551" i="10"/>
  <c r="J551" i="10"/>
  <c r="T551" i="10"/>
  <c r="H551" i="10"/>
  <c r="R551" i="10"/>
  <c r="Q551" i="10"/>
  <c r="F556" i="10"/>
  <c r="O509" i="10"/>
  <c r="G509" i="10"/>
  <c r="R509" i="10"/>
  <c r="K509" i="10"/>
  <c r="H581" i="10"/>
  <c r="R581" i="10"/>
  <c r="F581" i="10"/>
  <c r="R583" i="10"/>
  <c r="O583" i="10"/>
  <c r="T583" i="10"/>
  <c r="L556" i="10"/>
  <c r="Q556" i="10"/>
  <c r="J556" i="10"/>
  <c r="N556" i="10"/>
  <c r="F562" i="10"/>
  <c r="Q509" i="10"/>
  <c r="P509" i="10"/>
  <c r="I509" i="10"/>
  <c r="K567" i="10"/>
  <c r="K556" i="10"/>
  <c r="P556" i="10"/>
  <c r="N577" i="10"/>
  <c r="S509" i="10"/>
  <c r="F509" i="10"/>
  <c r="H509" i="10"/>
  <c r="L509" i="10"/>
  <c r="J581" i="10"/>
  <c r="N583" i="10"/>
  <c r="J583" i="10"/>
  <c r="P583" i="10"/>
  <c r="G557" i="10"/>
  <c r="I556" i="10"/>
  <c r="T556" i="10"/>
  <c r="M556" i="10"/>
  <c r="S556" i="10"/>
  <c r="H356" i="10"/>
  <c r="O356" i="10"/>
  <c r="K356" i="10"/>
  <c r="J377" i="10"/>
  <c r="H377" i="10"/>
  <c r="T377" i="10"/>
  <c r="F377" i="10"/>
  <c r="I361" i="10"/>
  <c r="J361" i="10"/>
  <c r="M347" i="10"/>
  <c r="R347" i="10"/>
  <c r="T347" i="10"/>
  <c r="S381" i="10"/>
  <c r="F381" i="10"/>
  <c r="L381" i="10"/>
  <c r="G381" i="10"/>
  <c r="P381" i="10"/>
  <c r="N354" i="10"/>
  <c r="T354" i="10"/>
  <c r="S354" i="10"/>
  <c r="Q354" i="10"/>
  <c r="L354" i="10"/>
  <c r="R354" i="10"/>
  <c r="M354" i="10"/>
  <c r="O359" i="10"/>
  <c r="M359" i="10"/>
  <c r="Q392" i="10"/>
  <c r="S392" i="10"/>
  <c r="I392" i="10"/>
  <c r="F392" i="10"/>
  <c r="K392" i="10"/>
  <c r="T392" i="10"/>
  <c r="K360" i="10"/>
  <c r="R360" i="10"/>
  <c r="G360" i="10"/>
  <c r="T402" i="10"/>
  <c r="M386" i="10"/>
  <c r="Q386" i="10"/>
  <c r="P402" i="10"/>
  <c r="F365" i="10"/>
  <c r="G402" i="10"/>
  <c r="R376" i="10"/>
  <c r="S398" i="10"/>
  <c r="K365" i="10"/>
  <c r="G386" i="10"/>
  <c r="R386" i="10"/>
  <c r="F388" i="10"/>
  <c r="K398" i="10"/>
  <c r="K402" i="10"/>
  <c r="F398" i="10"/>
  <c r="S376" i="10"/>
  <c r="M370" i="10"/>
  <c r="S365" i="10"/>
  <c r="J365" i="10"/>
  <c r="F402" i="10"/>
  <c r="S402" i="10"/>
  <c r="L402" i="10"/>
  <c r="K376" i="10"/>
  <c r="M398" i="10"/>
  <c r="Q384" i="10"/>
  <c r="N365" i="10"/>
  <c r="J393" i="10"/>
  <c r="I365" i="10"/>
  <c r="G393" i="10"/>
  <c r="P386" i="10"/>
  <c r="I386" i="10"/>
  <c r="N393" i="10"/>
  <c r="L393" i="10"/>
  <c r="J372" i="10"/>
  <c r="H384" i="10"/>
  <c r="L365" i="10"/>
  <c r="I402" i="10"/>
  <c r="R393" i="10"/>
  <c r="K401" i="10"/>
  <c r="F368" i="10"/>
  <c r="Q370" i="10"/>
  <c r="O365" i="10"/>
  <c r="H365" i="10"/>
  <c r="M402" i="10"/>
  <c r="J402" i="10"/>
  <c r="N384" i="10"/>
  <c r="K386" i="10"/>
  <c r="T365" i="10"/>
  <c r="M393" i="10"/>
  <c r="S386" i="10"/>
  <c r="L386" i="10"/>
  <c r="O393" i="10"/>
  <c r="P365" i="10"/>
  <c r="R402" i="10"/>
  <c r="K504" i="10"/>
  <c r="K499" i="10"/>
  <c r="Q577" i="10"/>
  <c r="K568" i="10"/>
  <c r="G560" i="10"/>
  <c r="N359" i="10"/>
  <c r="I390" i="10"/>
  <c r="M390" i="10"/>
  <c r="P390" i="10"/>
  <c r="H392" i="10"/>
  <c r="N362" i="10"/>
  <c r="S367" i="10"/>
  <c r="T367" i="10"/>
  <c r="K390" i="10"/>
  <c r="M367" i="10"/>
  <c r="O557" i="10"/>
  <c r="I557" i="10"/>
  <c r="M615" i="10"/>
  <c r="I615" i="10"/>
  <c r="H615" i="10"/>
  <c r="L615" i="10"/>
  <c r="S638" i="10"/>
  <c r="G638" i="10"/>
  <c r="N425" i="10"/>
  <c r="J425" i="10"/>
  <c r="H425" i="10"/>
  <c r="Q425" i="10"/>
  <c r="F454" i="10"/>
  <c r="K56" i="10"/>
  <c r="G56" i="10"/>
  <c r="P56" i="10"/>
  <c r="I56" i="10"/>
  <c r="N56" i="10"/>
  <c r="F56" i="10"/>
  <c r="S56" i="10"/>
  <c r="H56" i="10"/>
  <c r="O56" i="10"/>
  <c r="T56" i="10"/>
  <c r="Q56" i="10"/>
  <c r="J56" i="10"/>
  <c r="R56" i="10"/>
  <c r="M56" i="10"/>
  <c r="L56" i="10"/>
  <c r="M504" i="10"/>
  <c r="S454" i="10"/>
  <c r="N454" i="10"/>
  <c r="Q367" i="10"/>
  <c r="I499" i="10"/>
  <c r="P354" i="10"/>
  <c r="J354" i="10"/>
  <c r="I354" i="10"/>
  <c r="J392" i="10"/>
  <c r="G392" i="10"/>
  <c r="O392" i="10"/>
  <c r="L416" i="10"/>
  <c r="N416" i="10"/>
  <c r="J416" i="10"/>
  <c r="F534" i="10"/>
  <c r="I562" i="10"/>
  <c r="H355" i="10"/>
  <c r="I355" i="10"/>
  <c r="P355" i="10"/>
  <c r="I417" i="10"/>
  <c r="L417" i="10"/>
  <c r="S417" i="10"/>
  <c r="F362" i="10"/>
  <c r="R390" i="10"/>
  <c r="P392" i="10"/>
  <c r="R392" i="10"/>
  <c r="G367" i="10"/>
  <c r="T362" i="10"/>
  <c r="J367" i="10"/>
  <c r="F354" i="10"/>
  <c r="T557" i="10"/>
  <c r="S557" i="10"/>
  <c r="H557" i="10"/>
  <c r="Q615" i="10"/>
  <c r="S615" i="10"/>
  <c r="R638" i="10"/>
  <c r="K638" i="10"/>
  <c r="J417" i="10"/>
  <c r="R425" i="10"/>
  <c r="K425" i="10"/>
  <c r="L425" i="10"/>
  <c r="S425" i="10"/>
  <c r="F419" i="10"/>
  <c r="K454" i="10"/>
  <c r="Q111" i="10"/>
  <c r="S111" i="10"/>
  <c r="J111" i="10"/>
  <c r="N111" i="10"/>
  <c r="G111" i="10"/>
  <c r="H111" i="10"/>
  <c r="R111" i="10"/>
  <c r="O111" i="10"/>
  <c r="I111" i="10"/>
  <c r="K111" i="10"/>
  <c r="P111" i="10"/>
  <c r="L111" i="10"/>
  <c r="F111" i="10"/>
  <c r="M111" i="10"/>
  <c r="T111" i="10"/>
  <c r="S43" i="10"/>
  <c r="Q101" i="10"/>
  <c r="M124" i="10"/>
  <c r="K124" i="10"/>
  <c r="O124" i="10"/>
  <c r="L124" i="10"/>
  <c r="Q124" i="10"/>
  <c r="J33" i="10"/>
  <c r="H33" i="10"/>
  <c r="R33" i="10"/>
  <c r="T33" i="10"/>
  <c r="S33" i="10"/>
  <c r="G33" i="10"/>
  <c r="Q33" i="10"/>
  <c r="M33" i="10"/>
  <c r="R524" i="10"/>
  <c r="M454" i="10"/>
  <c r="L367" i="10"/>
  <c r="O367" i="10"/>
  <c r="F577" i="10"/>
  <c r="H354" i="10"/>
  <c r="O354" i="10"/>
  <c r="K354" i="10"/>
  <c r="N568" i="10"/>
  <c r="L392" i="10"/>
  <c r="N392" i="10"/>
  <c r="M392" i="10"/>
  <c r="M416" i="10"/>
  <c r="R416" i="10"/>
  <c r="S416" i="10"/>
  <c r="J534" i="10"/>
  <c r="T560" i="10"/>
  <c r="O562" i="10"/>
  <c r="T355" i="10"/>
  <c r="S355" i="10"/>
  <c r="F355" i="10"/>
  <c r="R417" i="10"/>
  <c r="O417" i="10"/>
  <c r="Q359" i="10"/>
  <c r="F390" i="10"/>
  <c r="Q390" i="10"/>
  <c r="O390" i="10"/>
  <c r="G354" i="10"/>
  <c r="J390" i="10"/>
  <c r="P367" i="10"/>
  <c r="R367" i="10"/>
  <c r="Q557" i="10"/>
  <c r="M557" i="10"/>
  <c r="F615" i="10"/>
  <c r="P615" i="10"/>
  <c r="K615" i="10"/>
  <c r="G615" i="10"/>
  <c r="M638" i="10"/>
  <c r="H417" i="10"/>
  <c r="R615" i="10"/>
  <c r="P425" i="10"/>
  <c r="F425" i="10"/>
  <c r="M425" i="10"/>
  <c r="L303" i="10"/>
  <c r="G303" i="10"/>
  <c r="J307" i="10"/>
  <c r="G450" i="10"/>
  <c r="K450" i="10"/>
  <c r="S452" i="10"/>
  <c r="G452" i="10"/>
  <c r="G419" i="10"/>
  <c r="P422" i="10"/>
  <c r="G422" i="10"/>
  <c r="I452" i="10"/>
  <c r="H452" i="10"/>
  <c r="N422" i="10"/>
  <c r="S419" i="10"/>
  <c r="H462" i="10"/>
  <c r="Q452" i="10"/>
  <c r="O370" i="10"/>
  <c r="H370" i="10"/>
  <c r="L376" i="10"/>
  <c r="H375" i="10"/>
  <c r="H388" i="10"/>
  <c r="T388" i="10"/>
  <c r="I398" i="10"/>
  <c r="R370" i="10"/>
  <c r="I370" i="10"/>
  <c r="S370" i="10"/>
  <c r="M376" i="10"/>
  <c r="H376" i="10"/>
  <c r="Q376" i="10"/>
  <c r="L398" i="10"/>
  <c r="O398" i="10"/>
  <c r="I388" i="10"/>
  <c r="I381" i="10"/>
  <c r="K388" i="10"/>
  <c r="S388" i="10"/>
  <c r="N370" i="10"/>
  <c r="H378" i="10"/>
  <c r="H398" i="10"/>
  <c r="Q383" i="10"/>
  <c r="F389" i="10"/>
  <c r="T376" i="10"/>
  <c r="N381" i="10"/>
  <c r="Q378" i="10"/>
  <c r="P370" i="10"/>
  <c r="F376" i="10"/>
  <c r="N398" i="10"/>
  <c r="H381" i="10"/>
  <c r="M388" i="10"/>
  <c r="F370" i="10"/>
  <c r="G388" i="10"/>
  <c r="K370" i="10"/>
  <c r="G370" i="10"/>
  <c r="H397" i="10"/>
  <c r="J376" i="10"/>
  <c r="P376" i="10"/>
  <c r="O376" i="10"/>
  <c r="P398" i="10"/>
  <c r="R398" i="10"/>
  <c r="L370" i="10"/>
  <c r="J388" i="10"/>
  <c r="M374" i="10"/>
  <c r="K381" i="10"/>
  <c r="L388" i="10"/>
  <c r="N388" i="10"/>
  <c r="P388" i="10"/>
  <c r="L378" i="10"/>
  <c r="M378" i="10"/>
  <c r="Q398" i="10"/>
  <c r="Q388" i="10"/>
  <c r="O383" i="10"/>
  <c r="G398" i="10"/>
  <c r="N372" i="10"/>
  <c r="T398" i="10"/>
  <c r="J401" i="10"/>
  <c r="R383" i="10"/>
  <c r="F372" i="10"/>
  <c r="J378" i="10"/>
  <c r="R378" i="10"/>
  <c r="L763" i="10"/>
  <c r="I763" i="10"/>
  <c r="K763" i="10"/>
  <c r="S763" i="10"/>
  <c r="N763" i="10"/>
  <c r="Q763" i="10"/>
  <c r="R763" i="10"/>
  <c r="H763" i="10"/>
  <c r="F763" i="10"/>
  <c r="T763" i="10"/>
  <c r="G763" i="10"/>
  <c r="O763" i="10"/>
  <c r="M763" i="10"/>
  <c r="J763" i="10"/>
  <c r="G758" i="10"/>
  <c r="Q758" i="10"/>
  <c r="H758" i="10"/>
  <c r="P763" i="10"/>
  <c r="F796" i="10"/>
  <c r="U10" i="8"/>
  <c r="D613" i="10" s="1"/>
  <c r="N613" i="10" s="1"/>
  <c r="T10" i="8"/>
  <c r="D412" i="10" s="1"/>
  <c r="Q10" i="8"/>
  <c r="D345" i="10" s="1"/>
  <c r="S10" i="8"/>
  <c r="D546" i="10" s="1"/>
  <c r="J546" i="10" s="1"/>
  <c r="R10" i="8"/>
  <c r="D479" i="10" s="1"/>
  <c r="Q479" i="10" s="1"/>
  <c r="P560" i="10"/>
  <c r="J547" i="10"/>
  <c r="H547" i="10"/>
  <c r="M602" i="10"/>
  <c r="L602" i="10"/>
  <c r="N602" i="10"/>
  <c r="K563" i="10"/>
  <c r="I563" i="10"/>
  <c r="H603" i="10"/>
  <c r="F605" i="10"/>
  <c r="O605" i="10"/>
  <c r="R603" i="10"/>
  <c r="L603" i="10"/>
  <c r="I567" i="10"/>
  <c r="Q563" i="10"/>
  <c r="S560" i="10"/>
  <c r="N560" i="10"/>
  <c r="P547" i="10"/>
  <c r="L547" i="10"/>
  <c r="F602" i="10"/>
  <c r="G602" i="10"/>
  <c r="L563" i="10"/>
  <c r="K547" i="10"/>
  <c r="I605" i="10"/>
  <c r="N605" i="10"/>
  <c r="S603" i="10"/>
  <c r="N603" i="10"/>
  <c r="J567" i="10"/>
  <c r="Q560" i="10"/>
  <c r="I560" i="10"/>
  <c r="O547" i="10"/>
  <c r="J605" i="10"/>
  <c r="T602" i="10"/>
  <c r="O563" i="10"/>
  <c r="L605" i="10"/>
  <c r="R605" i="10"/>
  <c r="P603" i="10"/>
  <c r="T567" i="10"/>
  <c r="G567" i="10"/>
  <c r="N397" i="10"/>
  <c r="G350" i="10"/>
  <c r="G384" i="10"/>
  <c r="O384" i="10"/>
  <c r="S372" i="10"/>
  <c r="J384" i="10"/>
  <c r="I372" i="10"/>
  <c r="G383" i="10"/>
  <c r="K383" i="10"/>
  <c r="J383" i="10"/>
  <c r="H389" i="10"/>
  <c r="L401" i="10"/>
  <c r="I401" i="10"/>
  <c r="R401" i="10"/>
  <c r="G401" i="10"/>
  <c r="H401" i="10"/>
  <c r="T372" i="10"/>
  <c r="P401" i="10"/>
  <c r="T384" i="10"/>
  <c r="L350" i="10"/>
  <c r="R384" i="10"/>
  <c r="P372" i="10"/>
  <c r="I397" i="10"/>
  <c r="S383" i="10"/>
  <c r="L384" i="10"/>
  <c r="R372" i="10"/>
  <c r="H372" i="10"/>
  <c r="L383" i="10"/>
  <c r="T383" i="10"/>
  <c r="F401" i="10"/>
  <c r="O401" i="10"/>
  <c r="S401" i="10"/>
  <c r="M372" i="10"/>
  <c r="M384" i="10"/>
  <c r="F384" i="10"/>
  <c r="G372" i="10"/>
  <c r="S384" i="10"/>
  <c r="P384" i="10"/>
  <c r="M383" i="10"/>
  <c r="Q372" i="10"/>
  <c r="K372" i="10"/>
  <c r="L372" i="10"/>
  <c r="P383" i="10"/>
  <c r="I383" i="10"/>
  <c r="T401" i="10"/>
  <c r="N401" i="10"/>
  <c r="M401" i="10"/>
  <c r="K384" i="10"/>
  <c r="K326" i="10"/>
  <c r="L326" i="10"/>
  <c r="J326" i="10"/>
  <c r="P326" i="10"/>
  <c r="N326" i="10"/>
  <c r="T326" i="10"/>
  <c r="R326" i="10"/>
  <c r="I326" i="10"/>
  <c r="G326" i="10"/>
  <c r="O326" i="10"/>
  <c r="M326" i="10"/>
  <c r="H326" i="10"/>
  <c r="F326" i="10"/>
  <c r="S326" i="10"/>
  <c r="Q326" i="10"/>
  <c r="G863" i="10"/>
  <c r="J863" i="10"/>
  <c r="N786" i="10"/>
  <c r="T786" i="10"/>
  <c r="G786" i="10"/>
  <c r="Q786" i="10"/>
  <c r="O786" i="10"/>
  <c r="J786" i="10"/>
  <c r="M786" i="10"/>
  <c r="R756" i="10"/>
  <c r="K756" i="10"/>
  <c r="F756" i="10"/>
  <c r="L931" i="10"/>
  <c r="G931" i="10"/>
  <c r="L302" i="10"/>
  <c r="G302" i="10"/>
  <c r="J302" i="10"/>
  <c r="F294" i="10"/>
  <c r="K294" i="10"/>
  <c r="S294" i="10"/>
  <c r="R294" i="10"/>
  <c r="G389" i="10"/>
  <c r="L389" i="10"/>
  <c r="J389" i="10"/>
  <c r="M389" i="10"/>
  <c r="I389" i="10"/>
  <c r="S389" i="10"/>
  <c r="K646" i="10"/>
  <c r="S646" i="10"/>
  <c r="I646" i="10"/>
  <c r="Q646" i="10"/>
  <c r="R646" i="10"/>
  <c r="K654" i="10"/>
  <c r="P654" i="10"/>
  <c r="R570" i="10"/>
  <c r="N570" i="10"/>
  <c r="K570" i="10"/>
  <c r="S570" i="10"/>
  <c r="T570" i="10"/>
  <c r="G570" i="10"/>
  <c r="L570" i="10"/>
  <c r="P570" i="10"/>
  <c r="I462" i="10"/>
  <c r="O462" i="10"/>
  <c r="J758" i="10"/>
  <c r="O758" i="10"/>
  <c r="I758" i="10"/>
  <c r="P389" i="10"/>
  <c r="R389" i="10"/>
  <c r="Q570" i="10"/>
  <c r="F629" i="10"/>
  <c r="O389" i="10"/>
  <c r="Q618" i="10"/>
  <c r="O618" i="10"/>
  <c r="J618" i="10"/>
  <c r="H618" i="10"/>
  <c r="G559" i="10"/>
  <c r="R559" i="10"/>
  <c r="Q357" i="10"/>
  <c r="R357" i="10"/>
  <c r="N357" i="10"/>
  <c r="L672" i="10"/>
  <c r="H672" i="10"/>
  <c r="F672" i="10"/>
  <c r="G672" i="10"/>
  <c r="Q672" i="10"/>
  <c r="Q796" i="10"/>
  <c r="M796" i="10"/>
  <c r="Q644" i="10"/>
  <c r="N644" i="10"/>
  <c r="R644" i="10"/>
  <c r="L644" i="10"/>
  <c r="O644" i="10"/>
  <c r="T644" i="10"/>
  <c r="G644" i="10"/>
  <c r="H900" i="10"/>
  <c r="N900" i="10"/>
  <c r="I900" i="10"/>
  <c r="T900" i="10"/>
  <c r="J637" i="10"/>
  <c r="H637" i="10"/>
  <c r="F637" i="10"/>
  <c r="M799" i="10"/>
  <c r="S799" i="10"/>
  <c r="N799" i="10"/>
  <c r="K799" i="10"/>
  <c r="L799" i="10"/>
  <c r="H799" i="10"/>
  <c r="F799" i="10"/>
  <c r="Q799" i="10"/>
  <c r="M458" i="10"/>
  <c r="G458" i="10"/>
  <c r="R458" i="10"/>
  <c r="Q458" i="10"/>
  <c r="I458" i="10"/>
  <c r="S458" i="10"/>
  <c r="L458" i="10"/>
  <c r="T458" i="10"/>
  <c r="O399" i="10"/>
  <c r="K399" i="10"/>
  <c r="J399" i="10"/>
  <c r="S399" i="10"/>
  <c r="J347" i="10"/>
  <c r="K347" i="10"/>
  <c r="F347" i="10"/>
  <c r="P347" i="10"/>
  <c r="Q347" i="10"/>
  <c r="G347" i="10"/>
  <c r="N347" i="10"/>
  <c r="H347" i="10"/>
  <c r="G640" i="10"/>
  <c r="L640" i="10"/>
  <c r="K640" i="10"/>
  <c r="N640" i="10"/>
  <c r="S661" i="10"/>
  <c r="J661" i="10"/>
  <c r="I661" i="10"/>
  <c r="N661" i="10"/>
  <c r="K346" i="10"/>
  <c r="L346" i="10"/>
  <c r="G346" i="10"/>
  <c r="N462" i="10"/>
  <c r="T462" i="10"/>
  <c r="K629" i="10"/>
  <c r="Q629" i="10"/>
  <c r="T629" i="10"/>
  <c r="G629" i="10"/>
  <c r="R629" i="10"/>
  <c r="M629" i="10"/>
  <c r="P629" i="10"/>
  <c r="R419" i="10"/>
  <c r="M419" i="10"/>
  <c r="O419" i="10"/>
  <c r="L419" i="10"/>
  <c r="P419" i="10"/>
  <c r="J419" i="10"/>
  <c r="N419" i="10"/>
  <c r="T419" i="10"/>
  <c r="N504" i="10"/>
  <c r="M524" i="10"/>
  <c r="P499" i="10"/>
  <c r="O515" i="10"/>
  <c r="J515" i="10"/>
  <c r="J462" i="10"/>
  <c r="K462" i="10"/>
  <c r="K930" i="10"/>
  <c r="F904" i="10"/>
  <c r="G420" i="10"/>
  <c r="N534" i="10"/>
  <c r="R321" i="10"/>
  <c r="P758" i="10"/>
  <c r="M758" i="10"/>
  <c r="K758" i="10"/>
  <c r="M618" i="10"/>
  <c r="L357" i="10"/>
  <c r="H374" i="10"/>
  <c r="L347" i="10"/>
  <c r="T389" i="10"/>
  <c r="S347" i="10"/>
  <c r="F570" i="10"/>
  <c r="I570" i="10"/>
  <c r="L637" i="10"/>
  <c r="M640" i="10"/>
  <c r="N629" i="10"/>
  <c r="J644" i="10"/>
  <c r="Q900" i="10"/>
  <c r="Q389" i="10"/>
  <c r="I364" i="10"/>
  <c r="J364" i="10"/>
  <c r="Q364" i="10"/>
  <c r="L646" i="10"/>
  <c r="T799" i="10"/>
  <c r="I799" i="10"/>
  <c r="H419" i="10"/>
  <c r="O629" i="10"/>
  <c r="F458" i="10"/>
  <c r="O458" i="10"/>
  <c r="P918" i="10"/>
  <c r="N918" i="10"/>
  <c r="J918" i="10"/>
  <c r="L918" i="10"/>
  <c r="I918" i="10"/>
  <c r="T918" i="10"/>
  <c r="J373" i="10"/>
  <c r="G373" i="10"/>
  <c r="F373" i="10"/>
  <c r="K373" i="10"/>
  <c r="M373" i="10"/>
  <c r="Q361" i="10"/>
  <c r="F361" i="10"/>
  <c r="G361" i="10"/>
  <c r="Q462" i="10"/>
  <c r="T397" i="10"/>
  <c r="L397" i="10"/>
  <c r="P382" i="10"/>
  <c r="G382" i="10"/>
  <c r="I382" i="10"/>
  <c r="F382" i="10"/>
  <c r="O350" i="10"/>
  <c r="I350" i="10"/>
  <c r="P504" i="10"/>
  <c r="L524" i="10"/>
  <c r="M499" i="10"/>
  <c r="Q515" i="10"/>
  <c r="P515" i="10"/>
  <c r="S462" i="10"/>
  <c r="G462" i="10"/>
  <c r="P930" i="10"/>
  <c r="T420" i="10"/>
  <c r="L923" i="10"/>
  <c r="T803" i="10"/>
  <c r="S534" i="10"/>
  <c r="N321" i="10"/>
  <c r="F758" i="10"/>
  <c r="S758" i="10"/>
  <c r="K618" i="10"/>
  <c r="Q346" i="10"/>
  <c r="R399" i="10"/>
  <c r="I399" i="10"/>
  <c r="N389" i="10"/>
  <c r="I347" i="10"/>
  <c r="O347" i="10"/>
  <c r="M570" i="10"/>
  <c r="H570" i="10"/>
  <c r="J628" i="10"/>
  <c r="L629" i="10"/>
  <c r="K644" i="10"/>
  <c r="M644" i="10"/>
  <c r="H644" i="10"/>
  <c r="I419" i="10"/>
  <c r="O570" i="10"/>
  <c r="N646" i="10"/>
  <c r="M646" i="10"/>
  <c r="O799" i="10"/>
  <c r="P799" i="10"/>
  <c r="K419" i="10"/>
  <c r="P646" i="10"/>
  <c r="Q362" i="10"/>
  <c r="O362" i="10"/>
  <c r="G362" i="10"/>
  <c r="P362" i="10"/>
  <c r="I672" i="10"/>
  <c r="K458" i="10"/>
  <c r="J458" i="10"/>
  <c r="Q439" i="10"/>
  <c r="T439" i="10"/>
  <c r="F439" i="10"/>
  <c r="R439" i="10"/>
  <c r="K796" i="10"/>
  <c r="H394" i="10"/>
  <c r="G394" i="10"/>
  <c r="S404" i="10"/>
  <c r="M404" i="10"/>
  <c r="P379" i="10"/>
  <c r="J379" i="10"/>
  <c r="S379" i="10"/>
  <c r="G379" i="10"/>
  <c r="P377" i="10"/>
  <c r="O377" i="10"/>
  <c r="H579" i="10"/>
  <c r="P579" i="10"/>
  <c r="G579" i="10"/>
  <c r="R579" i="10"/>
  <c r="T579" i="10"/>
  <c r="F579" i="10"/>
  <c r="M579" i="10"/>
  <c r="L580" i="10"/>
  <c r="H580" i="10"/>
  <c r="N580" i="10"/>
  <c r="K580" i="10"/>
  <c r="Q580" i="10"/>
  <c r="R569" i="10"/>
  <c r="P569" i="10"/>
  <c r="S555" i="10"/>
  <c r="T555" i="10"/>
  <c r="Q555" i="10"/>
  <c r="H555" i="10"/>
  <c r="P555" i="10"/>
  <c r="I596" i="10"/>
  <c r="M596" i="10"/>
  <c r="J596" i="10"/>
  <c r="T596" i="10"/>
  <c r="L596" i="10"/>
  <c r="P596" i="10"/>
  <c r="R596" i="10"/>
  <c r="R577" i="10"/>
  <c r="T577" i="10"/>
  <c r="J577" i="10"/>
  <c r="L843" i="10"/>
  <c r="O843" i="10"/>
  <c r="J843" i="10"/>
  <c r="N843" i="10"/>
  <c r="I303" i="10"/>
  <c r="Q303" i="10"/>
  <c r="S303" i="10"/>
  <c r="T303" i="10"/>
  <c r="J303" i="10"/>
  <c r="R303" i="10"/>
  <c r="P303" i="10"/>
  <c r="O394" i="10"/>
  <c r="N394" i="10"/>
  <c r="S394" i="10"/>
  <c r="Q394" i="10"/>
  <c r="J394" i="10"/>
  <c r="M356" i="10"/>
  <c r="I356" i="10"/>
  <c r="S375" i="10"/>
  <c r="F375" i="10"/>
  <c r="I625" i="10"/>
  <c r="M625" i="10"/>
  <c r="J625" i="10"/>
  <c r="S625" i="10"/>
  <c r="L625" i="10"/>
  <c r="N625" i="10"/>
  <c r="R625" i="10"/>
  <c r="G625" i="10"/>
  <c r="K625" i="10"/>
  <c r="O625" i="10"/>
  <c r="H625" i="10"/>
  <c r="F625" i="10"/>
  <c r="P625" i="10"/>
  <c r="Q625" i="10"/>
  <c r="T625" i="10"/>
  <c r="K577" i="10"/>
  <c r="P577" i="10"/>
  <c r="I577" i="10"/>
  <c r="F360" i="10"/>
  <c r="L568" i="10"/>
  <c r="G568" i="10"/>
  <c r="K400" i="10"/>
  <c r="G400" i="10"/>
  <c r="P356" i="10"/>
  <c r="G356" i="10"/>
  <c r="F923" i="10"/>
  <c r="G561" i="10"/>
  <c r="I561" i="10"/>
  <c r="K561" i="10"/>
  <c r="P562" i="10"/>
  <c r="R562" i="10"/>
  <c r="Q562" i="10"/>
  <c r="Q493" i="10"/>
  <c r="H493" i="10"/>
  <c r="S493" i="10"/>
  <c r="O493" i="10"/>
  <c r="F359" i="10"/>
  <c r="H359" i="10"/>
  <c r="T359" i="10"/>
  <c r="R843" i="10"/>
  <c r="G843" i="10"/>
  <c r="O375" i="10"/>
  <c r="M375" i="10"/>
  <c r="M357" i="10"/>
  <c r="I357" i="10"/>
  <c r="I377" i="10"/>
  <c r="R404" i="10"/>
  <c r="N404" i="10"/>
  <c r="G404" i="10"/>
  <c r="Q377" i="10"/>
  <c r="J404" i="10"/>
  <c r="P400" i="10"/>
  <c r="F394" i="10"/>
  <c r="S356" i="10"/>
  <c r="P357" i="10"/>
  <c r="T379" i="10"/>
  <c r="M379" i="10"/>
  <c r="P399" i="10"/>
  <c r="I404" i="10"/>
  <c r="H404" i="10"/>
  <c r="Q379" i="10"/>
  <c r="T569" i="10"/>
  <c r="Q569" i="10"/>
  <c r="O596" i="10"/>
  <c r="O580" i="10"/>
  <c r="I579" i="10"/>
  <c r="Q579" i="10"/>
  <c r="O555" i="10"/>
  <c r="M561" i="10"/>
  <c r="H894" i="10"/>
  <c r="K894" i="10"/>
  <c r="P394" i="10"/>
  <c r="F636" i="10"/>
  <c r="J636" i="10"/>
  <c r="K632" i="10"/>
  <c r="R632" i="10"/>
  <c r="O632" i="10"/>
  <c r="H843" i="10"/>
  <c r="J653" i="10"/>
  <c r="Q653" i="10"/>
  <c r="H653" i="10"/>
  <c r="O653" i="10"/>
  <c r="M303" i="10"/>
  <c r="O303" i="10"/>
  <c r="M648" i="10"/>
  <c r="K648" i="10"/>
  <c r="S648" i="10"/>
  <c r="N445" i="10"/>
  <c r="M445" i="10"/>
  <c r="L445" i="10"/>
  <c r="Q445" i="10"/>
  <c r="P638" i="10"/>
  <c r="T638" i="10"/>
  <c r="N638" i="10"/>
  <c r="I638" i="10"/>
  <c r="Q638" i="10"/>
  <c r="J638" i="10"/>
  <c r="L638" i="10"/>
  <c r="F638" i="10"/>
  <c r="Q460" i="10"/>
  <c r="F460" i="10"/>
  <c r="R460" i="10"/>
  <c r="G460" i="10"/>
  <c r="L669" i="10"/>
  <c r="H669" i="10"/>
  <c r="I669" i="10"/>
  <c r="N669" i="10"/>
  <c r="F669" i="10"/>
  <c r="S669" i="10"/>
  <c r="T669" i="10"/>
  <c r="P669" i="10"/>
  <c r="J669" i="10"/>
  <c r="M669" i="10"/>
  <c r="O669" i="10"/>
  <c r="R669" i="10"/>
  <c r="G669" i="10"/>
  <c r="K669" i="10"/>
  <c r="Q669" i="10"/>
  <c r="R801" i="10"/>
  <c r="O801" i="10"/>
  <c r="G454" i="10"/>
  <c r="Q454" i="10"/>
  <c r="P454" i="10"/>
  <c r="J454" i="10"/>
  <c r="N399" i="10"/>
  <c r="O504" i="10"/>
  <c r="Q504" i="10"/>
  <c r="J524" i="10"/>
  <c r="Q499" i="10"/>
  <c r="H499" i="10"/>
  <c r="M577" i="10"/>
  <c r="S577" i="10"/>
  <c r="L577" i="10"/>
  <c r="T515" i="10"/>
  <c r="L515" i="10"/>
  <c r="R515" i="10"/>
  <c r="S360" i="10"/>
  <c r="G377" i="10"/>
  <c r="L377" i="10"/>
  <c r="G930" i="10"/>
  <c r="M930" i="10"/>
  <c r="Q930" i="10"/>
  <c r="I568" i="10"/>
  <c r="H568" i="10"/>
  <c r="T568" i="10"/>
  <c r="N400" i="10"/>
  <c r="S400" i="10"/>
  <c r="T400" i="10"/>
  <c r="J356" i="10"/>
  <c r="L356" i="10"/>
  <c r="H353" i="10"/>
  <c r="H302" i="10"/>
  <c r="P923" i="10"/>
  <c r="G803" i="10"/>
  <c r="R534" i="10"/>
  <c r="M534" i="10"/>
  <c r="I534" i="10"/>
  <c r="R561" i="10"/>
  <c r="H561" i="10"/>
  <c r="Q561" i="10"/>
  <c r="L321" i="10"/>
  <c r="J562" i="10"/>
  <c r="S562" i="10"/>
  <c r="T562" i="10"/>
  <c r="M493" i="10"/>
  <c r="F493" i="10"/>
  <c r="K493" i="10"/>
  <c r="J359" i="10"/>
  <c r="S359" i="10"/>
  <c r="K359" i="10"/>
  <c r="R359" i="10"/>
  <c r="S843" i="10"/>
  <c r="P375" i="10"/>
  <c r="K375" i="10"/>
  <c r="O357" i="10"/>
  <c r="K357" i="10"/>
  <c r="R377" i="10"/>
  <c r="L400" i="10"/>
  <c r="O404" i="10"/>
  <c r="T404" i="10"/>
  <c r="L404" i="10"/>
  <c r="I358" i="10"/>
  <c r="M360" i="10"/>
  <c r="S377" i="10"/>
  <c r="T360" i="10"/>
  <c r="M377" i="10"/>
  <c r="Q400" i="10"/>
  <c r="N356" i="10"/>
  <c r="G357" i="10"/>
  <c r="H399" i="10"/>
  <c r="R379" i="10"/>
  <c r="T357" i="10"/>
  <c r="H379" i="10"/>
  <c r="J568" i="10"/>
  <c r="I569" i="10"/>
  <c r="H569" i="10"/>
  <c r="S569" i="10"/>
  <c r="T580" i="10"/>
  <c r="J579" i="10"/>
  <c r="S579" i="10"/>
  <c r="O636" i="10"/>
  <c r="Q632" i="10"/>
  <c r="I653" i="10"/>
  <c r="F555" i="10"/>
  <c r="L561" i="10"/>
  <c r="H357" i="10"/>
  <c r="P460" i="10"/>
  <c r="T445" i="10"/>
  <c r="M843" i="10"/>
  <c r="J648" i="10"/>
  <c r="R900" i="10"/>
  <c r="P900" i="10"/>
  <c r="J900" i="10"/>
  <c r="L900" i="10"/>
  <c r="F900" i="10"/>
  <c r="N303" i="10"/>
  <c r="H303" i="10"/>
  <c r="F422" i="10"/>
  <c r="S422" i="10"/>
  <c r="H422" i="10"/>
  <c r="L422" i="10"/>
  <c r="R422" i="10"/>
  <c r="M422" i="10"/>
  <c r="Q422" i="10"/>
  <c r="T422" i="10"/>
  <c r="G773" i="10"/>
  <c r="T773" i="10"/>
  <c r="K494" i="10"/>
  <c r="G524" i="10"/>
  <c r="N579" i="10"/>
  <c r="T499" i="10"/>
  <c r="L499" i="10"/>
  <c r="H577" i="10"/>
  <c r="O577" i="10"/>
  <c r="G515" i="10"/>
  <c r="H360" i="10"/>
  <c r="I487" i="10"/>
  <c r="N377" i="10"/>
  <c r="N930" i="10"/>
  <c r="F568" i="10"/>
  <c r="O568" i="10"/>
  <c r="O400" i="10"/>
  <c r="H400" i="10"/>
  <c r="J400" i="10"/>
  <c r="T356" i="10"/>
  <c r="Q356" i="10"/>
  <c r="R356" i="10"/>
  <c r="I353" i="10"/>
  <c r="T534" i="10"/>
  <c r="O534" i="10"/>
  <c r="F561" i="10"/>
  <c r="S561" i="10"/>
  <c r="J561" i="10"/>
  <c r="I321" i="10"/>
  <c r="H562" i="10"/>
  <c r="N562" i="10"/>
  <c r="L562" i="10"/>
  <c r="R755" i="10"/>
  <c r="N483" i="10"/>
  <c r="N493" i="10"/>
  <c r="L493" i="10"/>
  <c r="P493" i="10"/>
  <c r="I359" i="10"/>
  <c r="G359" i="10"/>
  <c r="P359" i="10"/>
  <c r="L359" i="10"/>
  <c r="N489" i="10"/>
  <c r="F843" i="10"/>
  <c r="G480" i="10"/>
  <c r="I375" i="10"/>
  <c r="J375" i="10"/>
  <c r="S357" i="10"/>
  <c r="J357" i="10"/>
  <c r="F404" i="10"/>
  <c r="P404" i="10"/>
  <c r="Q404" i="10"/>
  <c r="K377" i="10"/>
  <c r="S358" i="10"/>
  <c r="J368" i="10"/>
  <c r="M399" i="10"/>
  <c r="F357" i="10"/>
  <c r="Q399" i="10"/>
  <c r="L379" i="10"/>
  <c r="F399" i="10"/>
  <c r="S368" i="10"/>
  <c r="H364" i="10"/>
  <c r="F356" i="10"/>
  <c r="Q596" i="10"/>
  <c r="G580" i="10"/>
  <c r="L579" i="10"/>
  <c r="H632" i="10"/>
  <c r="L653" i="10"/>
  <c r="L899" i="10"/>
  <c r="P899" i="10"/>
  <c r="J555" i="10"/>
  <c r="T375" i="10"/>
  <c r="L394" i="10"/>
  <c r="S460" i="10"/>
  <c r="P445" i="10"/>
  <c r="I843" i="10"/>
  <c r="F303" i="10"/>
  <c r="K303" i="10"/>
  <c r="F661" i="10"/>
  <c r="L661" i="10"/>
  <c r="T661" i="10"/>
  <c r="G661" i="10"/>
  <c r="O661" i="10"/>
  <c r="H661" i="10"/>
  <c r="P661" i="10"/>
  <c r="H806" i="10"/>
  <c r="K861" i="10"/>
  <c r="J861" i="10"/>
  <c r="T861" i="10"/>
  <c r="Q861" i="10"/>
  <c r="O861" i="10"/>
  <c r="H861" i="10"/>
  <c r="N861" i="10"/>
  <c r="R861" i="10"/>
  <c r="G861" i="10"/>
  <c r="F861" i="10"/>
  <c r="S861" i="10"/>
  <c r="L861" i="10"/>
  <c r="I861" i="10"/>
  <c r="P861" i="10"/>
  <c r="M861" i="10"/>
  <c r="N654" i="10"/>
  <c r="O654" i="10"/>
  <c r="G654" i="10"/>
  <c r="H654" i="10"/>
  <c r="M654" i="10"/>
  <c r="I654" i="10"/>
  <c r="L654" i="10"/>
  <c r="Q654" i="10"/>
  <c r="T654" i="10"/>
  <c r="R654" i="10"/>
  <c r="S654" i="10"/>
  <c r="F654" i="10"/>
  <c r="P796" i="10"/>
  <c r="J796" i="10"/>
  <c r="P665" i="10"/>
  <c r="M665" i="10"/>
  <c r="F416" i="10"/>
  <c r="G378" i="10"/>
  <c r="M672" i="10"/>
  <c r="K672" i="10"/>
  <c r="J672" i="10"/>
  <c r="P672" i="10"/>
  <c r="F665" i="10"/>
  <c r="T641" i="10"/>
  <c r="G637" i="10"/>
  <c r="S637" i="10"/>
  <c r="Q637" i="10"/>
  <c r="O637" i="10"/>
  <c r="N637" i="10"/>
  <c r="P637" i="10"/>
  <c r="M637" i="10"/>
  <c r="R637" i="10"/>
  <c r="T637" i="10"/>
  <c r="P462" i="10"/>
  <c r="M462" i="10"/>
  <c r="R462" i="10"/>
  <c r="N378" i="10"/>
  <c r="T378" i="10"/>
  <c r="O672" i="10"/>
  <c r="T672" i="10"/>
  <c r="R672" i="10"/>
  <c r="J313" i="10"/>
  <c r="T665" i="10"/>
  <c r="H629" i="10"/>
  <c r="S629" i="10"/>
  <c r="J397" i="10"/>
  <c r="P397" i="10"/>
  <c r="S353" i="10"/>
  <c r="M350" i="10"/>
  <c r="R350" i="10"/>
  <c r="H350" i="10"/>
  <c r="S382" i="10"/>
  <c r="T382" i="10"/>
  <c r="J346" i="10"/>
  <c r="Q374" i="10"/>
  <c r="T374" i="10"/>
  <c r="G374" i="10"/>
  <c r="M353" i="10"/>
  <c r="O346" i="10"/>
  <c r="I346" i="10"/>
  <c r="R373" i="10"/>
  <c r="K382" i="10"/>
  <c r="Q373" i="10"/>
  <c r="S361" i="10"/>
  <c r="K361" i="10"/>
  <c r="L382" i="10"/>
  <c r="O366" i="10"/>
  <c r="N361" i="10"/>
  <c r="S346" i="10"/>
  <c r="N346" i="10"/>
  <c r="S374" i="10"/>
  <c r="J374" i="10"/>
  <c r="K374" i="10"/>
  <c r="K394" i="10"/>
  <c r="T394" i="10"/>
  <c r="I394" i="10"/>
  <c r="M394" i="10"/>
  <c r="O379" i="10"/>
  <c r="F379" i="10"/>
  <c r="R375" i="10"/>
  <c r="G375" i="10"/>
  <c r="L375" i="10"/>
  <c r="G366" i="10"/>
  <c r="R397" i="10"/>
  <c r="Q397" i="10"/>
  <c r="L353" i="10"/>
  <c r="T350" i="10"/>
  <c r="F350" i="10"/>
  <c r="N350" i="10"/>
  <c r="K350" i="10"/>
  <c r="R382" i="10"/>
  <c r="Q382" i="10"/>
  <c r="M346" i="10"/>
  <c r="F374" i="10"/>
  <c r="P374" i="10"/>
  <c r="P346" i="10"/>
  <c r="H346" i="10"/>
  <c r="L373" i="10"/>
  <c r="P373" i="10"/>
  <c r="H361" i="10"/>
  <c r="P361" i="10"/>
  <c r="H382" i="10"/>
  <c r="P366" i="10"/>
  <c r="T361" i="10"/>
  <c r="G397" i="10"/>
  <c r="L361" i="10"/>
  <c r="O382" i="10"/>
  <c r="F503" i="10"/>
  <c r="S378" i="10"/>
  <c r="O378" i="10"/>
  <c r="F378" i="10"/>
  <c r="P378" i="10"/>
  <c r="K378" i="10"/>
  <c r="L390" i="10"/>
  <c r="S390" i="10"/>
  <c r="O397" i="10"/>
  <c r="M397" i="10"/>
  <c r="S350" i="10"/>
  <c r="Q350" i="10"/>
  <c r="J350" i="10"/>
  <c r="N382" i="10"/>
  <c r="M382" i="10"/>
  <c r="F397" i="10"/>
  <c r="L374" i="10"/>
  <c r="N374" i="10"/>
  <c r="S397" i="10"/>
  <c r="R346" i="10"/>
  <c r="T346" i="10"/>
  <c r="I373" i="10"/>
  <c r="N373" i="10"/>
  <c r="R361" i="10"/>
  <c r="T373" i="10"/>
  <c r="O361" i="10"/>
  <c r="M361" i="10"/>
  <c r="G376" i="10"/>
  <c r="N376" i="10"/>
  <c r="S886" i="10"/>
  <c r="G750" i="10"/>
  <c r="P755" i="10"/>
  <c r="T294" i="10"/>
  <c r="Q294" i="10"/>
  <c r="P294" i="10"/>
  <c r="R307" i="10"/>
  <c r="H307" i="10"/>
  <c r="G294" i="10"/>
  <c r="N294" i="10"/>
  <c r="M294" i="10"/>
  <c r="L294" i="10"/>
  <c r="L307" i="10"/>
  <c r="K307" i="10"/>
  <c r="J294" i="10"/>
  <c r="I294" i="10"/>
  <c r="H294" i="10"/>
  <c r="O294" i="10"/>
  <c r="L705" i="10"/>
  <c r="Q705" i="10"/>
  <c r="O705" i="10"/>
  <c r="T705" i="10"/>
  <c r="N705" i="10"/>
  <c r="G705" i="10"/>
  <c r="R705" i="10"/>
  <c r="I705" i="10"/>
  <c r="P705" i="10"/>
  <c r="H705" i="10"/>
  <c r="S705" i="10"/>
  <c r="J705" i="10"/>
  <c r="F705" i="10"/>
  <c r="M705" i="10"/>
  <c r="K705" i="10"/>
  <c r="T930" i="10"/>
  <c r="S930" i="10"/>
  <c r="I930" i="10"/>
  <c r="J930" i="10"/>
  <c r="R930" i="10"/>
  <c r="F930" i="10"/>
  <c r="H646" i="10"/>
  <c r="J646" i="10"/>
  <c r="T646" i="10"/>
  <c r="O646" i="10"/>
  <c r="K439" i="10"/>
  <c r="M439" i="10"/>
  <c r="H439" i="10"/>
  <c r="N439" i="10"/>
  <c r="L439" i="10"/>
  <c r="I439" i="10"/>
  <c r="G439" i="10"/>
  <c r="G839" i="10"/>
  <c r="H839" i="10"/>
  <c r="Q839" i="10"/>
  <c r="N839" i="10"/>
  <c r="O839" i="10"/>
  <c r="P839" i="10"/>
  <c r="I839" i="10"/>
  <c r="J839" i="10"/>
  <c r="K839" i="10"/>
  <c r="L839" i="10"/>
  <c r="M839" i="10"/>
  <c r="R839" i="10"/>
  <c r="S839" i="10"/>
  <c r="T839" i="10"/>
  <c r="F839" i="10"/>
  <c r="M460" i="10"/>
  <c r="N460" i="10"/>
  <c r="J460" i="10"/>
  <c r="O460" i="10"/>
  <c r="H460" i="10"/>
  <c r="L460" i="10"/>
  <c r="K460" i="10"/>
  <c r="Q795" i="10"/>
  <c r="F795" i="10"/>
  <c r="L795" i="10"/>
  <c r="P795" i="10"/>
  <c r="J795" i="10"/>
  <c r="K795" i="10"/>
  <c r="T795" i="10"/>
  <c r="N795" i="10"/>
  <c r="G795" i="10"/>
  <c r="I795" i="10"/>
  <c r="S795" i="10"/>
  <c r="R795" i="10"/>
  <c r="O795" i="10"/>
  <c r="H795" i="10"/>
  <c r="M795" i="10"/>
  <c r="L550" i="10"/>
  <c r="O648" i="10"/>
  <c r="I648" i="10"/>
  <c r="O374" i="10"/>
  <c r="R374" i="10"/>
  <c r="Q640" i="10"/>
  <c r="I640" i="10"/>
  <c r="F640" i="10"/>
  <c r="J640" i="10"/>
  <c r="P640" i="10"/>
  <c r="S640" i="10"/>
  <c r="O640" i="10"/>
  <c r="H640" i="10"/>
  <c r="R640" i="10"/>
  <c r="P862" i="10"/>
  <c r="O862" i="10"/>
  <c r="R862" i="10"/>
  <c r="T862" i="10"/>
  <c r="F862" i="10"/>
  <c r="K862" i="10"/>
  <c r="Q862" i="10"/>
  <c r="K794" i="10"/>
  <c r="H794" i="10"/>
  <c r="I794" i="10"/>
  <c r="M794" i="10"/>
  <c r="O794" i="10"/>
  <c r="L794" i="10"/>
  <c r="Q794" i="10"/>
  <c r="N794" i="10"/>
  <c r="S794" i="10"/>
  <c r="J794" i="10"/>
  <c r="P794" i="10"/>
  <c r="G794" i="10"/>
  <c r="T794" i="10"/>
  <c r="F794" i="10"/>
  <c r="R794" i="10"/>
  <c r="P843" i="10"/>
  <c r="K843" i="10"/>
  <c r="Q843" i="10"/>
  <c r="K445" i="10"/>
  <c r="S445" i="10"/>
  <c r="F445" i="10"/>
  <c r="G445" i="10"/>
  <c r="R445" i="10"/>
  <c r="I445" i="10"/>
  <c r="J445" i="10"/>
  <c r="O445" i="10"/>
  <c r="S776" i="10"/>
  <c r="T776" i="10"/>
  <c r="J776" i="10"/>
  <c r="G776" i="10"/>
  <c r="H776" i="10"/>
  <c r="I776" i="10"/>
  <c r="R776" i="10"/>
  <c r="L776" i="10"/>
  <c r="M776" i="10"/>
  <c r="K776" i="10"/>
  <c r="Q776" i="10"/>
  <c r="P776" i="10"/>
  <c r="N776" i="10"/>
  <c r="O776" i="10"/>
  <c r="F776" i="10"/>
  <c r="K661" i="10"/>
  <c r="M661" i="10"/>
  <c r="H315" i="10"/>
  <c r="J315" i="10"/>
  <c r="O315" i="10"/>
  <c r="K315" i="10"/>
  <c r="R537" i="10"/>
  <c r="S537" i="10"/>
  <c r="T537" i="10"/>
  <c r="G510" i="10"/>
  <c r="K510" i="10"/>
  <c r="Q528" i="10"/>
  <c r="H528" i="10"/>
  <c r="M528" i="10"/>
  <c r="G616" i="10"/>
  <c r="Q616" i="10"/>
  <c r="I616" i="10"/>
  <c r="T510" i="10"/>
  <c r="S420" i="10"/>
  <c r="O420" i="10"/>
  <c r="T894" i="10"/>
  <c r="N894" i="10"/>
  <c r="I429" i="10"/>
  <c r="N429" i="10"/>
  <c r="L315" i="10"/>
  <c r="M931" i="10"/>
  <c r="N931" i="10"/>
  <c r="H366" i="10"/>
  <c r="I366" i="10"/>
  <c r="N366" i="10"/>
  <c r="M503" i="10"/>
  <c r="S584" i="10"/>
  <c r="F593" i="10"/>
  <c r="H899" i="10"/>
  <c r="N899" i="10"/>
  <c r="G756" i="10"/>
  <c r="O587" i="10"/>
  <c r="L364" i="10"/>
  <c r="N360" i="10"/>
  <c r="Q894" i="10"/>
  <c r="S894" i="10"/>
  <c r="S429" i="10"/>
  <c r="P315" i="10"/>
  <c r="J560" i="10"/>
  <c r="I931" i="10"/>
  <c r="G321" i="10"/>
  <c r="P321" i="10"/>
  <c r="J321" i="10"/>
  <c r="Q321" i="10"/>
  <c r="O302" i="10"/>
  <c r="K302" i="10"/>
  <c r="Q302" i="10"/>
  <c r="P302" i="10"/>
  <c r="J803" i="10"/>
  <c r="N803" i="10"/>
  <c r="S803" i="10"/>
  <c r="T368" i="10"/>
  <c r="G368" i="10"/>
  <c r="N364" i="10"/>
  <c r="N368" i="10"/>
  <c r="H536" i="10"/>
  <c r="T536" i="10"/>
  <c r="Q536" i="10"/>
  <c r="J492" i="10"/>
  <c r="O492" i="10"/>
  <c r="T492" i="10"/>
  <c r="J498" i="10"/>
  <c r="T498" i="10"/>
  <c r="S498" i="10"/>
  <c r="F498" i="10"/>
  <c r="N498" i="10"/>
  <c r="P563" i="10"/>
  <c r="S563" i="10"/>
  <c r="P653" i="10"/>
  <c r="Q620" i="10"/>
  <c r="G620" i="10"/>
  <c r="N551" i="10"/>
  <c r="J616" i="10"/>
  <c r="P491" i="10"/>
  <c r="R491" i="10"/>
  <c r="O488" i="10"/>
  <c r="N488" i="10"/>
  <c r="I899" i="10"/>
  <c r="O899" i="10"/>
  <c r="R899" i="10"/>
  <c r="G899" i="10"/>
  <c r="K899" i="10"/>
  <c r="T899" i="10"/>
  <c r="Q420" i="10"/>
  <c r="N420" i="10"/>
  <c r="J420" i="10"/>
  <c r="K420" i="10"/>
  <c r="P420" i="10"/>
  <c r="H756" i="10"/>
  <c r="L756" i="10"/>
  <c r="Q756" i="10"/>
  <c r="O756" i="10"/>
  <c r="T756" i="10"/>
  <c r="P756" i="10"/>
  <c r="F894" i="10"/>
  <c r="M894" i="10"/>
  <c r="L894" i="10"/>
  <c r="G894" i="10"/>
  <c r="R894" i="10"/>
  <c r="J894" i="10"/>
  <c r="P503" i="10"/>
  <c r="O503" i="10"/>
  <c r="I595" i="10"/>
  <c r="R595" i="10"/>
  <c r="Q595" i="10"/>
  <c r="P594" i="10"/>
  <c r="F594" i="10"/>
  <c r="O584" i="10"/>
  <c r="K584" i="10"/>
  <c r="H593" i="10"/>
  <c r="G593" i="10"/>
  <c r="T931" i="10"/>
  <c r="K931" i="10"/>
  <c r="H931" i="10"/>
  <c r="P931" i="10"/>
  <c r="R931" i="10"/>
  <c r="O931" i="10"/>
  <c r="Q931" i="10"/>
  <c r="F931" i="10"/>
  <c r="K774" i="10"/>
  <c r="H774" i="10"/>
  <c r="M774" i="10"/>
  <c r="Q774" i="10"/>
  <c r="O774" i="10"/>
  <c r="L774" i="10"/>
  <c r="J774" i="10"/>
  <c r="R774" i="10"/>
  <c r="F774" i="10"/>
  <c r="I774" i="10"/>
  <c r="P774" i="10"/>
  <c r="S774" i="10"/>
  <c r="G774" i="10"/>
  <c r="T774" i="10"/>
  <c r="N774" i="10"/>
  <c r="I456" i="10"/>
  <c r="J456" i="10"/>
  <c r="R456" i="10"/>
  <c r="P456" i="10"/>
  <c r="L456" i="10"/>
  <c r="K456" i="10"/>
  <c r="O456" i="10"/>
  <c r="M456" i="10"/>
  <c r="Q456" i="10"/>
  <c r="T456" i="10"/>
  <c r="N456" i="10"/>
  <c r="H456" i="10"/>
  <c r="F456" i="10"/>
  <c r="G456" i="10"/>
  <c r="S456" i="10"/>
  <c r="F435" i="10"/>
  <c r="L435" i="10"/>
  <c r="M435" i="10"/>
  <c r="R435" i="10"/>
  <c r="P435" i="10"/>
  <c r="Q435" i="10"/>
  <c r="G435" i="10"/>
  <c r="S435" i="10"/>
  <c r="T435" i="10"/>
  <c r="K435" i="10"/>
  <c r="I435" i="10"/>
  <c r="O435" i="10"/>
  <c r="J435" i="10"/>
  <c r="N435" i="10"/>
  <c r="H435" i="10"/>
  <c r="T366" i="10"/>
  <c r="J366" i="10"/>
  <c r="M366" i="10"/>
  <c r="F366" i="10"/>
  <c r="L366" i="10"/>
  <c r="R366" i="10"/>
  <c r="R628" i="10"/>
  <c r="L628" i="10"/>
  <c r="T628" i="10"/>
  <c r="Q628" i="10"/>
  <c r="O628" i="10"/>
  <c r="P628" i="10"/>
  <c r="M628" i="10"/>
  <c r="S628" i="10"/>
  <c r="N628" i="10"/>
  <c r="K628" i="10"/>
  <c r="I628" i="10"/>
  <c r="H628" i="10"/>
  <c r="L854" i="10"/>
  <c r="G854" i="10"/>
  <c r="F854" i="10"/>
  <c r="S854" i="10"/>
  <c r="K854" i="10"/>
  <c r="O854" i="10"/>
  <c r="R854" i="10"/>
  <c r="T854" i="10"/>
  <c r="H854" i="10"/>
  <c r="N854" i="10"/>
  <c r="J854" i="10"/>
  <c r="Q854" i="10"/>
  <c r="M854" i="10"/>
  <c r="I854" i="10"/>
  <c r="P854" i="10"/>
  <c r="L429" i="10"/>
  <c r="M429" i="10"/>
  <c r="T429" i="10"/>
  <c r="J429" i="10"/>
  <c r="O429" i="10"/>
  <c r="Q429" i="10"/>
  <c r="H429" i="10"/>
  <c r="R429" i="10"/>
  <c r="P429" i="10"/>
  <c r="I571" i="10"/>
  <c r="Q526" i="10"/>
  <c r="G488" i="10"/>
  <c r="P537" i="10"/>
  <c r="H420" i="10"/>
  <c r="L420" i="10"/>
  <c r="I491" i="10"/>
  <c r="P894" i="10"/>
  <c r="K429" i="10"/>
  <c r="S315" i="10"/>
  <c r="I528" i="10"/>
  <c r="S931" i="10"/>
  <c r="J931" i="10"/>
  <c r="Q366" i="10"/>
  <c r="S366" i="10"/>
  <c r="G628" i="10"/>
  <c r="F899" i="10"/>
  <c r="M899" i="10"/>
  <c r="I894" i="10"/>
  <c r="I756" i="10"/>
  <c r="S287" i="10"/>
  <c r="N287" i="10"/>
  <c r="M358" i="10"/>
  <c r="L358" i="10"/>
  <c r="Q358" i="10"/>
  <c r="H358" i="10"/>
  <c r="P358" i="10"/>
  <c r="T358" i="10"/>
  <c r="P585" i="10"/>
  <c r="K585" i="10"/>
  <c r="H560" i="10"/>
  <c r="L560" i="10"/>
  <c r="F560" i="10"/>
  <c r="O560" i="10"/>
  <c r="K560" i="10"/>
  <c r="R560" i="10"/>
  <c r="M567" i="10"/>
  <c r="L567" i="10"/>
  <c r="F567" i="10"/>
  <c r="H567" i="10"/>
  <c r="J563" i="10"/>
  <c r="H563" i="10"/>
  <c r="N563" i="10"/>
  <c r="M563" i="10"/>
  <c r="R563" i="10"/>
  <c r="G563" i="10"/>
  <c r="K589" i="10"/>
  <c r="H589" i="10"/>
  <c r="P589" i="10"/>
  <c r="R589" i="10"/>
  <c r="N589" i="10"/>
  <c r="T589" i="10"/>
  <c r="I589" i="10"/>
  <c r="F589" i="10"/>
  <c r="S551" i="10"/>
  <c r="G551" i="10"/>
  <c r="P551" i="10"/>
  <c r="I551" i="10"/>
  <c r="K551" i="10"/>
  <c r="F551" i="10"/>
  <c r="L551" i="10"/>
  <c r="O551" i="10"/>
  <c r="K600" i="10"/>
  <c r="O600" i="10"/>
  <c r="J600" i="10"/>
  <c r="M600" i="10"/>
  <c r="M620" i="10"/>
  <c r="L620" i="10"/>
  <c r="K620" i="10"/>
  <c r="H620" i="10"/>
  <c r="N620" i="10"/>
  <c r="F620" i="10"/>
  <c r="P364" i="10"/>
  <c r="M364" i="10"/>
  <c r="O364" i="10"/>
  <c r="G364" i="10"/>
  <c r="S364" i="10"/>
  <c r="R364" i="10"/>
  <c r="T657" i="10"/>
  <c r="Q657" i="10"/>
  <c r="O657" i="10"/>
  <c r="H657" i="10"/>
  <c r="F657" i="10"/>
  <c r="J657" i="10"/>
  <c r="K657" i="10"/>
  <c r="P657" i="10"/>
  <c r="R657" i="10"/>
  <c r="I657" i="10"/>
  <c r="S657" i="10"/>
  <c r="N657" i="10"/>
  <c r="M657" i="10"/>
  <c r="G657" i="10"/>
  <c r="L657" i="10"/>
  <c r="Q448" i="10"/>
  <c r="G448" i="10"/>
  <c r="P448" i="10"/>
  <c r="H448" i="10"/>
  <c r="J448" i="10"/>
  <c r="K448" i="10"/>
  <c r="T448" i="10"/>
  <c r="N448" i="10"/>
  <c r="L448" i="10"/>
  <c r="R448" i="10"/>
  <c r="F448" i="10"/>
  <c r="I448" i="10"/>
  <c r="O448" i="10"/>
  <c r="S448" i="10"/>
  <c r="M448" i="10"/>
  <c r="M368" i="10"/>
  <c r="I368" i="10"/>
  <c r="H368" i="10"/>
  <c r="Q368" i="10"/>
  <c r="K368" i="10"/>
  <c r="P368" i="10"/>
  <c r="R368" i="10"/>
  <c r="L368" i="10"/>
  <c r="I634" i="10"/>
  <c r="J634" i="10"/>
  <c r="R634" i="10"/>
  <c r="S634" i="10"/>
  <c r="N634" i="10"/>
  <c r="G634" i="10"/>
  <c r="K634" i="10"/>
  <c r="T634" i="10"/>
  <c r="Q634" i="10"/>
  <c r="O634" i="10"/>
  <c r="F634" i="10"/>
  <c r="L634" i="10"/>
  <c r="P634" i="10"/>
  <c r="H634" i="10"/>
  <c r="M634" i="10"/>
  <c r="P360" i="10"/>
  <c r="O360" i="10"/>
  <c r="J360" i="10"/>
  <c r="Q360" i="10"/>
  <c r="I360" i="10"/>
  <c r="L360" i="10"/>
  <c r="M653" i="10"/>
  <c r="R653" i="10"/>
  <c r="G653" i="10"/>
  <c r="S653" i="10"/>
  <c r="K653" i="10"/>
  <c r="F653" i="10"/>
  <c r="N653" i="10"/>
  <c r="L362" i="10"/>
  <c r="K362" i="10"/>
  <c r="H362" i="10"/>
  <c r="R362" i="10"/>
  <c r="J362" i="10"/>
  <c r="S362" i="10"/>
  <c r="Q923" i="10"/>
  <c r="K923" i="10"/>
  <c r="H923" i="10"/>
  <c r="S904" i="10"/>
  <c r="O904" i="10"/>
  <c r="F506" i="10"/>
  <c r="M506" i="10"/>
  <c r="J626" i="10"/>
  <c r="T626" i="10"/>
  <c r="P353" i="10"/>
  <c r="K353" i="10"/>
  <c r="L758" i="10"/>
  <c r="R758" i="10"/>
  <c r="T758" i="10"/>
  <c r="N758" i="10"/>
  <c r="K553" i="10"/>
  <c r="Q553" i="10"/>
  <c r="J553" i="10"/>
  <c r="M553" i="10"/>
  <c r="P557" i="10"/>
  <c r="R557" i="10"/>
  <c r="K557" i="10"/>
  <c r="G605" i="10"/>
  <c r="T605" i="10"/>
  <c r="H605" i="10"/>
  <c r="P605" i="10"/>
  <c r="K605" i="10"/>
  <c r="R547" i="10"/>
  <c r="N547" i="10"/>
  <c r="G547" i="10"/>
  <c r="Q547" i="10"/>
  <c r="F547" i="10"/>
  <c r="Q603" i="10"/>
  <c r="I603" i="10"/>
  <c r="Q602" i="10"/>
  <c r="J602" i="10"/>
  <c r="K602" i="10"/>
  <c r="S307" i="10"/>
  <c r="M307" i="10"/>
  <c r="F307" i="10"/>
  <c r="N307" i="10"/>
  <c r="G307" i="10"/>
  <c r="T307" i="10"/>
  <c r="P307" i="10"/>
  <c r="I307" i="10"/>
  <c r="Q307" i="10"/>
  <c r="L630" i="10"/>
  <c r="O630" i="10"/>
  <c r="P630" i="10"/>
  <c r="F630" i="10"/>
  <c r="J630" i="10"/>
  <c r="N630" i="10"/>
  <c r="S630" i="10"/>
  <c r="K630" i="10"/>
  <c r="H630" i="10"/>
  <c r="M630" i="10"/>
  <c r="T630" i="10"/>
  <c r="G630" i="10"/>
  <c r="I630" i="10"/>
  <c r="R630" i="10"/>
  <c r="Q630" i="10"/>
  <c r="Q381" i="10"/>
  <c r="M381" i="10"/>
  <c r="R381" i="10"/>
  <c r="J381" i="10"/>
  <c r="O381" i="10"/>
  <c r="T381" i="10"/>
  <c r="P636" i="10"/>
  <c r="H636" i="10"/>
  <c r="G636" i="10"/>
  <c r="Q636" i="10"/>
  <c r="N636" i="10"/>
  <c r="T636" i="10"/>
  <c r="R636" i="10"/>
  <c r="I636" i="10"/>
  <c r="M636" i="10"/>
  <c r="S636" i="10"/>
  <c r="L636" i="10"/>
  <c r="N632" i="10"/>
  <c r="P632" i="10"/>
  <c r="J632" i="10"/>
  <c r="I632" i="10"/>
  <c r="G632" i="10"/>
  <c r="M632" i="10"/>
  <c r="K427" i="10"/>
  <c r="T427" i="10"/>
  <c r="G427" i="10"/>
  <c r="L427" i="10"/>
  <c r="H427" i="10"/>
  <c r="J427" i="10"/>
  <c r="S427" i="10"/>
  <c r="Q427" i="10"/>
  <c r="O427" i="10"/>
  <c r="F427" i="10"/>
  <c r="P427" i="10"/>
  <c r="R427" i="10"/>
  <c r="N427" i="10"/>
  <c r="I427" i="10"/>
  <c r="M427" i="10"/>
  <c r="K452" i="10"/>
  <c r="P452" i="10"/>
  <c r="T452" i="10"/>
  <c r="M452" i="10"/>
  <c r="R452" i="10"/>
  <c r="N452" i="10"/>
  <c r="P450" i="10"/>
  <c r="T450" i="10"/>
  <c r="J450" i="10"/>
  <c r="M450" i="10"/>
  <c r="N450" i="10"/>
  <c r="F450" i="10"/>
  <c r="O450" i="10"/>
  <c r="Q450" i="10"/>
  <c r="L450" i="10"/>
  <c r="S450" i="10"/>
  <c r="G900" i="10"/>
  <c r="K900" i="10"/>
  <c r="O900" i="10"/>
  <c r="S900" i="10"/>
  <c r="U668" i="10"/>
  <c r="Q866" i="10"/>
  <c r="R866" i="10"/>
  <c r="K866" i="10"/>
  <c r="T866" i="10"/>
  <c r="L866" i="10"/>
  <c r="F866" i="10"/>
  <c r="O866" i="10"/>
  <c r="M866" i="10"/>
  <c r="G866" i="10"/>
  <c r="J866" i="10"/>
  <c r="S866" i="10"/>
  <c r="P866" i="10"/>
  <c r="N866" i="10"/>
  <c r="H866" i="10"/>
  <c r="I866" i="10"/>
  <c r="T649" i="10"/>
  <c r="Q649" i="10"/>
  <c r="O649" i="10"/>
  <c r="H649" i="10"/>
  <c r="F649" i="10"/>
  <c r="J649" i="10"/>
  <c r="S649" i="10"/>
  <c r="P649" i="10"/>
  <c r="R649" i="10"/>
  <c r="I649" i="10"/>
  <c r="G649" i="10"/>
  <c r="N649" i="10"/>
  <c r="M649" i="10"/>
  <c r="K649" i="10"/>
  <c r="L649" i="10"/>
  <c r="T433" i="10"/>
  <c r="J433" i="10"/>
  <c r="G433" i="10"/>
  <c r="H433" i="10"/>
  <c r="I433" i="10"/>
  <c r="N433" i="10"/>
  <c r="K433" i="10"/>
  <c r="O433" i="10"/>
  <c r="L433" i="10"/>
  <c r="R433" i="10"/>
  <c r="P433" i="10"/>
  <c r="S433" i="10"/>
  <c r="M433" i="10"/>
  <c r="Q433" i="10"/>
  <c r="F433" i="10"/>
  <c r="L431" i="10"/>
  <c r="M431" i="10"/>
  <c r="R431" i="10"/>
  <c r="F431" i="10"/>
  <c r="P431" i="10"/>
  <c r="Q431" i="10"/>
  <c r="O431" i="10"/>
  <c r="K431" i="10"/>
  <c r="H431" i="10"/>
  <c r="N431" i="10"/>
  <c r="T431" i="10"/>
  <c r="S431" i="10"/>
  <c r="I431" i="10"/>
  <c r="G431" i="10"/>
  <c r="J431" i="10"/>
  <c r="N531" i="10"/>
  <c r="O571" i="10"/>
  <c r="T594" i="10"/>
  <c r="J510" i="10"/>
  <c r="P510" i="10"/>
  <c r="N510" i="10"/>
  <c r="M488" i="10"/>
  <c r="P488" i="10"/>
  <c r="H537" i="10"/>
  <c r="I537" i="10"/>
  <c r="M537" i="10"/>
  <c r="T491" i="10"/>
  <c r="H491" i="10"/>
  <c r="G491" i="10"/>
  <c r="N528" i="10"/>
  <c r="J528" i="10"/>
  <c r="K528" i="10"/>
  <c r="P528" i="10"/>
  <c r="S503" i="10"/>
  <c r="T503" i="10"/>
  <c r="N503" i="10"/>
  <c r="G584" i="10"/>
  <c r="J584" i="10"/>
  <c r="J594" i="10"/>
  <c r="K593" i="10"/>
  <c r="J593" i="10"/>
  <c r="Q593" i="10"/>
  <c r="N595" i="10"/>
  <c r="O595" i="10"/>
  <c r="G585" i="10"/>
  <c r="R585" i="10"/>
  <c r="Q585" i="10"/>
  <c r="T585" i="10"/>
  <c r="J585" i="10"/>
  <c r="M585" i="10"/>
  <c r="I585" i="10"/>
  <c r="O585" i="10"/>
  <c r="L585" i="10"/>
  <c r="H585" i="10"/>
  <c r="S585" i="10"/>
  <c r="N585" i="10"/>
  <c r="O567" i="10"/>
  <c r="P567" i="10"/>
  <c r="N567" i="10"/>
  <c r="R567" i="10"/>
  <c r="S567" i="10"/>
  <c r="J566" i="10"/>
  <c r="K566" i="10"/>
  <c r="L566" i="10"/>
  <c r="Q566" i="10"/>
  <c r="N566" i="10"/>
  <c r="F566" i="10"/>
  <c r="M566" i="10"/>
  <c r="O566" i="10"/>
  <c r="P566" i="10"/>
  <c r="S566" i="10"/>
  <c r="I566" i="10"/>
  <c r="R566" i="10"/>
  <c r="H566" i="10"/>
  <c r="T566" i="10"/>
  <c r="G566" i="10"/>
  <c r="M587" i="10"/>
  <c r="Q587" i="10"/>
  <c r="T587" i="10"/>
  <c r="N587" i="10"/>
  <c r="K587" i="10"/>
  <c r="S587" i="10"/>
  <c r="P587" i="10"/>
  <c r="L587" i="10"/>
  <c r="I587" i="10"/>
  <c r="T591" i="10"/>
  <c r="I591" i="10"/>
  <c r="J591" i="10"/>
  <c r="R591" i="10"/>
  <c r="G591" i="10"/>
  <c r="Q591" i="10"/>
  <c r="N591" i="10"/>
  <c r="K591" i="10"/>
  <c r="F591" i="10"/>
  <c r="L591" i="10"/>
  <c r="O591" i="10"/>
  <c r="H591" i="10"/>
  <c r="S591" i="10"/>
  <c r="P591" i="10"/>
  <c r="M591" i="10"/>
  <c r="L600" i="10"/>
  <c r="I600" i="10"/>
  <c r="N600" i="10"/>
  <c r="H600" i="10"/>
  <c r="I578" i="10"/>
  <c r="S578" i="10"/>
  <c r="M578" i="10"/>
  <c r="T578" i="10"/>
  <c r="N578" i="10"/>
  <c r="P578" i="10"/>
  <c r="R578" i="10"/>
  <c r="G578" i="10"/>
  <c r="F578" i="10"/>
  <c r="H578" i="10"/>
  <c r="O578" i="10"/>
  <c r="J578" i="10"/>
  <c r="L578" i="10"/>
  <c r="Q578" i="10"/>
  <c r="K578" i="10"/>
  <c r="N558" i="10"/>
  <c r="K558" i="10"/>
  <c r="L558" i="10"/>
  <c r="M558" i="10"/>
  <c r="H558" i="10"/>
  <c r="T558" i="10"/>
  <c r="Q558" i="10"/>
  <c r="R558" i="10"/>
  <c r="G558" i="10"/>
  <c r="S558" i="10"/>
  <c r="P558" i="10"/>
  <c r="J558" i="10"/>
  <c r="O558" i="10"/>
  <c r="I558" i="10"/>
  <c r="F558" i="10"/>
  <c r="K595" i="10"/>
  <c r="H595" i="10"/>
  <c r="J595" i="10"/>
  <c r="M595" i="10"/>
  <c r="Q576" i="10"/>
  <c r="I576" i="10"/>
  <c r="N576" i="10"/>
  <c r="J576" i="10"/>
  <c r="G576" i="10"/>
  <c r="S576" i="10"/>
  <c r="L576" i="10"/>
  <c r="F576" i="10"/>
  <c r="M576" i="10"/>
  <c r="K576" i="10"/>
  <c r="T576" i="10"/>
  <c r="R576" i="10"/>
  <c r="O576" i="10"/>
  <c r="H576" i="10"/>
  <c r="P576" i="10"/>
  <c r="K573" i="10"/>
  <c r="M573" i="10"/>
  <c r="F573" i="10"/>
  <c r="S573" i="10"/>
  <c r="H573" i="10"/>
  <c r="L573" i="10"/>
  <c r="T573" i="10"/>
  <c r="J573" i="10"/>
  <c r="P573" i="10"/>
  <c r="O573" i="10"/>
  <c r="Q573" i="10"/>
  <c r="N573" i="10"/>
  <c r="G573" i="10"/>
  <c r="I573" i="10"/>
  <c r="R573" i="10"/>
  <c r="T575" i="10"/>
  <c r="O575" i="10"/>
  <c r="R575" i="10"/>
  <c r="L575" i="10"/>
  <c r="K575" i="10"/>
  <c r="Q575" i="10"/>
  <c r="G575" i="10"/>
  <c r="J575" i="10"/>
  <c r="N575" i="10"/>
  <c r="I575" i="10"/>
  <c r="M575" i="10"/>
  <c r="P575" i="10"/>
  <c r="F575" i="10"/>
  <c r="S575" i="10"/>
  <c r="H575" i="10"/>
  <c r="Q525" i="10"/>
  <c r="T571" i="10"/>
  <c r="O594" i="10"/>
  <c r="O526" i="10"/>
  <c r="L510" i="10"/>
  <c r="Q510" i="10"/>
  <c r="S488" i="10"/>
  <c r="R488" i="10"/>
  <c r="N537" i="10"/>
  <c r="G537" i="10"/>
  <c r="F537" i="10"/>
  <c r="F491" i="10"/>
  <c r="K491" i="10"/>
  <c r="N491" i="10"/>
  <c r="R528" i="10"/>
  <c r="L528" i="10"/>
  <c r="O528" i="10"/>
  <c r="T528" i="10"/>
  <c r="L503" i="10"/>
  <c r="K503" i="10"/>
  <c r="H503" i="10"/>
  <c r="G503" i="10"/>
  <c r="L584" i="10"/>
  <c r="L594" i="10"/>
  <c r="L593" i="10"/>
  <c r="R593" i="10"/>
  <c r="N593" i="10"/>
  <c r="P593" i="10"/>
  <c r="P595" i="10"/>
  <c r="L595" i="10"/>
  <c r="T595" i="10"/>
  <c r="L592" i="10"/>
  <c r="H592" i="10"/>
  <c r="R592" i="10"/>
  <c r="K592" i="10"/>
  <c r="O592" i="10"/>
  <c r="F592" i="10"/>
  <c r="I592" i="10"/>
  <c r="P592" i="10"/>
  <c r="S592" i="10"/>
  <c r="N592" i="10"/>
  <c r="G592" i="10"/>
  <c r="T592" i="10"/>
  <c r="J592" i="10"/>
  <c r="Q592" i="10"/>
  <c r="M592" i="10"/>
  <c r="P581" i="10"/>
  <c r="M581" i="10"/>
  <c r="L581" i="10"/>
  <c r="N581" i="10"/>
  <c r="O581" i="10"/>
  <c r="G581" i="10"/>
  <c r="J601" i="10"/>
  <c r="O601" i="10"/>
  <c r="S601" i="10"/>
  <c r="K601" i="10"/>
  <c r="M601" i="10"/>
  <c r="L601" i="10"/>
  <c r="H601" i="10"/>
  <c r="F601" i="10"/>
  <c r="G601" i="10"/>
  <c r="Q601" i="10"/>
  <c r="I601" i="10"/>
  <c r="R601" i="10"/>
  <c r="T601" i="10"/>
  <c r="F557" i="10"/>
  <c r="J557" i="10"/>
  <c r="O599" i="10"/>
  <c r="N599" i="10"/>
  <c r="K599" i="10"/>
  <c r="I599" i="10"/>
  <c r="Q599" i="10"/>
  <c r="R599" i="10"/>
  <c r="M599" i="10"/>
  <c r="L599" i="10"/>
  <c r="H599" i="10"/>
  <c r="F599" i="10"/>
  <c r="P599" i="10"/>
  <c r="T599" i="10"/>
  <c r="J599" i="10"/>
  <c r="G599" i="10"/>
  <c r="S599" i="10"/>
  <c r="T603" i="10"/>
  <c r="K603" i="10"/>
  <c r="J603" i="10"/>
  <c r="O603" i="10"/>
  <c r="M565" i="10"/>
  <c r="L565" i="10"/>
  <c r="P565" i="10"/>
  <c r="N565" i="10"/>
  <c r="S565" i="10"/>
  <c r="K565" i="10"/>
  <c r="R565" i="10"/>
  <c r="H565" i="10"/>
  <c r="J565" i="10"/>
  <c r="T565" i="10"/>
  <c r="O565" i="10"/>
  <c r="I565" i="10"/>
  <c r="Q565" i="10"/>
  <c r="F565" i="10"/>
  <c r="G565" i="10"/>
  <c r="O602" i="10"/>
  <c r="H602" i="10"/>
  <c r="J571" i="10"/>
  <c r="K571" i="10"/>
  <c r="F571" i="10"/>
  <c r="P571" i="10"/>
  <c r="G571" i="10"/>
  <c r="H571" i="10"/>
  <c r="L571" i="10"/>
  <c r="N571" i="10"/>
  <c r="Q571" i="10"/>
  <c r="H594" i="10"/>
  <c r="G594" i="10"/>
  <c r="N594" i="10"/>
  <c r="R594" i="10"/>
  <c r="M594" i="10"/>
  <c r="H584" i="10"/>
  <c r="N584" i="10"/>
  <c r="F584" i="10"/>
  <c r="M584" i="10"/>
  <c r="P584" i="10"/>
  <c r="T584" i="10"/>
  <c r="O586" i="10"/>
  <c r="K586" i="10"/>
  <c r="J586" i="10"/>
  <c r="I586" i="10"/>
  <c r="S586" i="10"/>
  <c r="L586" i="10"/>
  <c r="M586" i="10"/>
  <c r="N586" i="10"/>
  <c r="G586" i="10"/>
  <c r="Q586" i="10"/>
  <c r="F586" i="10"/>
  <c r="P586" i="10"/>
  <c r="T586" i="10"/>
  <c r="H586" i="10"/>
  <c r="R586" i="10"/>
  <c r="S571" i="10"/>
  <c r="M571" i="10"/>
  <c r="K594" i="10"/>
  <c r="R510" i="10"/>
  <c r="F488" i="10"/>
  <c r="J537" i="10"/>
  <c r="Q491" i="10"/>
  <c r="J491" i="10"/>
  <c r="G528" i="10"/>
  <c r="F528" i="10"/>
  <c r="S528" i="10"/>
  <c r="Q503" i="10"/>
  <c r="R503" i="10"/>
  <c r="I503" i="10"/>
  <c r="I584" i="10"/>
  <c r="Q584" i="10"/>
  <c r="I594" i="10"/>
  <c r="S594" i="10"/>
  <c r="Q594" i="10"/>
  <c r="O593" i="10"/>
  <c r="S593" i="10"/>
  <c r="M593" i="10"/>
  <c r="I593" i="10"/>
  <c r="F595" i="10"/>
  <c r="S595" i="10"/>
  <c r="J580" i="10"/>
  <c r="R580" i="10"/>
  <c r="F580" i="10"/>
  <c r="M580" i="10"/>
  <c r="P580" i="10"/>
  <c r="I580" i="10"/>
  <c r="F569" i="10"/>
  <c r="K569" i="10"/>
  <c r="M569" i="10"/>
  <c r="J569" i="10"/>
  <c r="O569" i="10"/>
  <c r="N569" i="10"/>
  <c r="L569" i="10"/>
  <c r="G555" i="10"/>
  <c r="M555" i="10"/>
  <c r="R555" i="10"/>
  <c r="N555" i="10"/>
  <c r="L555" i="10"/>
  <c r="K555" i="10"/>
  <c r="N596" i="10"/>
  <c r="H596" i="10"/>
  <c r="F596" i="10"/>
  <c r="G596" i="10"/>
  <c r="S596" i="10"/>
  <c r="M562" i="10"/>
  <c r="G562" i="10"/>
  <c r="R568" i="10"/>
  <c r="S568" i="10"/>
  <c r="P568" i="10"/>
  <c r="Q568" i="10"/>
  <c r="G582" i="10"/>
  <c r="H582" i="10"/>
  <c r="M582" i="10"/>
  <c r="K582" i="10"/>
  <c r="J582" i="10"/>
  <c r="N582" i="10"/>
  <c r="L582" i="10"/>
  <c r="Q582" i="10"/>
  <c r="T582" i="10"/>
  <c r="R582" i="10"/>
  <c r="I582" i="10"/>
  <c r="F582" i="10"/>
  <c r="O582" i="10"/>
  <c r="P582" i="10"/>
  <c r="S582" i="10"/>
  <c r="H348" i="10"/>
  <c r="F358" i="10"/>
  <c r="K358" i="10"/>
  <c r="G358" i="10"/>
  <c r="K348" i="10"/>
  <c r="O358" i="10"/>
  <c r="R351" i="10"/>
  <c r="R358" i="10"/>
  <c r="J358" i="10"/>
  <c r="G348" i="10"/>
  <c r="U66" i="14"/>
  <c r="V66" i="14" s="1"/>
  <c r="U66" i="15"/>
  <c r="V66" i="15" s="1"/>
  <c r="U66" i="21"/>
  <c r="V66" i="21" s="1"/>
  <c r="Q68" i="25"/>
  <c r="N68" i="25"/>
  <c r="R68" i="25"/>
  <c r="J66" i="19"/>
  <c r="L68" i="22"/>
  <c r="N68" i="22"/>
  <c r="S68" i="22"/>
  <c r="K68" i="19"/>
  <c r="R68" i="19"/>
  <c r="P68" i="19"/>
  <c r="J66" i="16"/>
  <c r="R66" i="16"/>
  <c r="L66" i="16"/>
  <c r="T66" i="16"/>
  <c r="N66" i="16"/>
  <c r="Q66" i="16"/>
  <c r="P66" i="16"/>
  <c r="S66" i="16"/>
  <c r="K66" i="16"/>
  <c r="I66" i="16"/>
  <c r="M66" i="16"/>
  <c r="O66" i="16"/>
  <c r="L68" i="25"/>
  <c r="K68" i="25"/>
  <c r="P68" i="25"/>
  <c r="U68" i="14"/>
  <c r="V68" i="14" s="1"/>
  <c r="O68" i="22"/>
  <c r="Q68" i="22"/>
  <c r="L68" i="19"/>
  <c r="J68" i="19"/>
  <c r="L66" i="27"/>
  <c r="P66" i="27"/>
  <c r="Q66" i="27"/>
  <c r="N66" i="27"/>
  <c r="S66" i="27"/>
  <c r="M66" i="27"/>
  <c r="I66" i="27"/>
  <c r="K66" i="27"/>
  <c r="Q68" i="27"/>
  <c r="U68" i="27" s="1"/>
  <c r="V68" i="27" s="1"/>
  <c r="T66" i="27"/>
  <c r="O66" i="27"/>
  <c r="R66" i="27"/>
  <c r="J66" i="27"/>
  <c r="L68" i="23"/>
  <c r="U68" i="23" s="1"/>
  <c r="V68" i="23" s="1"/>
  <c r="L66" i="23"/>
  <c r="P66" i="23"/>
  <c r="R66" i="23"/>
  <c r="Q66" i="23"/>
  <c r="I66" i="23"/>
  <c r="K66" i="23"/>
  <c r="M66" i="23"/>
  <c r="N66" i="23"/>
  <c r="T66" i="23"/>
  <c r="O66" i="23"/>
  <c r="J66" i="23"/>
  <c r="K66" i="22"/>
  <c r="R66" i="22"/>
  <c r="J66" i="22"/>
  <c r="S66" i="22"/>
  <c r="N66" i="22"/>
  <c r="I66" i="22"/>
  <c r="L66" i="22"/>
  <c r="P66" i="22"/>
  <c r="T66" i="22"/>
  <c r="O66" i="22"/>
  <c r="Q66" i="22"/>
  <c r="L66" i="25"/>
  <c r="I66" i="25"/>
  <c r="O66" i="25"/>
  <c r="K66" i="25"/>
  <c r="N66" i="25"/>
  <c r="R66" i="25"/>
  <c r="S66" i="25"/>
  <c r="P66" i="25"/>
  <c r="M66" i="25"/>
  <c r="Q66" i="25"/>
  <c r="T66" i="25"/>
  <c r="O66" i="19"/>
  <c r="S66" i="19"/>
  <c r="L66" i="19"/>
  <c r="I66" i="19"/>
  <c r="R66" i="19"/>
  <c r="T66" i="19"/>
  <c r="N66" i="19"/>
  <c r="M66" i="19"/>
  <c r="Q66" i="19"/>
  <c r="K66" i="19"/>
  <c r="P66" i="19"/>
  <c r="O68" i="25"/>
  <c r="J68" i="25"/>
  <c r="S68" i="25"/>
  <c r="M66" i="22"/>
  <c r="T68" i="22"/>
  <c r="I68" i="22"/>
  <c r="R68" i="22"/>
  <c r="T68" i="19"/>
  <c r="I68" i="19"/>
  <c r="N68" i="19"/>
  <c r="J66" i="26"/>
  <c r="S66" i="26"/>
  <c r="N68" i="26"/>
  <c r="U68" i="26" s="1"/>
  <c r="V68" i="26" s="1"/>
  <c r="R66" i="26"/>
  <c r="P66" i="26"/>
  <c r="Q66" i="26"/>
  <c r="I66" i="26"/>
  <c r="T66" i="26"/>
  <c r="M66" i="26"/>
  <c r="K66" i="26"/>
  <c r="N66" i="26"/>
  <c r="L66" i="26"/>
  <c r="J66" i="17"/>
  <c r="Q66" i="17"/>
  <c r="R66" i="17"/>
  <c r="N66" i="17"/>
  <c r="L66" i="17"/>
  <c r="I66" i="17"/>
  <c r="S66" i="17"/>
  <c r="P66" i="17"/>
  <c r="K66" i="17"/>
  <c r="O66" i="17"/>
  <c r="M66" i="17"/>
  <c r="Q886" i="10"/>
  <c r="I817" i="10"/>
  <c r="R750" i="10"/>
  <c r="L886" i="10"/>
  <c r="J885" i="10"/>
  <c r="D282" i="10"/>
  <c r="H282" i="10" s="1"/>
  <c r="Q280" i="10"/>
  <c r="R348" i="10"/>
  <c r="M348" i="10"/>
  <c r="R152" i="10"/>
  <c r="T152" i="10"/>
  <c r="L549" i="10"/>
  <c r="G353" i="10"/>
  <c r="N353" i="10"/>
  <c r="R353" i="10"/>
  <c r="J353" i="10"/>
  <c r="F287" i="10"/>
  <c r="P823" i="10"/>
  <c r="O823" i="10"/>
  <c r="K351" i="10"/>
  <c r="Q348" i="10"/>
  <c r="S348" i="10"/>
  <c r="N348" i="10"/>
  <c r="Q151" i="10"/>
  <c r="S151" i="10"/>
  <c r="G152" i="10"/>
  <c r="M152" i="10"/>
  <c r="H152" i="10"/>
  <c r="N750" i="10"/>
  <c r="P750" i="10"/>
  <c r="O152" i="10"/>
  <c r="I152" i="10"/>
  <c r="I348" i="10"/>
  <c r="K287" i="10"/>
  <c r="O348" i="10"/>
  <c r="T348" i="10"/>
  <c r="H750" i="10"/>
  <c r="N152" i="10"/>
  <c r="D748" i="10"/>
  <c r="T549" i="10"/>
  <c r="Q353" i="10"/>
  <c r="F353" i="10"/>
  <c r="T353" i="10"/>
  <c r="I287" i="10"/>
  <c r="F348" i="10"/>
  <c r="P348" i="10"/>
  <c r="J348" i="10"/>
  <c r="M213" i="10"/>
  <c r="J152" i="10"/>
  <c r="P152" i="10"/>
  <c r="G550" i="10"/>
  <c r="I14" i="8"/>
  <c r="J750" i="10"/>
  <c r="D86" i="10"/>
  <c r="R86" i="10" s="1"/>
  <c r="I22" i="8"/>
  <c r="D20" i="7"/>
  <c r="I559" i="10"/>
  <c r="L559" i="10"/>
  <c r="O415" i="10"/>
  <c r="P415" i="10"/>
  <c r="T415" i="10"/>
  <c r="R415" i="10"/>
  <c r="G415" i="10"/>
  <c r="M415" i="10"/>
  <c r="N415" i="10"/>
  <c r="I19" i="7"/>
  <c r="Q19" i="7"/>
  <c r="G19" i="7"/>
  <c r="T19" i="7"/>
  <c r="O19" i="7"/>
  <c r="P19" i="7"/>
  <c r="H19" i="7"/>
  <c r="L19" i="7"/>
  <c r="R19" i="7"/>
  <c r="N19" i="7"/>
  <c r="K19" i="7"/>
  <c r="S19" i="7"/>
  <c r="M19" i="7"/>
  <c r="F19" i="7"/>
  <c r="J19" i="7"/>
  <c r="L490" i="10"/>
  <c r="J415" i="10"/>
  <c r="I415" i="10"/>
  <c r="P886" i="10"/>
  <c r="K886" i="10"/>
  <c r="D826" i="10"/>
  <c r="K559" i="10"/>
  <c r="O559" i="10"/>
  <c r="P559" i="10"/>
  <c r="U624" i="10"/>
  <c r="F750" i="10"/>
  <c r="M82" i="10"/>
  <c r="N886" i="10"/>
  <c r="D686" i="10"/>
  <c r="H686" i="10" s="1"/>
  <c r="I15" i="7"/>
  <c r="H15" i="7"/>
  <c r="K15" i="7"/>
  <c r="H886" i="10"/>
  <c r="D21" i="7"/>
  <c r="J899" i="10"/>
  <c r="Q899" i="10"/>
  <c r="S899" i="10"/>
  <c r="L161" i="10"/>
  <c r="N161" i="10"/>
  <c r="G161" i="10"/>
  <c r="I161" i="10"/>
  <c r="K161" i="10"/>
  <c r="M161" i="10"/>
  <c r="F161" i="10"/>
  <c r="H161" i="10"/>
  <c r="S149" i="10"/>
  <c r="T149" i="10"/>
  <c r="N149" i="10"/>
  <c r="R149" i="10"/>
  <c r="J149" i="10"/>
  <c r="K149" i="10"/>
  <c r="P149" i="10"/>
  <c r="G149" i="10"/>
  <c r="M149" i="10"/>
  <c r="Q149" i="10"/>
  <c r="F149" i="10"/>
  <c r="I149" i="10"/>
  <c r="R420" i="10"/>
  <c r="M420" i="10"/>
  <c r="F420" i="10"/>
  <c r="M756" i="10"/>
  <c r="J756" i="10"/>
  <c r="N756" i="10"/>
  <c r="S756" i="10"/>
  <c r="D691" i="10"/>
  <c r="R691" i="10" s="1"/>
  <c r="D690" i="10"/>
  <c r="H559" i="10"/>
  <c r="H415" i="10"/>
  <c r="L415" i="10"/>
  <c r="O886" i="10"/>
  <c r="G886" i="10"/>
  <c r="K817" i="10"/>
  <c r="N559" i="10"/>
  <c r="J559" i="10"/>
  <c r="T559" i="10"/>
  <c r="D216" i="10"/>
  <c r="M216" i="10" s="1"/>
  <c r="F886" i="10"/>
  <c r="S82" i="10"/>
  <c r="F15" i="7"/>
  <c r="R15" i="7"/>
  <c r="G15" i="7"/>
  <c r="M886" i="10"/>
  <c r="I25" i="8"/>
  <c r="D23" i="7"/>
  <c r="K621" i="10"/>
  <c r="O621" i="10"/>
  <c r="S621" i="10"/>
  <c r="H621" i="10"/>
  <c r="L621" i="10"/>
  <c r="P621" i="10"/>
  <c r="T621" i="10"/>
  <c r="I621" i="10"/>
  <c r="F621" i="10"/>
  <c r="M621" i="10"/>
  <c r="Q621" i="10"/>
  <c r="N621" i="10"/>
  <c r="J621" i="10"/>
  <c r="R621" i="10"/>
  <c r="G621" i="10"/>
  <c r="U25" i="7"/>
  <c r="T289" i="10"/>
  <c r="O289" i="10"/>
  <c r="G289" i="10"/>
  <c r="F289" i="10"/>
  <c r="S289" i="10"/>
  <c r="Q289" i="10"/>
  <c r="K289" i="10"/>
  <c r="R289" i="10"/>
  <c r="N289" i="10"/>
  <c r="J289" i="10"/>
  <c r="M289" i="10"/>
  <c r="I289" i="10"/>
  <c r="P289" i="10"/>
  <c r="L289" i="10"/>
  <c r="H289" i="10"/>
  <c r="J825" i="10"/>
  <c r="F825" i="10"/>
  <c r="R825" i="10"/>
  <c r="N825" i="10"/>
  <c r="K825" i="10"/>
  <c r="O825" i="10"/>
  <c r="H825" i="10"/>
  <c r="S825" i="10"/>
  <c r="L825" i="10"/>
  <c r="P825" i="10"/>
  <c r="G825" i="10"/>
  <c r="T825" i="10"/>
  <c r="M825" i="10"/>
  <c r="I825" i="10"/>
  <c r="Q825" i="10"/>
  <c r="G26" i="7"/>
  <c r="P26" i="7"/>
  <c r="Q26" i="7"/>
  <c r="O26" i="7"/>
  <c r="K26" i="7"/>
  <c r="T26" i="7"/>
  <c r="J26" i="7"/>
  <c r="S26" i="7"/>
  <c r="H26" i="7"/>
  <c r="I26" i="7"/>
  <c r="N26" i="7"/>
  <c r="F26" i="7"/>
  <c r="M26" i="7"/>
  <c r="R26" i="7"/>
  <c r="L26" i="7"/>
  <c r="I554" i="10"/>
  <c r="N554" i="10"/>
  <c r="Q554" i="10"/>
  <c r="H554" i="10"/>
  <c r="F554" i="10"/>
  <c r="T554" i="10"/>
  <c r="P554" i="10"/>
  <c r="K554" i="10"/>
  <c r="M554" i="10"/>
  <c r="G554" i="10"/>
  <c r="S554" i="10"/>
  <c r="O554" i="10"/>
  <c r="R554" i="10"/>
  <c r="J554" i="10"/>
  <c r="L554" i="10"/>
  <c r="Q559" i="10"/>
  <c r="Q415" i="10"/>
  <c r="K415" i="10"/>
  <c r="R886" i="10"/>
  <c r="J886" i="10"/>
  <c r="M559" i="10"/>
  <c r="S559" i="10"/>
  <c r="S749" i="10"/>
  <c r="M750" i="10"/>
  <c r="L750" i="10"/>
  <c r="I750" i="10"/>
  <c r="H280" i="10"/>
  <c r="O619" i="10"/>
  <c r="T886" i="10"/>
  <c r="P15" i="7"/>
  <c r="M15" i="7"/>
  <c r="T15" i="7"/>
  <c r="I626" i="10"/>
  <c r="H626" i="10"/>
  <c r="R626" i="10"/>
  <c r="S626" i="10"/>
  <c r="G626" i="10"/>
  <c r="F549" i="10"/>
  <c r="Q549" i="10"/>
  <c r="H549" i="10"/>
  <c r="K549" i="10"/>
  <c r="P549" i="10"/>
  <c r="M549" i="10"/>
  <c r="I549" i="10"/>
  <c r="J549" i="10"/>
  <c r="G549" i="10"/>
  <c r="S549" i="10"/>
  <c r="R549" i="10"/>
  <c r="N549" i="10"/>
  <c r="D697" i="10"/>
  <c r="D93" i="10"/>
  <c r="G757" i="10"/>
  <c r="F757" i="10"/>
  <c r="Q218" i="10"/>
  <c r="N151" i="10"/>
  <c r="Q82" i="10"/>
  <c r="I619" i="10"/>
  <c r="G619" i="10"/>
  <c r="M823" i="10"/>
  <c r="I823" i="10"/>
  <c r="N823" i="10"/>
  <c r="R823" i="10"/>
  <c r="J823" i="10"/>
  <c r="T823" i="10"/>
  <c r="Q287" i="10"/>
  <c r="K823" i="10"/>
  <c r="H823" i="10"/>
  <c r="F817" i="10"/>
  <c r="H616" i="10"/>
  <c r="O213" i="10"/>
  <c r="S218" i="10"/>
  <c r="L218" i="10"/>
  <c r="P218" i="10"/>
  <c r="K151" i="10"/>
  <c r="I151" i="10"/>
  <c r="J151" i="10"/>
  <c r="O151" i="10"/>
  <c r="N616" i="10"/>
  <c r="K616" i="10"/>
  <c r="L82" i="10"/>
  <c r="J82" i="10"/>
  <c r="P619" i="10"/>
  <c r="N619" i="10"/>
  <c r="S17" i="7"/>
  <c r="T17" i="7"/>
  <c r="H17" i="7"/>
  <c r="F17" i="7"/>
  <c r="N17" i="7"/>
  <c r="G17" i="7"/>
  <c r="Q17" i="7"/>
  <c r="O17" i="7"/>
  <c r="J17" i="7"/>
  <c r="I17" i="7"/>
  <c r="R17" i="7"/>
  <c r="K17" i="7"/>
  <c r="P17" i="7"/>
  <c r="L17" i="7"/>
  <c r="M17" i="7"/>
  <c r="L892" i="10"/>
  <c r="G892" i="10"/>
  <c r="Q892" i="10"/>
  <c r="O892" i="10"/>
  <c r="K892" i="10"/>
  <c r="M892" i="10"/>
  <c r="P892" i="10"/>
  <c r="T892" i="10"/>
  <c r="J892" i="10"/>
  <c r="R892" i="10"/>
  <c r="F892" i="10"/>
  <c r="S892" i="10"/>
  <c r="I892" i="10"/>
  <c r="H892" i="10"/>
  <c r="N892" i="10"/>
  <c r="H218" i="10"/>
  <c r="G218" i="10"/>
  <c r="P213" i="10"/>
  <c r="G151" i="10"/>
  <c r="H151" i="10"/>
  <c r="M151" i="10"/>
  <c r="G287" i="10"/>
  <c r="H287" i="10"/>
  <c r="P287" i="10"/>
  <c r="L287" i="10"/>
  <c r="J287" i="10"/>
  <c r="M287" i="10"/>
  <c r="O287" i="10"/>
  <c r="R287" i="10"/>
  <c r="T287" i="10"/>
  <c r="L823" i="10"/>
  <c r="F823" i="10"/>
  <c r="P817" i="10"/>
  <c r="J218" i="10"/>
  <c r="R218" i="10"/>
  <c r="O218" i="10"/>
  <c r="K218" i="10"/>
  <c r="S213" i="10"/>
  <c r="R151" i="10"/>
  <c r="L151" i="10"/>
  <c r="T151" i="10"/>
  <c r="O749" i="10"/>
  <c r="K749" i="10"/>
  <c r="S616" i="10"/>
  <c r="K82" i="10"/>
  <c r="P82" i="10"/>
  <c r="H619" i="10"/>
  <c r="Q619" i="10"/>
  <c r="D687" i="10"/>
  <c r="D15" i="10"/>
  <c r="M18" i="7"/>
  <c r="H18" i="7"/>
  <c r="O18" i="7"/>
  <c r="L18" i="7"/>
  <c r="G18" i="7"/>
  <c r="R18" i="7"/>
  <c r="N18" i="7"/>
  <c r="Q18" i="7"/>
  <c r="K18" i="7"/>
  <c r="T18" i="7"/>
  <c r="P18" i="7"/>
  <c r="F18" i="7"/>
  <c r="J18" i="7"/>
  <c r="S18" i="7"/>
  <c r="I18" i="7"/>
  <c r="N15" i="7"/>
  <c r="J15" i="7"/>
  <c r="D85" i="10"/>
  <c r="T749" i="10"/>
  <c r="M280" i="10"/>
  <c r="P749" i="10"/>
  <c r="F82" i="10"/>
  <c r="O82" i="10"/>
  <c r="T82" i="10"/>
  <c r="R82" i="10"/>
  <c r="T619" i="10"/>
  <c r="S619" i="10"/>
  <c r="R619" i="10"/>
  <c r="F619" i="10"/>
  <c r="H749" i="10"/>
  <c r="P280" i="10"/>
  <c r="G280" i="10"/>
  <c r="J280" i="10"/>
  <c r="N82" i="10"/>
  <c r="I82" i="10"/>
  <c r="H82" i="10"/>
  <c r="L619" i="10"/>
  <c r="K619" i="10"/>
  <c r="L16" i="7"/>
  <c r="T16" i="7"/>
  <c r="K16" i="7"/>
  <c r="N16" i="7"/>
  <c r="M16" i="7"/>
  <c r="J16" i="7"/>
  <c r="P16" i="7"/>
  <c r="O16" i="7"/>
  <c r="R16" i="7"/>
  <c r="G16" i="7"/>
  <c r="I16" i="7"/>
  <c r="S16" i="7"/>
  <c r="F16" i="7"/>
  <c r="Q16" i="7"/>
  <c r="H16" i="7"/>
  <c r="F351" i="10"/>
  <c r="L351" i="10"/>
  <c r="N213" i="10"/>
  <c r="I213" i="10"/>
  <c r="L213" i="10"/>
  <c r="L280" i="10"/>
  <c r="O280" i="10"/>
  <c r="H885" i="10"/>
  <c r="O351" i="10"/>
  <c r="J351" i="10"/>
  <c r="T213" i="10"/>
  <c r="H213" i="10"/>
  <c r="G213" i="10"/>
  <c r="M885" i="10"/>
  <c r="F213" i="10"/>
  <c r="J213" i="10"/>
  <c r="R213" i="10"/>
  <c r="R418" i="10"/>
  <c r="N418" i="10"/>
  <c r="L418" i="10"/>
  <c r="O418" i="10"/>
  <c r="T418" i="10"/>
  <c r="G418" i="10"/>
  <c r="J418" i="10"/>
  <c r="H418" i="10"/>
  <c r="K418" i="10"/>
  <c r="P418" i="10"/>
  <c r="I418" i="10"/>
  <c r="Q418" i="10"/>
  <c r="S418" i="10"/>
  <c r="M418" i="10"/>
  <c r="F418" i="10"/>
  <c r="M351" i="10"/>
  <c r="S351" i="10"/>
  <c r="H351" i="10"/>
  <c r="I351" i="10"/>
  <c r="G351" i="10"/>
  <c r="N351" i="10"/>
  <c r="P351" i="10"/>
  <c r="Q351" i="10"/>
  <c r="L552" i="10"/>
  <c r="K552" i="10"/>
  <c r="R552" i="10"/>
  <c r="Q552" i="10"/>
  <c r="N552" i="10"/>
  <c r="I552" i="10"/>
  <c r="J552" i="10"/>
  <c r="F552" i="10"/>
  <c r="T552" i="10"/>
  <c r="M552" i="10"/>
  <c r="P552" i="10"/>
  <c r="O552" i="10"/>
  <c r="H552" i="10"/>
  <c r="G552" i="10"/>
  <c r="S552" i="10"/>
  <c r="T14" i="7"/>
  <c r="R14" i="7"/>
  <c r="N14" i="7"/>
  <c r="K14" i="7"/>
  <c r="H14" i="7"/>
  <c r="J14" i="7"/>
  <c r="F14" i="7"/>
  <c r="P14" i="7"/>
  <c r="M14" i="7"/>
  <c r="O14" i="7"/>
  <c r="L14" i="7"/>
  <c r="Q14" i="7"/>
  <c r="G14" i="7"/>
  <c r="S14" i="7"/>
  <c r="I14" i="7"/>
  <c r="R817" i="10"/>
  <c r="G817" i="10"/>
  <c r="T616" i="10"/>
  <c r="N817" i="10"/>
  <c r="L817" i="10"/>
  <c r="O817" i="10"/>
  <c r="T817" i="10"/>
  <c r="O616" i="10"/>
  <c r="L616" i="10"/>
  <c r="P616" i="10"/>
  <c r="Q750" i="10"/>
  <c r="T750" i="10"/>
  <c r="O750" i="10"/>
  <c r="K750" i="10"/>
  <c r="S817" i="10"/>
  <c r="M817" i="10"/>
  <c r="Q817" i="10"/>
  <c r="J817" i="10"/>
  <c r="M616" i="10"/>
  <c r="R616" i="10"/>
  <c r="F616" i="10"/>
  <c r="D212" i="10"/>
  <c r="G212" i="10" s="1"/>
  <c r="I749" i="10"/>
  <c r="M749" i="10"/>
  <c r="S280" i="10"/>
  <c r="N749" i="10"/>
  <c r="F280" i="10"/>
  <c r="N280" i="10"/>
  <c r="R280" i="10"/>
  <c r="I280" i="10"/>
  <c r="K280" i="10"/>
  <c r="K550" i="10"/>
  <c r="I550" i="10"/>
  <c r="H550" i="10"/>
  <c r="N550" i="10"/>
  <c r="S550" i="10"/>
  <c r="O550" i="10"/>
  <c r="F550" i="10"/>
  <c r="I816" i="10"/>
  <c r="Q816" i="10"/>
  <c r="F816" i="10"/>
  <c r="K816" i="10"/>
  <c r="O885" i="10"/>
  <c r="F885" i="10"/>
  <c r="N885" i="10"/>
  <c r="L885" i="10"/>
  <c r="O816" i="10"/>
  <c r="L816" i="10"/>
  <c r="N816" i="10"/>
  <c r="I885" i="10"/>
  <c r="S885" i="10"/>
  <c r="K885" i="10"/>
  <c r="T816" i="10"/>
  <c r="J816" i="10"/>
  <c r="H816" i="10"/>
  <c r="M816" i="10"/>
  <c r="J749" i="10"/>
  <c r="F749" i="10"/>
  <c r="Q749" i="10"/>
  <c r="G749" i="10"/>
  <c r="L749" i="10"/>
  <c r="P885" i="10"/>
  <c r="G885" i="10"/>
  <c r="P816" i="10"/>
  <c r="R816" i="10"/>
  <c r="G816" i="10"/>
  <c r="N11" i="7"/>
  <c r="R11" i="7"/>
  <c r="K11" i="7"/>
  <c r="F11" i="7"/>
  <c r="L11" i="7"/>
  <c r="M11" i="7"/>
  <c r="O11" i="7"/>
  <c r="T11" i="7"/>
  <c r="S11" i="7"/>
  <c r="G11" i="7"/>
  <c r="P11" i="7"/>
  <c r="I11" i="7"/>
  <c r="J11" i="7"/>
  <c r="H11" i="7"/>
  <c r="Q11" i="7"/>
  <c r="I281" i="10"/>
  <c r="M281" i="10"/>
  <c r="Q281" i="10"/>
  <c r="S281" i="10"/>
  <c r="L281" i="10"/>
  <c r="J281" i="10"/>
  <c r="N281" i="10"/>
  <c r="R281" i="10"/>
  <c r="O281" i="10"/>
  <c r="T281" i="10"/>
  <c r="G281" i="10"/>
  <c r="F281" i="10"/>
  <c r="K281" i="10"/>
  <c r="H281" i="10"/>
  <c r="P281" i="10"/>
  <c r="L481" i="10"/>
  <c r="R885" i="10"/>
  <c r="Q885" i="10"/>
  <c r="F10" i="7"/>
  <c r="N10" i="7"/>
  <c r="S10" i="7"/>
  <c r="R10" i="7"/>
  <c r="G10" i="7"/>
  <c r="K10" i="7"/>
  <c r="H10" i="7"/>
  <c r="Q10" i="7"/>
  <c r="I10" i="7"/>
  <c r="J10" i="7"/>
  <c r="O10" i="7"/>
  <c r="L10" i="7"/>
  <c r="P10" i="7"/>
  <c r="M10" i="7"/>
  <c r="T10" i="7"/>
  <c r="H148" i="10"/>
  <c r="K148" i="10"/>
  <c r="D81" i="10"/>
  <c r="D13" i="10"/>
  <c r="S13" i="7"/>
  <c r="K13" i="7"/>
  <c r="F13" i="7"/>
  <c r="M13" i="7"/>
  <c r="H13" i="7"/>
  <c r="R13" i="7"/>
  <c r="G13" i="7"/>
  <c r="I13" i="7"/>
  <c r="T13" i="7"/>
  <c r="L13" i="7"/>
  <c r="O13" i="7"/>
  <c r="Q13" i="7"/>
  <c r="P13" i="7"/>
  <c r="J13" i="7"/>
  <c r="N13" i="7"/>
  <c r="P484" i="10"/>
  <c r="M888" i="10"/>
  <c r="M283" i="10"/>
  <c r="G618" i="10"/>
  <c r="L618" i="10"/>
  <c r="S618" i="10"/>
  <c r="R618" i="10"/>
  <c r="P618" i="10"/>
  <c r="I618" i="10"/>
  <c r="F618" i="10"/>
  <c r="T618" i="10"/>
  <c r="J550" i="10"/>
  <c r="M550" i="10"/>
  <c r="K349" i="10"/>
  <c r="M349" i="10"/>
  <c r="T550" i="10"/>
  <c r="R550" i="10"/>
  <c r="P550" i="10"/>
  <c r="I11" i="8"/>
  <c r="M245" i="10"/>
  <c r="N245" i="10"/>
  <c r="O245" i="10"/>
  <c r="T245" i="10"/>
  <c r="Q245" i="10"/>
  <c r="R245" i="10"/>
  <c r="S245" i="10"/>
  <c r="H245" i="10"/>
  <c r="F245" i="10"/>
  <c r="G245" i="10"/>
  <c r="P245" i="10"/>
  <c r="J245" i="10"/>
  <c r="K245" i="10"/>
  <c r="L245" i="10"/>
  <c r="I245" i="10"/>
  <c r="J258" i="10"/>
  <c r="K258" i="10"/>
  <c r="R258" i="10"/>
  <c r="L258" i="10"/>
  <c r="G258" i="10"/>
  <c r="S258" i="10"/>
  <c r="O258" i="10"/>
  <c r="I258" i="10"/>
  <c r="F258" i="10"/>
  <c r="H258" i="10"/>
  <c r="Q258" i="10"/>
  <c r="T258" i="10"/>
  <c r="P258" i="10"/>
  <c r="N258" i="10"/>
  <c r="M258" i="10"/>
  <c r="G235" i="10"/>
  <c r="H235" i="10"/>
  <c r="L235" i="10"/>
  <c r="J235" i="10"/>
  <c r="K235" i="10"/>
  <c r="P235" i="10"/>
  <c r="T235" i="10"/>
  <c r="N235" i="10"/>
  <c r="O235" i="10"/>
  <c r="I235" i="10"/>
  <c r="M235" i="10"/>
  <c r="S235" i="10"/>
  <c r="Q235" i="10"/>
  <c r="F235" i="10"/>
  <c r="R235" i="10"/>
  <c r="S221" i="10"/>
  <c r="P221" i="10"/>
  <c r="K221" i="10"/>
  <c r="M221" i="10"/>
  <c r="J221" i="10"/>
  <c r="O221" i="10"/>
  <c r="N221" i="10"/>
  <c r="L221" i="10"/>
  <c r="T221" i="10"/>
  <c r="G221" i="10"/>
  <c r="H221" i="10"/>
  <c r="Q221" i="10"/>
  <c r="I221" i="10"/>
  <c r="R221" i="10"/>
  <c r="F221" i="10"/>
  <c r="O227" i="10"/>
  <c r="Q227" i="10"/>
  <c r="J904" i="10"/>
  <c r="G904" i="10"/>
  <c r="R904" i="10"/>
  <c r="N923" i="10"/>
  <c r="M923" i="10"/>
  <c r="Q904" i="10"/>
  <c r="T904" i="10"/>
  <c r="T923" i="10"/>
  <c r="J923" i="10"/>
  <c r="G922" i="10"/>
  <c r="O481" i="10"/>
  <c r="N485" i="10"/>
  <c r="T506" i="10"/>
  <c r="T483" i="10"/>
  <c r="H480" i="10"/>
  <c r="G489" i="10"/>
  <c r="O485" i="10"/>
  <c r="J483" i="10"/>
  <c r="J480" i="10"/>
  <c r="R485" i="10"/>
  <c r="H506" i="10"/>
  <c r="S480" i="10"/>
  <c r="N481" i="10"/>
  <c r="S481" i="10"/>
  <c r="R481" i="10"/>
  <c r="H481" i="10"/>
  <c r="I481" i="10"/>
  <c r="K481" i="10"/>
  <c r="Q487" i="10"/>
  <c r="T487" i="10"/>
  <c r="J487" i="10"/>
  <c r="O487" i="10"/>
  <c r="G487" i="10"/>
  <c r="R487" i="10"/>
  <c r="M487" i="10"/>
  <c r="G482" i="10"/>
  <c r="L482" i="10"/>
  <c r="M482" i="10"/>
  <c r="P482" i="10"/>
  <c r="Q482" i="10"/>
  <c r="S482" i="10"/>
  <c r="R482" i="10"/>
  <c r="F482" i="10"/>
  <c r="I532" i="10"/>
  <c r="G532" i="10"/>
  <c r="N532" i="10"/>
  <c r="M532" i="10"/>
  <c r="T532" i="10"/>
  <c r="K532" i="10"/>
  <c r="R532" i="10"/>
  <c r="J532" i="10"/>
  <c r="S532" i="10"/>
  <c r="P532" i="10"/>
  <c r="O532" i="10"/>
  <c r="H532" i="10"/>
  <c r="L532" i="10"/>
  <c r="F532" i="10"/>
  <c r="Q532" i="10"/>
  <c r="S522" i="10"/>
  <c r="H522" i="10"/>
  <c r="K522" i="10"/>
  <c r="G522" i="10"/>
  <c r="I522" i="10"/>
  <c r="J522" i="10"/>
  <c r="P522" i="10"/>
  <c r="R522" i="10"/>
  <c r="L522" i="10"/>
  <c r="F522" i="10"/>
  <c r="N522" i="10"/>
  <c r="M522" i="10"/>
  <c r="O522" i="10"/>
  <c r="Q522" i="10"/>
  <c r="T522" i="10"/>
  <c r="M489" i="10"/>
  <c r="H489" i="10"/>
  <c r="J489" i="10"/>
  <c r="R496" i="10"/>
  <c r="I496" i="10"/>
  <c r="F496" i="10"/>
  <c r="P496" i="10"/>
  <c r="T496" i="10"/>
  <c r="N496" i="10"/>
  <c r="M496" i="10"/>
  <c r="G496" i="10"/>
  <c r="K496" i="10"/>
  <c r="H496" i="10"/>
  <c r="Q496" i="10"/>
  <c r="J496" i="10"/>
  <c r="O496" i="10"/>
  <c r="S496" i="10"/>
  <c r="L496" i="10"/>
  <c r="Q489" i="10"/>
  <c r="K489" i="10"/>
  <c r="Q481" i="10"/>
  <c r="F481" i="10"/>
  <c r="L487" i="10"/>
  <c r="S487" i="10"/>
  <c r="K482" i="10"/>
  <c r="T482" i="10"/>
  <c r="Q485" i="10"/>
  <c r="T485" i="10"/>
  <c r="M485" i="10"/>
  <c r="N506" i="10"/>
  <c r="J506" i="10"/>
  <c r="K506" i="10"/>
  <c r="O483" i="10"/>
  <c r="K483" i="10"/>
  <c r="L483" i="10"/>
  <c r="P483" i="10"/>
  <c r="F480" i="10"/>
  <c r="R480" i="10"/>
  <c r="I480" i="10"/>
  <c r="F515" i="10"/>
  <c r="S515" i="10"/>
  <c r="H515" i="10"/>
  <c r="N515" i="10"/>
  <c r="M533" i="10"/>
  <c r="S533" i="10"/>
  <c r="J533" i="10"/>
  <c r="P533" i="10"/>
  <c r="F533" i="10"/>
  <c r="H533" i="10"/>
  <c r="N533" i="10"/>
  <c r="I533" i="10"/>
  <c r="T533" i="10"/>
  <c r="O533" i="10"/>
  <c r="K533" i="10"/>
  <c r="R533" i="10"/>
  <c r="L533" i="10"/>
  <c r="G533" i="10"/>
  <c r="Q533" i="10"/>
  <c r="F497" i="10"/>
  <c r="Q497" i="10"/>
  <c r="H497" i="10"/>
  <c r="N497" i="10"/>
  <c r="R497" i="10"/>
  <c r="J497" i="10"/>
  <c r="M497" i="10"/>
  <c r="O497" i="10"/>
  <c r="T497" i="10"/>
  <c r="K497" i="10"/>
  <c r="S497" i="10"/>
  <c r="I497" i="10"/>
  <c r="L497" i="10"/>
  <c r="P497" i="10"/>
  <c r="G497" i="10"/>
  <c r="T494" i="10"/>
  <c r="J494" i="10"/>
  <c r="O494" i="10"/>
  <c r="H494" i="10"/>
  <c r="L494" i="10"/>
  <c r="M494" i="10"/>
  <c r="G494" i="10"/>
  <c r="F494" i="10"/>
  <c r="I494" i="10"/>
  <c r="N494" i="10"/>
  <c r="P494" i="10"/>
  <c r="S494" i="10"/>
  <c r="Q494" i="10"/>
  <c r="R513" i="10"/>
  <c r="H513" i="10"/>
  <c r="M513" i="10"/>
  <c r="K513" i="10"/>
  <c r="O513" i="10"/>
  <c r="L513" i="10"/>
  <c r="T513" i="10"/>
  <c r="P513" i="10"/>
  <c r="Q513" i="10"/>
  <c r="F513" i="10"/>
  <c r="J513" i="10"/>
  <c r="G513" i="10"/>
  <c r="N513" i="10"/>
  <c r="S513" i="10"/>
  <c r="I513" i="10"/>
  <c r="R530" i="10"/>
  <c r="K530" i="10"/>
  <c r="Q530" i="10"/>
  <c r="T530" i="10"/>
  <c r="L530" i="10"/>
  <c r="H530" i="10"/>
  <c r="F530" i="10"/>
  <c r="M530" i="10"/>
  <c r="S530" i="10"/>
  <c r="G530" i="10"/>
  <c r="P530" i="10"/>
  <c r="O530" i="10"/>
  <c r="J530" i="10"/>
  <c r="N530" i="10"/>
  <c r="I530" i="10"/>
  <c r="G520" i="10"/>
  <c r="T520" i="10"/>
  <c r="H520" i="10"/>
  <c r="Q520" i="10"/>
  <c r="P520" i="10"/>
  <c r="J520" i="10"/>
  <c r="M520" i="10"/>
  <c r="K520" i="10"/>
  <c r="S520" i="10"/>
  <c r="R520" i="10"/>
  <c r="L520" i="10"/>
  <c r="F520" i="10"/>
  <c r="I520" i="10"/>
  <c r="N520" i="10"/>
  <c r="O520" i="10"/>
  <c r="I517" i="10"/>
  <c r="S517" i="10"/>
  <c r="L517" i="10"/>
  <c r="R517" i="10"/>
  <c r="Q517" i="10"/>
  <c r="J517" i="10"/>
  <c r="T517" i="10"/>
  <c r="K517" i="10"/>
  <c r="F517" i="10"/>
  <c r="P517" i="10"/>
  <c r="O517" i="10"/>
  <c r="M517" i="10"/>
  <c r="G517" i="10"/>
  <c r="H517" i="10"/>
  <c r="N517" i="10"/>
  <c r="K534" i="10"/>
  <c r="L534" i="10"/>
  <c r="H534" i="10"/>
  <c r="G534" i="10"/>
  <c r="Q524" i="10"/>
  <c r="I524" i="10"/>
  <c r="N524" i="10"/>
  <c r="T524" i="10"/>
  <c r="P524" i="10"/>
  <c r="H524" i="10"/>
  <c r="S524" i="10"/>
  <c r="K524" i="10"/>
  <c r="G490" i="10"/>
  <c r="F490" i="10"/>
  <c r="N490" i="10"/>
  <c r="H490" i="10"/>
  <c r="Q490" i="10"/>
  <c r="P490" i="10"/>
  <c r="T490" i="10"/>
  <c r="S490" i="10"/>
  <c r="M490" i="10"/>
  <c r="O490" i="10"/>
  <c r="I490" i="10"/>
  <c r="K490" i="10"/>
  <c r="R499" i="10"/>
  <c r="O499" i="10"/>
  <c r="S499" i="10"/>
  <c r="J499" i="10"/>
  <c r="F499" i="10"/>
  <c r="N499" i="10"/>
  <c r="J504" i="10"/>
  <c r="G504" i="10"/>
  <c r="L504" i="10"/>
  <c r="S504" i="10"/>
  <c r="H504" i="10"/>
  <c r="F504" i="10"/>
  <c r="R504" i="10"/>
  <c r="I504" i="10"/>
  <c r="I489" i="10"/>
  <c r="O489" i="10"/>
  <c r="R489" i="10"/>
  <c r="T481" i="10"/>
  <c r="P481" i="10"/>
  <c r="K487" i="10"/>
  <c r="F487" i="10"/>
  <c r="H482" i="10"/>
  <c r="O482" i="10"/>
  <c r="F485" i="10"/>
  <c r="J485" i="10"/>
  <c r="O506" i="10"/>
  <c r="R506" i="10"/>
  <c r="F483" i="10"/>
  <c r="M483" i="10"/>
  <c r="Q483" i="10"/>
  <c r="I483" i="10"/>
  <c r="O480" i="10"/>
  <c r="M480" i="10"/>
  <c r="Q480" i="10"/>
  <c r="L480" i="10"/>
  <c r="P536" i="10"/>
  <c r="S536" i="10"/>
  <c r="L536" i="10"/>
  <c r="G536" i="10"/>
  <c r="Q502" i="10"/>
  <c r="R502" i="10"/>
  <c r="F502" i="10"/>
  <c r="I502" i="10"/>
  <c r="J502" i="10"/>
  <c r="N502" i="10"/>
  <c r="P502" i="10"/>
  <c r="H502" i="10"/>
  <c r="G502" i="10"/>
  <c r="K502" i="10"/>
  <c r="L502" i="10"/>
  <c r="S502" i="10"/>
  <c r="M502" i="10"/>
  <c r="T502" i="10"/>
  <c r="O502" i="10"/>
  <c r="I486" i="10"/>
  <c r="J486" i="10"/>
  <c r="L486" i="10"/>
  <c r="O486" i="10"/>
  <c r="K486" i="10"/>
  <c r="R486" i="10"/>
  <c r="G486" i="10"/>
  <c r="M486" i="10"/>
  <c r="F486" i="10"/>
  <c r="Q486" i="10"/>
  <c r="S486" i="10"/>
  <c r="H486" i="10"/>
  <c r="P486" i="10"/>
  <c r="N486" i="10"/>
  <c r="T486" i="10"/>
  <c r="Q529" i="10"/>
  <c r="J529" i="10"/>
  <c r="R529" i="10"/>
  <c r="P529" i="10"/>
  <c r="L529" i="10"/>
  <c r="S529" i="10"/>
  <c r="F529" i="10"/>
  <c r="O529" i="10"/>
  <c r="G529" i="10"/>
  <c r="I529" i="10"/>
  <c r="T529" i="10"/>
  <c r="M529" i="10"/>
  <c r="K529" i="10"/>
  <c r="N529" i="10"/>
  <c r="H529" i="10"/>
  <c r="I519" i="10"/>
  <c r="T519" i="10"/>
  <c r="O519" i="10"/>
  <c r="H519" i="10"/>
  <c r="S519" i="10"/>
  <c r="N519" i="10"/>
  <c r="R519" i="10"/>
  <c r="Q519" i="10"/>
  <c r="M519" i="10"/>
  <c r="L519" i="10"/>
  <c r="J519" i="10"/>
  <c r="G519" i="10"/>
  <c r="F519" i="10"/>
  <c r="P519" i="10"/>
  <c r="K519" i="10"/>
  <c r="M492" i="10"/>
  <c r="I492" i="10"/>
  <c r="K492" i="10"/>
  <c r="H492" i="10"/>
  <c r="Q492" i="10"/>
  <c r="N492" i="10"/>
  <c r="R498" i="10"/>
  <c r="P498" i="10"/>
  <c r="R507" i="10"/>
  <c r="L507" i="10"/>
  <c r="P507" i="10"/>
  <c r="F507" i="10"/>
  <c r="T507" i="10"/>
  <c r="O507" i="10"/>
  <c r="G507" i="10"/>
  <c r="N507" i="10"/>
  <c r="J507" i="10"/>
  <c r="K507" i="10"/>
  <c r="S507" i="10"/>
  <c r="I507" i="10"/>
  <c r="Q507" i="10"/>
  <c r="H507" i="10"/>
  <c r="M507" i="10"/>
  <c r="K512" i="10"/>
  <c r="H512" i="10"/>
  <c r="Q512" i="10"/>
  <c r="P512" i="10"/>
  <c r="N512" i="10"/>
  <c r="O512" i="10"/>
  <c r="L512" i="10"/>
  <c r="J512" i="10"/>
  <c r="I512" i="10"/>
  <c r="M512" i="10"/>
  <c r="S512" i="10"/>
  <c r="R512" i="10"/>
  <c r="T512" i="10"/>
  <c r="F512" i="10"/>
  <c r="G512" i="10"/>
  <c r="F514" i="10"/>
  <c r="J514" i="10"/>
  <c r="P514" i="10"/>
  <c r="N514" i="10"/>
  <c r="Q514" i="10"/>
  <c r="M514" i="10"/>
  <c r="K514" i="10"/>
  <c r="R514" i="10"/>
  <c r="G514" i="10"/>
  <c r="O514" i="10"/>
  <c r="S514" i="10"/>
  <c r="T514" i="10"/>
  <c r="L514" i="10"/>
  <c r="I514" i="10"/>
  <c r="H514" i="10"/>
  <c r="R511" i="10"/>
  <c r="M511" i="10"/>
  <c r="F511" i="10"/>
  <c r="O511" i="10"/>
  <c r="G511" i="10"/>
  <c r="N511" i="10"/>
  <c r="L511" i="10"/>
  <c r="T511" i="10"/>
  <c r="J511" i="10"/>
  <c r="Q511" i="10"/>
  <c r="I511" i="10"/>
  <c r="H511" i="10"/>
  <c r="S511" i="10"/>
  <c r="K511" i="10"/>
  <c r="P511" i="10"/>
  <c r="J508" i="10"/>
  <c r="H508" i="10"/>
  <c r="R508" i="10"/>
  <c r="K508" i="10"/>
  <c r="P508" i="10"/>
  <c r="O508" i="10"/>
  <c r="Q508" i="10"/>
  <c r="I508" i="10"/>
  <c r="T508" i="10"/>
  <c r="S508" i="10"/>
  <c r="L508" i="10"/>
  <c r="N508" i="10"/>
  <c r="M508" i="10"/>
  <c r="G508" i="10"/>
  <c r="F508" i="10"/>
  <c r="G485" i="10"/>
  <c r="L485" i="10"/>
  <c r="S506" i="10"/>
  <c r="P506" i="10"/>
  <c r="G506" i="10"/>
  <c r="P501" i="10"/>
  <c r="T501" i="10"/>
  <c r="G501" i="10"/>
  <c r="Q501" i="10"/>
  <c r="J501" i="10"/>
  <c r="H501" i="10"/>
  <c r="R501" i="10"/>
  <c r="O501" i="10"/>
  <c r="F501" i="10"/>
  <c r="N501" i="10"/>
  <c r="M501" i="10"/>
  <c r="S501" i="10"/>
  <c r="I501" i="10"/>
  <c r="R535" i="10"/>
  <c r="O535" i="10"/>
  <c r="L535" i="10"/>
  <c r="S535" i="10"/>
  <c r="G535" i="10"/>
  <c r="N535" i="10"/>
  <c r="Q535" i="10"/>
  <c r="M535" i="10"/>
  <c r="I535" i="10"/>
  <c r="F535" i="10"/>
  <c r="H535" i="10"/>
  <c r="T535" i="10"/>
  <c r="P535" i="10"/>
  <c r="K535" i="10"/>
  <c r="J535" i="10"/>
  <c r="O538" i="10"/>
  <c r="I538" i="10"/>
  <c r="J538" i="10"/>
  <c r="S538" i="10"/>
  <c r="R538" i="10"/>
  <c r="P538" i="10"/>
  <c r="M538" i="10"/>
  <c r="N538" i="10"/>
  <c r="T538" i="10"/>
  <c r="F538" i="10"/>
  <c r="Q538" i="10"/>
  <c r="G538" i="10"/>
  <c r="L538" i="10"/>
  <c r="H538" i="10"/>
  <c r="K538" i="10"/>
  <c r="Q518" i="10"/>
  <c r="G518" i="10"/>
  <c r="S518" i="10"/>
  <c r="F518" i="10"/>
  <c r="R518" i="10"/>
  <c r="K518" i="10"/>
  <c r="O518" i="10"/>
  <c r="P518" i="10"/>
  <c r="L518" i="10"/>
  <c r="N518" i="10"/>
  <c r="H518" i="10"/>
  <c r="M518" i="10"/>
  <c r="J518" i="10"/>
  <c r="I518" i="10"/>
  <c r="T518" i="10"/>
  <c r="K501" i="10"/>
  <c r="S489" i="10"/>
  <c r="F489" i="10"/>
  <c r="L489" i="10"/>
  <c r="M481" i="10"/>
  <c r="G481" i="10"/>
  <c r="P487" i="10"/>
  <c r="H487" i="10"/>
  <c r="N482" i="10"/>
  <c r="J482" i="10"/>
  <c r="H485" i="10"/>
  <c r="I485" i="10"/>
  <c r="P485" i="10"/>
  <c r="Q506" i="10"/>
  <c r="I506" i="10"/>
  <c r="L506" i="10"/>
  <c r="R483" i="10"/>
  <c r="H483" i="10"/>
  <c r="G483" i="10"/>
  <c r="T489" i="10"/>
  <c r="N480" i="10"/>
  <c r="T480" i="10"/>
  <c r="K480" i="10"/>
  <c r="T484" i="10"/>
  <c r="Q484" i="10"/>
  <c r="M484" i="10"/>
  <c r="O484" i="10"/>
  <c r="R484" i="10"/>
  <c r="J484" i="10"/>
  <c r="I484" i="10"/>
  <c r="L484" i="10"/>
  <c r="K484" i="10"/>
  <c r="F484" i="10"/>
  <c r="N484" i="10"/>
  <c r="H484" i="10"/>
  <c r="S484" i="10"/>
  <c r="L491" i="10"/>
  <c r="M491" i="10"/>
  <c r="S491" i="10"/>
  <c r="S500" i="10"/>
  <c r="Q500" i="10"/>
  <c r="P500" i="10"/>
  <c r="M500" i="10"/>
  <c r="H500" i="10"/>
  <c r="J500" i="10"/>
  <c r="I500" i="10"/>
  <c r="R500" i="10"/>
  <c r="K500" i="10"/>
  <c r="F500" i="10"/>
  <c r="G500" i="10"/>
  <c r="L500" i="10"/>
  <c r="N500" i="10"/>
  <c r="O500" i="10"/>
  <c r="T500" i="10"/>
  <c r="H488" i="10"/>
  <c r="L488" i="10"/>
  <c r="T488" i="10"/>
  <c r="I488" i="10"/>
  <c r="K488" i="10"/>
  <c r="J488" i="10"/>
  <c r="O537" i="10"/>
  <c r="K537" i="10"/>
  <c r="Q537" i="10"/>
  <c r="L537" i="10"/>
  <c r="F531" i="10"/>
  <c r="J531" i="10"/>
  <c r="G531" i="10"/>
  <c r="S531" i="10"/>
  <c r="T531" i="10"/>
  <c r="L531" i="10"/>
  <c r="O531" i="10"/>
  <c r="Q531" i="10"/>
  <c r="H531" i="10"/>
  <c r="R531" i="10"/>
  <c r="P531" i="10"/>
  <c r="K531" i="10"/>
  <c r="M531" i="10"/>
  <c r="O495" i="10"/>
  <c r="S495" i="10"/>
  <c r="I495" i="10"/>
  <c r="P495" i="10"/>
  <c r="H495" i="10"/>
  <c r="Q495" i="10"/>
  <c r="M495" i="10"/>
  <c r="G495" i="10"/>
  <c r="L495" i="10"/>
  <c r="R495" i="10"/>
  <c r="K495" i="10"/>
  <c r="F495" i="10"/>
  <c r="N495" i="10"/>
  <c r="T495" i="10"/>
  <c r="J495" i="10"/>
  <c r="O510" i="10"/>
  <c r="M510" i="10"/>
  <c r="H510" i="10"/>
  <c r="F510" i="10"/>
  <c r="S510" i="10"/>
  <c r="I510" i="10"/>
  <c r="G523" i="10"/>
  <c r="K523" i="10"/>
  <c r="J523" i="10"/>
  <c r="M523" i="10"/>
  <c r="F523" i="10"/>
  <c r="N523" i="10"/>
  <c r="P523" i="10"/>
  <c r="I523" i="10"/>
  <c r="L523" i="10"/>
  <c r="Q523" i="10"/>
  <c r="S523" i="10"/>
  <c r="R523" i="10"/>
  <c r="O523" i="10"/>
  <c r="H523" i="10"/>
  <c r="T523" i="10"/>
  <c r="J516" i="10"/>
  <c r="P516" i="10"/>
  <c r="S516" i="10"/>
  <c r="G516" i="10"/>
  <c r="F516" i="10"/>
  <c r="T516" i="10"/>
  <c r="R516" i="10"/>
  <c r="Q516" i="10"/>
  <c r="K516" i="10"/>
  <c r="N516" i="10"/>
  <c r="M516" i="10"/>
  <c r="L516" i="10"/>
  <c r="I516" i="10"/>
  <c r="H516" i="10"/>
  <c r="O516" i="10"/>
  <c r="T526" i="10"/>
  <c r="K526" i="10"/>
  <c r="G526" i="10"/>
  <c r="J526" i="10"/>
  <c r="I526" i="10"/>
  <c r="R526" i="10"/>
  <c r="N526" i="10"/>
  <c r="L526" i="10"/>
  <c r="S526" i="10"/>
  <c r="F526" i="10"/>
  <c r="P526" i="10"/>
  <c r="M526" i="10"/>
  <c r="J527" i="10"/>
  <c r="K527" i="10"/>
  <c r="O527" i="10"/>
  <c r="P527" i="10"/>
  <c r="S527" i="10"/>
  <c r="H527" i="10"/>
  <c r="M527" i="10"/>
  <c r="N527" i="10"/>
  <c r="F527" i="10"/>
  <c r="Q527" i="10"/>
  <c r="L527" i="10"/>
  <c r="T527" i="10"/>
  <c r="R527" i="10"/>
  <c r="G527" i="10"/>
  <c r="I527" i="10"/>
  <c r="K525" i="10"/>
  <c r="S525" i="10"/>
  <c r="F525" i="10"/>
  <c r="T525" i="10"/>
  <c r="H525" i="10"/>
  <c r="L525" i="10"/>
  <c r="I525" i="10"/>
  <c r="O525" i="10"/>
  <c r="P525" i="10"/>
  <c r="N525" i="10"/>
  <c r="M525" i="10"/>
  <c r="G525" i="10"/>
  <c r="R525" i="10"/>
  <c r="H349" i="10"/>
  <c r="N349" i="10"/>
  <c r="Q349" i="10"/>
  <c r="J349" i="10"/>
  <c r="L349" i="10"/>
  <c r="S349" i="10"/>
  <c r="F349" i="10"/>
  <c r="O349" i="10"/>
  <c r="P349" i="10"/>
  <c r="R349" i="10"/>
  <c r="I349" i="10"/>
  <c r="G349" i="10"/>
  <c r="T349" i="10"/>
  <c r="W82" i="12"/>
  <c r="S83" i="14"/>
  <c r="I83" i="26"/>
  <c r="N706" i="10"/>
  <c r="J706" i="10"/>
  <c r="S706" i="10"/>
  <c r="P706" i="10"/>
  <c r="I706" i="10"/>
  <c r="L706" i="10"/>
  <c r="Q706" i="10"/>
  <c r="R706" i="10"/>
  <c r="O706" i="10"/>
  <c r="K706" i="10"/>
  <c r="H706" i="10"/>
  <c r="G706" i="10"/>
  <c r="T706" i="10"/>
  <c r="F706" i="10"/>
  <c r="M706" i="10"/>
  <c r="I696" i="10"/>
  <c r="N696" i="10"/>
  <c r="R696" i="10"/>
  <c r="F696" i="10"/>
  <c r="J696" i="10"/>
  <c r="M696" i="10"/>
  <c r="G696" i="10"/>
  <c r="K696" i="10"/>
  <c r="O696" i="10"/>
  <c r="T696" i="10"/>
  <c r="Q696" i="10"/>
  <c r="S696" i="10"/>
  <c r="H696" i="10"/>
  <c r="L696" i="10"/>
  <c r="P696" i="10"/>
  <c r="R718" i="10"/>
  <c r="S718" i="10"/>
  <c r="T718" i="10"/>
  <c r="F718" i="10"/>
  <c r="G718" i="10"/>
  <c r="H718" i="10"/>
  <c r="I718" i="10"/>
  <c r="O718" i="10"/>
  <c r="Q718" i="10"/>
  <c r="N718" i="10"/>
  <c r="P718" i="10"/>
  <c r="K718" i="10"/>
  <c r="L718" i="10"/>
  <c r="M718" i="10"/>
  <c r="J718" i="10"/>
  <c r="F863" i="10"/>
  <c r="T863" i="10"/>
  <c r="M863" i="10"/>
  <c r="R863" i="10"/>
  <c r="O863" i="10"/>
  <c r="Q863" i="10"/>
  <c r="N863" i="10"/>
  <c r="D295" i="10"/>
  <c r="R335" i="10"/>
  <c r="I335" i="10"/>
  <c r="H335" i="10"/>
  <c r="N335" i="10"/>
  <c r="F335" i="10"/>
  <c r="P335" i="10"/>
  <c r="L335" i="10"/>
  <c r="J335" i="10"/>
  <c r="Q335" i="10"/>
  <c r="M335" i="10"/>
  <c r="O335" i="10"/>
  <c r="G335" i="10"/>
  <c r="S335" i="10"/>
  <c r="K335" i="10"/>
  <c r="T335" i="10"/>
  <c r="P297" i="10"/>
  <c r="L297" i="10"/>
  <c r="Q297" i="10"/>
  <c r="H297" i="10"/>
  <c r="G297" i="10"/>
  <c r="N297" i="10"/>
  <c r="J297" i="10"/>
  <c r="F297" i="10"/>
  <c r="I297" i="10"/>
  <c r="S297" i="10"/>
  <c r="M297" i="10"/>
  <c r="T297" i="10"/>
  <c r="K297" i="10"/>
  <c r="O297" i="10"/>
  <c r="R297" i="10"/>
  <c r="D54" i="10"/>
  <c r="Q779" i="10"/>
  <c r="F779" i="10"/>
  <c r="H779" i="10"/>
  <c r="T779" i="10"/>
  <c r="J779" i="10"/>
  <c r="G779" i="10"/>
  <c r="P779" i="10"/>
  <c r="R779" i="10"/>
  <c r="S779" i="10"/>
  <c r="M779" i="10"/>
  <c r="L779" i="10"/>
  <c r="O779" i="10"/>
  <c r="N779" i="10"/>
  <c r="I779" i="10"/>
  <c r="K779" i="10"/>
  <c r="G40" i="7"/>
  <c r="I40" i="7"/>
  <c r="R40" i="7"/>
  <c r="P40" i="7"/>
  <c r="K40" i="7"/>
  <c r="J40" i="7"/>
  <c r="L40" i="7"/>
  <c r="Q40" i="7"/>
  <c r="F40" i="7"/>
  <c r="H40" i="7"/>
  <c r="N40" i="7"/>
  <c r="S40" i="7"/>
  <c r="O40" i="7"/>
  <c r="M40" i="7"/>
  <c r="T40" i="7"/>
  <c r="Q765" i="10"/>
  <c r="H765" i="10"/>
  <c r="K765" i="10"/>
  <c r="J765" i="10"/>
  <c r="P765" i="10"/>
  <c r="S765" i="10"/>
  <c r="T765" i="10"/>
  <c r="O765" i="10"/>
  <c r="F765" i="10"/>
  <c r="G765" i="10"/>
  <c r="L765" i="10"/>
  <c r="D100" i="10"/>
  <c r="F188" i="10"/>
  <c r="Q188" i="10"/>
  <c r="N188" i="10"/>
  <c r="H188" i="10"/>
  <c r="M188" i="10"/>
  <c r="I188" i="10"/>
  <c r="T188" i="10"/>
  <c r="J188" i="10"/>
  <c r="P188" i="10"/>
  <c r="L188" i="10"/>
  <c r="S188" i="10"/>
  <c r="R188" i="10"/>
  <c r="O188" i="10"/>
  <c r="K188" i="10"/>
  <c r="G188" i="10"/>
  <c r="L753" i="10"/>
  <c r="R753" i="10"/>
  <c r="K753" i="10"/>
  <c r="Q753" i="10"/>
  <c r="G753" i="10"/>
  <c r="O753" i="10"/>
  <c r="J753" i="10"/>
  <c r="F753" i="10"/>
  <c r="N753" i="10"/>
  <c r="H753" i="10"/>
  <c r="I753" i="10"/>
  <c r="P753" i="10"/>
  <c r="M753" i="10"/>
  <c r="T753" i="10"/>
  <c r="S753" i="10"/>
  <c r="J922" i="10"/>
  <c r="R765" i="10"/>
  <c r="L755" i="10"/>
  <c r="G755" i="10"/>
  <c r="T755" i="10"/>
  <c r="L863" i="10"/>
  <c r="I863" i="10"/>
  <c r="G800" i="10"/>
  <c r="F800" i="10"/>
  <c r="D704" i="10"/>
  <c r="J736" i="10"/>
  <c r="K736" i="10"/>
  <c r="L736" i="10"/>
  <c r="Q736" i="10"/>
  <c r="N736" i="10"/>
  <c r="O736" i="10"/>
  <c r="P736" i="10"/>
  <c r="M736" i="10"/>
  <c r="R736" i="10"/>
  <c r="T736" i="10"/>
  <c r="G736" i="10"/>
  <c r="I736" i="10"/>
  <c r="H736" i="10"/>
  <c r="F736" i="10"/>
  <c r="S736" i="10"/>
  <c r="G772" i="10"/>
  <c r="H772" i="10"/>
  <c r="I772" i="10"/>
  <c r="R772" i="10"/>
  <c r="K772" i="10"/>
  <c r="L772" i="10"/>
  <c r="Q772" i="10"/>
  <c r="M772" i="10"/>
  <c r="S772" i="10"/>
  <c r="J772" i="10"/>
  <c r="T772" i="10"/>
  <c r="P772" i="10"/>
  <c r="O772" i="10"/>
  <c r="N772" i="10"/>
  <c r="F772" i="10"/>
  <c r="D726" i="10"/>
  <c r="O935" i="10"/>
  <c r="L935" i="10"/>
  <c r="M935" i="10"/>
  <c r="T935" i="10"/>
  <c r="N935" i="10"/>
  <c r="Q935" i="10"/>
  <c r="R935" i="10"/>
  <c r="K935" i="10"/>
  <c r="H935" i="10"/>
  <c r="I935" i="10"/>
  <c r="F935" i="10"/>
  <c r="G935" i="10"/>
  <c r="S935" i="10"/>
  <c r="P935" i="10"/>
  <c r="J935" i="10"/>
  <c r="P858" i="10"/>
  <c r="F858" i="10"/>
  <c r="O858" i="10"/>
  <c r="I858" i="10"/>
  <c r="J858" i="10"/>
  <c r="H858" i="10"/>
  <c r="S858" i="10"/>
  <c r="R858" i="10"/>
  <c r="T858" i="10"/>
  <c r="Q858" i="10"/>
  <c r="K858" i="10"/>
  <c r="G858" i="10"/>
  <c r="N858" i="10"/>
  <c r="L858" i="10"/>
  <c r="M858" i="10"/>
  <c r="D34" i="10"/>
  <c r="I65" i="8"/>
  <c r="D869" i="10"/>
  <c r="D802" i="10"/>
  <c r="D63" i="7"/>
  <c r="O873" i="10"/>
  <c r="F873" i="10"/>
  <c r="P873" i="10"/>
  <c r="G873" i="10"/>
  <c r="M873" i="10"/>
  <c r="T873" i="10"/>
  <c r="S873" i="10"/>
  <c r="R873" i="10"/>
  <c r="N873" i="10"/>
  <c r="K873" i="10"/>
  <c r="J873" i="10"/>
  <c r="I873" i="10"/>
  <c r="Q873" i="10"/>
  <c r="L873" i="10"/>
  <c r="H873" i="10"/>
  <c r="M927" i="10"/>
  <c r="D727" i="10"/>
  <c r="D123" i="10"/>
  <c r="D737" i="10"/>
  <c r="D65" i="10"/>
  <c r="K942" i="10"/>
  <c r="R923" i="10"/>
  <c r="G923" i="10"/>
  <c r="I923" i="10"/>
  <c r="S923" i="10"/>
  <c r="D250" i="10"/>
  <c r="J327" i="10"/>
  <c r="N327" i="10"/>
  <c r="S327" i="10"/>
  <c r="T327" i="10"/>
  <c r="G327" i="10"/>
  <c r="L327" i="10"/>
  <c r="I327" i="10"/>
  <c r="O327" i="10"/>
  <c r="F327" i="10"/>
  <c r="K327" i="10"/>
  <c r="Q327" i="10"/>
  <c r="P327" i="10"/>
  <c r="R327" i="10"/>
  <c r="H327" i="10"/>
  <c r="M327" i="10"/>
  <c r="H162" i="10"/>
  <c r="L162" i="10"/>
  <c r="M162" i="10"/>
  <c r="N162" i="10"/>
  <c r="O162" i="10"/>
  <c r="P162" i="10"/>
  <c r="Q162" i="10"/>
  <c r="R162" i="10"/>
  <c r="S162" i="10"/>
  <c r="F162" i="10"/>
  <c r="G162" i="10"/>
  <c r="J162" i="10"/>
  <c r="T162" i="10"/>
  <c r="K162" i="10"/>
  <c r="I162" i="10"/>
  <c r="D699" i="10"/>
  <c r="I857" i="10"/>
  <c r="O865" i="10"/>
  <c r="L865" i="10"/>
  <c r="K865" i="10"/>
  <c r="T865" i="10"/>
  <c r="I865" i="10"/>
  <c r="S865" i="10"/>
  <c r="M865" i="10"/>
  <c r="H865" i="10"/>
  <c r="P865" i="10"/>
  <c r="Q865" i="10"/>
  <c r="N865" i="10"/>
  <c r="J865" i="10"/>
  <c r="F865" i="10"/>
  <c r="R865" i="10"/>
  <c r="G865" i="10"/>
  <c r="S798" i="10"/>
  <c r="P798" i="10"/>
  <c r="J798" i="10"/>
  <c r="G798" i="10"/>
  <c r="F798" i="10"/>
  <c r="T798" i="10"/>
  <c r="R798" i="10"/>
  <c r="H798" i="10"/>
  <c r="M798" i="10"/>
  <c r="K798" i="10"/>
  <c r="I798" i="10"/>
  <c r="Q798" i="10"/>
  <c r="L798" i="10"/>
  <c r="O798" i="10"/>
  <c r="N798" i="10"/>
  <c r="K175" i="10"/>
  <c r="L175" i="10"/>
  <c r="I175" i="10"/>
  <c r="R175" i="10"/>
  <c r="S175" i="10"/>
  <c r="F175" i="10"/>
  <c r="J175" i="10"/>
  <c r="H175" i="10"/>
  <c r="M175" i="10"/>
  <c r="T175" i="10"/>
  <c r="O175" i="10"/>
  <c r="N175" i="10"/>
  <c r="Q175" i="10"/>
  <c r="P175" i="10"/>
  <c r="G175" i="10"/>
  <c r="D242" i="10"/>
  <c r="D108" i="10"/>
  <c r="F181" i="10"/>
  <c r="T181" i="10"/>
  <c r="D26" i="10"/>
  <c r="J771" i="10"/>
  <c r="G771" i="10"/>
  <c r="K771" i="10"/>
  <c r="I771" i="10"/>
  <c r="N771" i="10"/>
  <c r="O771" i="10"/>
  <c r="S771" i="10"/>
  <c r="F771" i="10"/>
  <c r="T771" i="10"/>
  <c r="Q771" i="10"/>
  <c r="P771" i="10"/>
  <c r="H771" i="10"/>
  <c r="R771" i="10"/>
  <c r="L771" i="10"/>
  <c r="M771" i="10"/>
  <c r="S185" i="10"/>
  <c r="T185" i="10"/>
  <c r="R185" i="10"/>
  <c r="K185" i="10"/>
  <c r="P185" i="10"/>
  <c r="N185" i="10"/>
  <c r="O185" i="10"/>
  <c r="I185" i="10"/>
  <c r="J185" i="10"/>
  <c r="G185" i="10"/>
  <c r="Q185" i="10"/>
  <c r="L185" i="10"/>
  <c r="M185" i="10"/>
  <c r="H185" i="10"/>
  <c r="F185" i="10"/>
  <c r="N797" i="10"/>
  <c r="M870" i="10"/>
  <c r="N870" i="10"/>
  <c r="T870" i="10"/>
  <c r="S870" i="10"/>
  <c r="Q870" i="10"/>
  <c r="R870" i="10"/>
  <c r="G870" i="10"/>
  <c r="P870" i="10"/>
  <c r="L870" i="10"/>
  <c r="K870" i="10"/>
  <c r="F870" i="10"/>
  <c r="J870" i="10"/>
  <c r="I870" i="10"/>
  <c r="H870" i="10"/>
  <c r="O870" i="10"/>
  <c r="M199" i="10"/>
  <c r="J199" i="10"/>
  <c r="O199" i="10"/>
  <c r="Q199" i="10"/>
  <c r="H199" i="10"/>
  <c r="T199" i="10"/>
  <c r="P199" i="10"/>
  <c r="I199" i="10"/>
  <c r="K199" i="10"/>
  <c r="G199" i="10"/>
  <c r="S199" i="10"/>
  <c r="F199" i="10"/>
  <c r="L199" i="10"/>
  <c r="R199" i="10"/>
  <c r="N199" i="10"/>
  <c r="T754" i="10"/>
  <c r="Q754" i="10"/>
  <c r="K835" i="10"/>
  <c r="P835" i="10"/>
  <c r="F835" i="10"/>
  <c r="G835" i="10"/>
  <c r="I835" i="10"/>
  <c r="N835" i="10"/>
  <c r="H835" i="10"/>
  <c r="O835" i="10"/>
  <c r="S835" i="10"/>
  <c r="R835" i="10"/>
  <c r="M835" i="10"/>
  <c r="Q835" i="10"/>
  <c r="J835" i="10"/>
  <c r="T835" i="10"/>
  <c r="L835" i="10"/>
  <c r="M184" i="10"/>
  <c r="R184" i="10"/>
  <c r="S184" i="10"/>
  <c r="T184" i="10"/>
  <c r="N184" i="10"/>
  <c r="F184" i="10"/>
  <c r="I184" i="10"/>
  <c r="G184" i="10"/>
  <c r="P184" i="10"/>
  <c r="O184" i="10"/>
  <c r="J184" i="10"/>
  <c r="H184" i="10"/>
  <c r="L184" i="10"/>
  <c r="K184" i="10"/>
  <c r="Q184" i="10"/>
  <c r="T859" i="10"/>
  <c r="S859" i="10"/>
  <c r="N859" i="10"/>
  <c r="Q859" i="10"/>
  <c r="H859" i="10"/>
  <c r="R859" i="10"/>
  <c r="G859" i="10"/>
  <c r="P859" i="10"/>
  <c r="I859" i="10"/>
  <c r="O859" i="10"/>
  <c r="L859" i="10"/>
  <c r="K859" i="10"/>
  <c r="M859" i="10"/>
  <c r="F859" i="10"/>
  <c r="J859" i="10"/>
  <c r="N323" i="10"/>
  <c r="H323" i="10"/>
  <c r="R323" i="10"/>
  <c r="L323" i="10"/>
  <c r="G323" i="10"/>
  <c r="M323" i="10"/>
  <c r="I323" i="10"/>
  <c r="K323" i="10"/>
  <c r="T323" i="10"/>
  <c r="F323" i="10"/>
  <c r="P323" i="10"/>
  <c r="S323" i="10"/>
  <c r="O323" i="10"/>
  <c r="J323" i="10"/>
  <c r="Q323" i="10"/>
  <c r="D286" i="10"/>
  <c r="Y18" i="8"/>
  <c r="F820" i="10"/>
  <c r="I820" i="10"/>
  <c r="H820" i="10"/>
  <c r="G820" i="10"/>
  <c r="K820" i="10"/>
  <c r="O820" i="10"/>
  <c r="S820" i="10"/>
  <c r="L820" i="10"/>
  <c r="T820" i="10"/>
  <c r="Q820" i="10"/>
  <c r="J820" i="10"/>
  <c r="M820" i="10"/>
  <c r="N820" i="10"/>
  <c r="P820" i="10"/>
  <c r="R820" i="10"/>
  <c r="P738" i="10"/>
  <c r="Q738" i="10"/>
  <c r="R738" i="10"/>
  <c r="O738" i="10"/>
  <c r="T738" i="10"/>
  <c r="F738" i="10"/>
  <c r="G738" i="10"/>
  <c r="I738" i="10"/>
  <c r="K738" i="10"/>
  <c r="H738" i="10"/>
  <c r="J738" i="10"/>
  <c r="L738" i="10"/>
  <c r="M738" i="10"/>
  <c r="N738" i="10"/>
  <c r="S738" i="10"/>
  <c r="D728" i="10"/>
  <c r="Y58" i="8"/>
  <c r="J915" i="10"/>
  <c r="T915" i="10"/>
  <c r="I915" i="10"/>
  <c r="P915" i="10"/>
  <c r="K915" i="10"/>
  <c r="R915" i="10"/>
  <c r="F915" i="10"/>
  <c r="O915" i="10"/>
  <c r="N915" i="10"/>
  <c r="G915" i="10"/>
  <c r="M915" i="10"/>
  <c r="H915" i="10"/>
  <c r="L915" i="10"/>
  <c r="Q915" i="10"/>
  <c r="S915" i="10"/>
  <c r="D247" i="10"/>
  <c r="F732" i="10"/>
  <c r="G732" i="10"/>
  <c r="H732" i="10"/>
  <c r="Q732" i="10"/>
  <c r="J732" i="10"/>
  <c r="K732" i="10"/>
  <c r="L732" i="10"/>
  <c r="M732" i="10"/>
  <c r="N732" i="10"/>
  <c r="O732" i="10"/>
  <c r="P732" i="10"/>
  <c r="I732" i="10"/>
  <c r="R732" i="10"/>
  <c r="S732" i="10"/>
  <c r="T732" i="10"/>
  <c r="I787" i="10"/>
  <c r="N787" i="10"/>
  <c r="O787" i="10"/>
  <c r="K787" i="10"/>
  <c r="M787" i="10"/>
  <c r="R787" i="10"/>
  <c r="T787" i="10"/>
  <c r="S787" i="10"/>
  <c r="G787" i="10"/>
  <c r="J787" i="10"/>
  <c r="P787" i="10"/>
  <c r="L787" i="10"/>
  <c r="H787" i="10"/>
  <c r="Q787" i="10"/>
  <c r="F787" i="10"/>
  <c r="M922" i="10"/>
  <c r="H922" i="10"/>
  <c r="N922" i="10"/>
  <c r="K922" i="10"/>
  <c r="I922" i="10"/>
  <c r="F922" i="10"/>
  <c r="T922" i="10"/>
  <c r="R922" i="10"/>
  <c r="D707" i="10"/>
  <c r="D103" i="10"/>
  <c r="D259" i="10"/>
  <c r="R926" i="10"/>
  <c r="P926" i="10"/>
  <c r="T926" i="10"/>
  <c r="J926" i="10"/>
  <c r="M926" i="10"/>
  <c r="Q926" i="10"/>
  <c r="O926" i="10"/>
  <c r="F926" i="10"/>
  <c r="G926" i="10"/>
  <c r="S926" i="10"/>
  <c r="N926" i="10"/>
  <c r="H926" i="10"/>
  <c r="L926" i="10"/>
  <c r="I926" i="10"/>
  <c r="K926" i="10"/>
  <c r="H194" i="10"/>
  <c r="M194" i="10"/>
  <c r="Q194" i="10"/>
  <c r="G194" i="10"/>
  <c r="T194" i="10"/>
  <c r="O194" i="10"/>
  <c r="P194" i="10"/>
  <c r="J194" i="10"/>
  <c r="S194" i="10"/>
  <c r="R194" i="10"/>
  <c r="K194" i="10"/>
  <c r="L194" i="10"/>
  <c r="F194" i="10"/>
  <c r="I194" i="10"/>
  <c r="N194" i="10"/>
  <c r="S167" i="10"/>
  <c r="T167" i="10"/>
  <c r="Q167" i="10"/>
  <c r="G167" i="10"/>
  <c r="L167" i="10"/>
  <c r="M167" i="10"/>
  <c r="K167" i="10"/>
  <c r="P167" i="10"/>
  <c r="N167" i="10"/>
  <c r="I167" i="10"/>
  <c r="H167" i="10"/>
  <c r="J167" i="10"/>
  <c r="O167" i="10"/>
  <c r="F167" i="10"/>
  <c r="R167" i="10"/>
  <c r="O193" i="10"/>
  <c r="D693" i="10"/>
  <c r="D89" i="10"/>
  <c r="I49" i="7"/>
  <c r="H49" i="7"/>
  <c r="L49" i="7"/>
  <c r="T49" i="7"/>
  <c r="P49" i="7"/>
  <c r="K49" i="7"/>
  <c r="R49" i="7"/>
  <c r="Q49" i="7"/>
  <c r="G49" i="7"/>
  <c r="N49" i="7"/>
  <c r="S49" i="7"/>
  <c r="J49" i="7"/>
  <c r="O49" i="7"/>
  <c r="F49" i="7"/>
  <c r="M49" i="7"/>
  <c r="L922" i="10"/>
  <c r="M765" i="10"/>
  <c r="S755" i="10"/>
  <c r="Q755" i="10"/>
  <c r="H863" i="10"/>
  <c r="K863" i="10"/>
  <c r="N722" i="10"/>
  <c r="K722" i="10"/>
  <c r="I722" i="10"/>
  <c r="J722" i="10"/>
  <c r="T722" i="10"/>
  <c r="O722" i="10"/>
  <c r="L722" i="10"/>
  <c r="Q722" i="10"/>
  <c r="S722" i="10"/>
  <c r="R722" i="10"/>
  <c r="M722" i="10"/>
  <c r="P722" i="10"/>
  <c r="F722" i="10"/>
  <c r="G722" i="10"/>
  <c r="H722" i="10"/>
  <c r="O784" i="10"/>
  <c r="Q784" i="10"/>
  <c r="N784" i="10"/>
  <c r="J712" i="10"/>
  <c r="K712" i="10"/>
  <c r="L712" i="10"/>
  <c r="Q712" i="10"/>
  <c r="R712" i="10"/>
  <c r="H712" i="10"/>
  <c r="F712" i="10"/>
  <c r="G712" i="10"/>
  <c r="P712" i="10"/>
  <c r="I712" i="10"/>
  <c r="S712" i="10"/>
  <c r="N712" i="10"/>
  <c r="M712" i="10"/>
  <c r="O712" i="10"/>
  <c r="T712" i="10"/>
  <c r="J804" i="10"/>
  <c r="M804" i="10"/>
  <c r="T694" i="10"/>
  <c r="L694" i="10"/>
  <c r="Q694" i="10"/>
  <c r="G694" i="10"/>
  <c r="F694" i="10"/>
  <c r="R694" i="10"/>
  <c r="N694" i="10"/>
  <c r="M694" i="10"/>
  <c r="S694" i="10"/>
  <c r="O694" i="10"/>
  <c r="J694" i="10"/>
  <c r="H694" i="10"/>
  <c r="I694" i="10"/>
  <c r="K694" i="10"/>
  <c r="P694" i="10"/>
  <c r="I41" i="8"/>
  <c r="D778" i="10"/>
  <c r="D845" i="10"/>
  <c r="D39" i="7"/>
  <c r="D914" i="10"/>
  <c r="I764" i="10"/>
  <c r="O764" i="10"/>
  <c r="Q764" i="10"/>
  <c r="N764" i="10"/>
  <c r="L764" i="10"/>
  <c r="H764" i="10"/>
  <c r="F764" i="10"/>
  <c r="P764" i="10"/>
  <c r="K764" i="10"/>
  <c r="G764" i="10"/>
  <c r="R764" i="10"/>
  <c r="M764" i="10"/>
  <c r="J764" i="10"/>
  <c r="T764" i="10"/>
  <c r="S764" i="10"/>
  <c r="I38" i="8"/>
  <c r="D36" i="7"/>
  <c r="D268" i="10"/>
  <c r="R841" i="10"/>
  <c r="P841" i="10"/>
  <c r="M841" i="10"/>
  <c r="O841" i="10"/>
  <c r="I841" i="10"/>
  <c r="H841" i="10"/>
  <c r="Q841" i="10"/>
  <c r="N841" i="10"/>
  <c r="L841" i="10"/>
  <c r="G841" i="10"/>
  <c r="T841" i="10"/>
  <c r="J841" i="10"/>
  <c r="F841" i="10"/>
  <c r="S841" i="10"/>
  <c r="K841" i="10"/>
  <c r="Q903" i="10"/>
  <c r="G903" i="10"/>
  <c r="S903" i="10"/>
  <c r="F903" i="10"/>
  <c r="J903" i="10"/>
  <c r="O903" i="10"/>
  <c r="T903" i="10"/>
  <c r="M903" i="10"/>
  <c r="P903" i="10"/>
  <c r="R903" i="10"/>
  <c r="L903" i="10"/>
  <c r="I903" i="10"/>
  <c r="K903" i="10"/>
  <c r="N903" i="10"/>
  <c r="H903" i="10"/>
  <c r="Q315" i="10"/>
  <c r="N315" i="10"/>
  <c r="M315" i="10"/>
  <c r="R315" i="10"/>
  <c r="T315" i="10"/>
  <c r="I315" i="10"/>
  <c r="F315" i="10"/>
  <c r="D128" i="10"/>
  <c r="L910" i="10"/>
  <c r="N910" i="10"/>
  <c r="J910" i="10"/>
  <c r="T910" i="10"/>
  <c r="I910" i="10"/>
  <c r="M910" i="10"/>
  <c r="R910" i="10"/>
  <c r="F910" i="10"/>
  <c r="O910" i="10"/>
  <c r="P910" i="10"/>
  <c r="H910" i="10"/>
  <c r="K910" i="10"/>
  <c r="Q910" i="10"/>
  <c r="G910" i="10"/>
  <c r="S910" i="10"/>
  <c r="D719" i="10"/>
  <c r="D115" i="10"/>
  <c r="L337" i="10"/>
  <c r="N337" i="10"/>
  <c r="K766" i="10"/>
  <c r="L766" i="10"/>
  <c r="F766" i="10"/>
  <c r="Q766" i="10"/>
  <c r="O766" i="10"/>
  <c r="P766" i="10"/>
  <c r="J766" i="10"/>
  <c r="M766" i="10"/>
  <c r="G766" i="10"/>
  <c r="N766" i="10"/>
  <c r="H766" i="10"/>
  <c r="I766" i="10"/>
  <c r="T766" i="10"/>
  <c r="S766" i="10"/>
  <c r="R766" i="10"/>
  <c r="K790" i="10"/>
  <c r="H790" i="10"/>
  <c r="M790" i="10"/>
  <c r="Q790" i="10"/>
  <c r="O790" i="10"/>
  <c r="L790" i="10"/>
  <c r="J790" i="10"/>
  <c r="R790" i="10"/>
  <c r="F790" i="10"/>
  <c r="I790" i="10"/>
  <c r="G790" i="10"/>
  <c r="T790" i="10"/>
  <c r="N790" i="10"/>
  <c r="S790" i="10"/>
  <c r="P790" i="10"/>
  <c r="Q186" i="10"/>
  <c r="R186" i="10"/>
  <c r="S186" i="10"/>
  <c r="P186" i="10"/>
  <c r="J186" i="10"/>
  <c r="O186" i="10"/>
  <c r="I186" i="10"/>
  <c r="N186" i="10"/>
  <c r="T186" i="10"/>
  <c r="F186" i="10"/>
  <c r="L186" i="10"/>
  <c r="K186" i="10"/>
  <c r="G186" i="10"/>
  <c r="M186" i="10"/>
  <c r="H186" i="10"/>
  <c r="G54" i="7"/>
  <c r="N54" i="7"/>
  <c r="R54" i="7"/>
  <c r="J54" i="7"/>
  <c r="L54" i="7"/>
  <c r="O54" i="7"/>
  <c r="Q54" i="7"/>
  <c r="F54" i="7"/>
  <c r="H54" i="7"/>
  <c r="M54" i="7"/>
  <c r="T54" i="7"/>
  <c r="P54" i="7"/>
  <c r="I54" i="7"/>
  <c r="S54" i="7"/>
  <c r="K54" i="7"/>
  <c r="T329" i="10"/>
  <c r="G329" i="10"/>
  <c r="I329" i="10"/>
  <c r="R329" i="10"/>
  <c r="P329" i="10"/>
  <c r="N329" i="10"/>
  <c r="S329" i="10"/>
  <c r="O329" i="10"/>
  <c r="L329" i="10"/>
  <c r="M329" i="10"/>
  <c r="K329" i="10"/>
  <c r="Q329" i="10"/>
  <c r="J329" i="10"/>
  <c r="F329" i="10"/>
  <c r="H329" i="10"/>
  <c r="R934" i="10"/>
  <c r="L934" i="10"/>
  <c r="H934" i="10"/>
  <c r="J934" i="10"/>
  <c r="N934" i="10"/>
  <c r="M934" i="10"/>
  <c r="K934" i="10"/>
  <c r="S934" i="10"/>
  <c r="F934" i="10"/>
  <c r="G934" i="10"/>
  <c r="O934" i="10"/>
  <c r="T934" i="10"/>
  <c r="P934" i="10"/>
  <c r="I934" i="10"/>
  <c r="Q934" i="10"/>
  <c r="H846" i="10"/>
  <c r="I846" i="10"/>
  <c r="N846" i="10"/>
  <c r="F846" i="10"/>
  <c r="L846" i="10"/>
  <c r="M846" i="10"/>
  <c r="R846" i="10"/>
  <c r="G846" i="10"/>
  <c r="J846" i="10"/>
  <c r="T846" i="10"/>
  <c r="S846" i="10"/>
  <c r="Q846" i="10"/>
  <c r="P846" i="10"/>
  <c r="K846" i="10"/>
  <c r="O846" i="10"/>
  <c r="I176" i="10"/>
  <c r="Q176" i="10"/>
  <c r="D243" i="10"/>
  <c r="D713" i="10"/>
  <c r="D109" i="10"/>
  <c r="G46" i="7"/>
  <c r="N46" i="7"/>
  <c r="J46" i="7"/>
  <c r="R46" i="7"/>
  <c r="L46" i="7"/>
  <c r="O46" i="7"/>
  <c r="Q46" i="7"/>
  <c r="H46" i="7"/>
  <c r="M46" i="7"/>
  <c r="T46" i="7"/>
  <c r="I46" i="7"/>
  <c r="F46" i="7"/>
  <c r="S46" i="7"/>
  <c r="K46" i="7"/>
  <c r="P46" i="7"/>
  <c r="S907" i="10"/>
  <c r="Q907" i="10"/>
  <c r="F907" i="10"/>
  <c r="O907" i="10"/>
  <c r="K907" i="10"/>
  <c r="P907" i="10"/>
  <c r="N907" i="10"/>
  <c r="J907" i="10"/>
  <c r="T907" i="10"/>
  <c r="I907" i="10"/>
  <c r="G907" i="10"/>
  <c r="M907" i="10"/>
  <c r="H907" i="10"/>
  <c r="L907" i="10"/>
  <c r="R907" i="10"/>
  <c r="G32" i="7"/>
  <c r="J32" i="7"/>
  <c r="I32" i="7"/>
  <c r="P32" i="7"/>
  <c r="K32" i="7"/>
  <c r="L32" i="7"/>
  <c r="N32" i="7"/>
  <c r="F32" i="7"/>
  <c r="Q32" i="7"/>
  <c r="H32" i="7"/>
  <c r="S32" i="7"/>
  <c r="M32" i="7"/>
  <c r="R32" i="7"/>
  <c r="T32" i="7"/>
  <c r="O32" i="7"/>
  <c r="D118" i="10"/>
  <c r="D260" i="10"/>
  <c r="D58" i="10"/>
  <c r="D126" i="10"/>
  <c r="S939" i="10"/>
  <c r="T939" i="10"/>
  <c r="I939" i="10"/>
  <c r="K939" i="10"/>
  <c r="L939" i="10"/>
  <c r="N939" i="10"/>
  <c r="F939" i="10"/>
  <c r="P939" i="10"/>
  <c r="J939" i="10"/>
  <c r="G939" i="10"/>
  <c r="M939" i="10"/>
  <c r="O939" i="10"/>
  <c r="Q939" i="10"/>
  <c r="H939" i="10"/>
  <c r="R939" i="10"/>
  <c r="J334" i="10"/>
  <c r="O334" i="10"/>
  <c r="T334" i="10"/>
  <c r="H334" i="10"/>
  <c r="L334" i="10"/>
  <c r="S334" i="10"/>
  <c r="I334" i="10"/>
  <c r="N334" i="10"/>
  <c r="F334" i="10"/>
  <c r="P334" i="10"/>
  <c r="Q334" i="10"/>
  <c r="M334" i="10"/>
  <c r="G334" i="10"/>
  <c r="R334" i="10"/>
  <c r="K334" i="10"/>
  <c r="I29" i="7"/>
  <c r="L29" i="7"/>
  <c r="T29" i="7"/>
  <c r="H29" i="7"/>
  <c r="P29" i="7"/>
  <c r="S29" i="7"/>
  <c r="J29" i="7"/>
  <c r="F29" i="7"/>
  <c r="O29" i="7"/>
  <c r="K29" i="7"/>
  <c r="R29" i="7"/>
  <c r="Q29" i="7"/>
  <c r="M29" i="7"/>
  <c r="N29" i="7"/>
  <c r="G29" i="7"/>
  <c r="N904" i="10"/>
  <c r="P904" i="10"/>
  <c r="I904" i="10"/>
  <c r="L904" i="10"/>
  <c r="G855" i="10"/>
  <c r="O855" i="10"/>
  <c r="Q855" i="10"/>
  <c r="L855" i="10"/>
  <c r="J855" i="10"/>
  <c r="R855" i="10"/>
  <c r="T855" i="10"/>
  <c r="I855" i="10"/>
  <c r="N855" i="10"/>
  <c r="P855" i="10"/>
  <c r="H855" i="10"/>
  <c r="S855" i="10"/>
  <c r="F855" i="10"/>
  <c r="M855" i="10"/>
  <c r="K855" i="10"/>
  <c r="D725" i="10"/>
  <c r="D53" i="10"/>
  <c r="I61" i="7"/>
  <c r="H61" i="7"/>
  <c r="P61" i="7"/>
  <c r="L61" i="7"/>
  <c r="T61" i="7"/>
  <c r="S61" i="7"/>
  <c r="J61" i="7"/>
  <c r="F61" i="7"/>
  <c r="O61" i="7"/>
  <c r="K61" i="7"/>
  <c r="R61" i="7"/>
  <c r="Q61" i="7"/>
  <c r="G61" i="7"/>
  <c r="M61" i="7"/>
  <c r="N61" i="7"/>
  <c r="K891" i="10"/>
  <c r="G891" i="10"/>
  <c r="H891" i="10"/>
  <c r="R891" i="10"/>
  <c r="L891" i="10"/>
  <c r="J891" i="10"/>
  <c r="F891" i="10"/>
  <c r="P891" i="10"/>
  <c r="Q891" i="10"/>
  <c r="O891" i="10"/>
  <c r="I891" i="10"/>
  <c r="S891" i="10"/>
  <c r="T891" i="10"/>
  <c r="N891" i="10"/>
  <c r="M891" i="10"/>
  <c r="D284" i="10"/>
  <c r="G911" i="10"/>
  <c r="H911" i="10"/>
  <c r="I911" i="10"/>
  <c r="M911" i="10"/>
  <c r="K911" i="10"/>
  <c r="L911" i="10"/>
  <c r="Q911" i="10"/>
  <c r="N911" i="10"/>
  <c r="T911" i="10"/>
  <c r="S911" i="10"/>
  <c r="R911" i="10"/>
  <c r="P911" i="10"/>
  <c r="O911" i="10"/>
  <c r="J911" i="10"/>
  <c r="F911" i="10"/>
  <c r="D301" i="10"/>
  <c r="I33" i="8"/>
  <c r="D770" i="10"/>
  <c r="D31" i="7"/>
  <c r="I325" i="10"/>
  <c r="J325" i="10"/>
  <c r="F325" i="10"/>
  <c r="R325" i="10"/>
  <c r="T325" i="10"/>
  <c r="Q325" i="10"/>
  <c r="M325" i="10"/>
  <c r="L325" i="10"/>
  <c r="N325" i="10"/>
  <c r="S325" i="10"/>
  <c r="K325" i="10"/>
  <c r="P325" i="10"/>
  <c r="O325" i="10"/>
  <c r="G325" i="10"/>
  <c r="H325" i="10"/>
  <c r="Q318" i="10"/>
  <c r="G318" i="10"/>
  <c r="F318" i="10"/>
  <c r="L318" i="10"/>
  <c r="J318" i="10"/>
  <c r="O318" i="10"/>
  <c r="T318" i="10"/>
  <c r="M318" i="10"/>
  <c r="S318" i="10"/>
  <c r="R318" i="10"/>
  <c r="P318" i="10"/>
  <c r="K318" i="10"/>
  <c r="N318" i="10"/>
  <c r="I318" i="10"/>
  <c r="H318" i="10"/>
  <c r="M27" i="7"/>
  <c r="G27" i="7"/>
  <c r="H27" i="7"/>
  <c r="J27" i="7"/>
  <c r="K27" i="7"/>
  <c r="L27" i="7"/>
  <c r="F27" i="7"/>
  <c r="N27" i="7"/>
  <c r="O27" i="7"/>
  <c r="P27" i="7"/>
  <c r="S27" i="7"/>
  <c r="Q27" i="7"/>
  <c r="T27" i="7"/>
  <c r="I27" i="7"/>
  <c r="R27" i="7"/>
  <c r="D723" i="10"/>
  <c r="S916" i="10"/>
  <c r="J916" i="10"/>
  <c r="J789" i="10"/>
  <c r="K789" i="10"/>
  <c r="H789" i="10"/>
  <c r="Q789" i="10"/>
  <c r="G789" i="10"/>
  <c r="F789" i="10"/>
  <c r="M789" i="10"/>
  <c r="L789" i="10"/>
  <c r="R789" i="10"/>
  <c r="N789" i="10"/>
  <c r="T789" i="10"/>
  <c r="I789" i="10"/>
  <c r="O789" i="10"/>
  <c r="P789" i="10"/>
  <c r="S789" i="10"/>
  <c r="G64" i="7"/>
  <c r="J64" i="7"/>
  <c r="I64" i="7"/>
  <c r="F64" i="7"/>
  <c r="P64" i="7"/>
  <c r="N64" i="7"/>
  <c r="K64" i="7"/>
  <c r="L64" i="7"/>
  <c r="Q64" i="7"/>
  <c r="H64" i="7"/>
  <c r="S64" i="7"/>
  <c r="R64" i="7"/>
  <c r="T64" i="7"/>
  <c r="M64" i="7"/>
  <c r="O64" i="7"/>
  <c r="D701" i="10"/>
  <c r="D251" i="10"/>
  <c r="D721" i="10"/>
  <c r="D49" i="10"/>
  <c r="D733" i="10"/>
  <c r="D263" i="10"/>
  <c r="D129" i="10"/>
  <c r="J755" i="10"/>
  <c r="K755" i="10"/>
  <c r="I755" i="10"/>
  <c r="O755" i="10"/>
  <c r="F755" i="10"/>
  <c r="S922" i="10"/>
  <c r="P922" i="10"/>
  <c r="N765" i="10"/>
  <c r="M755" i="10"/>
  <c r="N755" i="10"/>
  <c r="P863" i="10"/>
  <c r="S863" i="10"/>
  <c r="O698" i="10"/>
  <c r="K698" i="10"/>
  <c r="T698" i="10"/>
  <c r="H698" i="10"/>
  <c r="P698" i="10"/>
  <c r="L698" i="10"/>
  <c r="R698" i="10"/>
  <c r="I698" i="10"/>
  <c r="S698" i="10"/>
  <c r="Q698" i="10"/>
  <c r="M698" i="10"/>
  <c r="F698" i="10"/>
  <c r="G698" i="10"/>
  <c r="J698" i="10"/>
  <c r="N698" i="10"/>
  <c r="T730" i="10"/>
  <c r="F730" i="10"/>
  <c r="O730" i="10"/>
  <c r="H730" i="10"/>
  <c r="I730" i="10"/>
  <c r="J730" i="10"/>
  <c r="S730" i="10"/>
  <c r="P730" i="10"/>
  <c r="R730" i="10"/>
  <c r="M730" i="10"/>
  <c r="K730" i="10"/>
  <c r="L730" i="10"/>
  <c r="N730" i="10"/>
  <c r="Q730" i="10"/>
  <c r="G730" i="10"/>
  <c r="K768" i="10"/>
  <c r="L768" i="10"/>
  <c r="Q768" i="10"/>
  <c r="R768" i="10"/>
  <c r="O768" i="10"/>
  <c r="P768" i="10"/>
  <c r="F768" i="10"/>
  <c r="M768" i="10"/>
  <c r="H768" i="10"/>
  <c r="J768" i="10"/>
  <c r="G768" i="10"/>
  <c r="I768" i="10"/>
  <c r="T768" i="10"/>
  <c r="S768" i="10"/>
  <c r="N768" i="10"/>
  <c r="R720" i="10"/>
  <c r="S720" i="10"/>
  <c r="T720" i="10"/>
  <c r="I720" i="10"/>
  <c r="J720" i="10"/>
  <c r="O720" i="10"/>
  <c r="M720" i="10"/>
  <c r="N720" i="10"/>
  <c r="H720" i="10"/>
  <c r="Q720" i="10"/>
  <c r="K720" i="10"/>
  <c r="P720" i="10"/>
  <c r="F720" i="10"/>
  <c r="L720" i="10"/>
  <c r="G720" i="10"/>
  <c r="S788" i="10"/>
  <c r="T788" i="10"/>
  <c r="J788" i="10"/>
  <c r="G788" i="10"/>
  <c r="H788" i="10"/>
  <c r="I788" i="10"/>
  <c r="R788" i="10"/>
  <c r="O788" i="10"/>
  <c r="N788" i="10"/>
  <c r="P788" i="10"/>
  <c r="F788" i="10"/>
  <c r="Q788" i="10"/>
  <c r="L788" i="10"/>
  <c r="M788" i="10"/>
  <c r="K788" i="10"/>
  <c r="S792" i="10"/>
  <c r="I792" i="10"/>
  <c r="L792" i="10"/>
  <c r="Q792" i="10"/>
  <c r="T792" i="10"/>
  <c r="O792" i="10"/>
  <c r="H792" i="10"/>
  <c r="R792" i="10"/>
  <c r="K792" i="10"/>
  <c r="J792" i="10"/>
  <c r="G792" i="10"/>
  <c r="P792" i="10"/>
  <c r="N792" i="10"/>
  <c r="F792" i="10"/>
  <c r="M792" i="10"/>
  <c r="I46" i="8"/>
  <c r="D783" i="10"/>
  <c r="D44" i="7"/>
  <c r="F662" i="10"/>
  <c r="M662" i="10"/>
  <c r="T662" i="10"/>
  <c r="G662" i="10"/>
  <c r="L662" i="10"/>
  <c r="R662" i="10"/>
  <c r="O662" i="10"/>
  <c r="H662" i="10"/>
  <c r="S662" i="10"/>
  <c r="J662" i="10"/>
  <c r="N662" i="10"/>
  <c r="I662" i="10"/>
  <c r="P662" i="10"/>
  <c r="Q662" i="10"/>
  <c r="K662" i="10"/>
  <c r="O831" i="10"/>
  <c r="I831" i="10"/>
  <c r="L831" i="10"/>
  <c r="S831" i="10"/>
  <c r="Q831" i="10"/>
  <c r="J831" i="10"/>
  <c r="M831" i="10"/>
  <c r="R831" i="10"/>
  <c r="K831" i="10"/>
  <c r="H831" i="10"/>
  <c r="F831" i="10"/>
  <c r="P831" i="10"/>
  <c r="N831" i="10"/>
  <c r="G831" i="10"/>
  <c r="T831" i="10"/>
  <c r="D709" i="10"/>
  <c r="D37" i="10"/>
  <c r="D298" i="10"/>
  <c r="P830" i="10"/>
  <c r="T830" i="10"/>
  <c r="O830" i="10"/>
  <c r="H830" i="10"/>
  <c r="Q830" i="10"/>
  <c r="J830" i="10"/>
  <c r="L830" i="10"/>
  <c r="S830" i="10"/>
  <c r="K830" i="10"/>
  <c r="R830" i="10"/>
  <c r="N830" i="10"/>
  <c r="G830" i="10"/>
  <c r="I830" i="10"/>
  <c r="F830" i="10"/>
  <c r="M830" i="10"/>
  <c r="S724" i="10"/>
  <c r="T724" i="10"/>
  <c r="Q724" i="10"/>
  <c r="G724" i="10"/>
  <c r="H724" i="10"/>
  <c r="F724" i="10"/>
  <c r="J724" i="10"/>
  <c r="K724" i="10"/>
  <c r="I724" i="10"/>
  <c r="L724" i="10"/>
  <c r="N724" i="10"/>
  <c r="O724" i="10"/>
  <c r="R724" i="10"/>
  <c r="M724" i="10"/>
  <c r="P724" i="10"/>
  <c r="G330" i="10"/>
  <c r="L330" i="10"/>
  <c r="O330" i="10"/>
  <c r="R330" i="10"/>
  <c r="F330" i="10"/>
  <c r="M330" i="10"/>
  <c r="T330" i="10"/>
  <c r="H330" i="10"/>
  <c r="Q330" i="10"/>
  <c r="S330" i="10"/>
  <c r="I330" i="10"/>
  <c r="P330" i="10"/>
  <c r="K330" i="10"/>
  <c r="N330" i="10"/>
  <c r="J330" i="10"/>
  <c r="R633" i="10"/>
  <c r="S633" i="10"/>
  <c r="T633" i="10"/>
  <c r="M633" i="10"/>
  <c r="G633" i="10"/>
  <c r="H633" i="10"/>
  <c r="Q633" i="10"/>
  <c r="J633" i="10"/>
  <c r="L633" i="10"/>
  <c r="K633" i="10"/>
  <c r="F633" i="10"/>
  <c r="N633" i="10"/>
  <c r="I633" i="10"/>
  <c r="O633" i="10"/>
  <c r="P633" i="10"/>
  <c r="H786" i="10"/>
  <c r="R786" i="10"/>
  <c r="I786" i="10"/>
  <c r="F786" i="10"/>
  <c r="K786" i="10"/>
  <c r="P786" i="10"/>
  <c r="L786" i="10"/>
  <c r="S786" i="10"/>
  <c r="K305" i="10"/>
  <c r="T305" i="10"/>
  <c r="Q305" i="10"/>
  <c r="S305" i="10"/>
  <c r="N305" i="10"/>
  <c r="G305" i="10"/>
  <c r="J305" i="10"/>
  <c r="I305" i="10"/>
  <c r="R305" i="10"/>
  <c r="O305" i="10"/>
  <c r="F305" i="10"/>
  <c r="M305" i="10"/>
  <c r="H305" i="10"/>
  <c r="L305" i="10"/>
  <c r="P305" i="10"/>
  <c r="S317" i="10"/>
  <c r="D739" i="10"/>
  <c r="D135" i="10"/>
  <c r="G833" i="10"/>
  <c r="Q833" i="10"/>
  <c r="F833" i="10"/>
  <c r="P833" i="10"/>
  <c r="O833" i="10"/>
  <c r="T833" i="10"/>
  <c r="K833" i="10"/>
  <c r="I833" i="10"/>
  <c r="S833" i="10"/>
  <c r="R833" i="10"/>
  <c r="H833" i="10"/>
  <c r="M833" i="10"/>
  <c r="J833" i="10"/>
  <c r="L833" i="10"/>
  <c r="N833" i="10"/>
  <c r="G902" i="10"/>
  <c r="H902" i="10"/>
  <c r="M902" i="10"/>
  <c r="F902" i="10"/>
  <c r="K902" i="10"/>
  <c r="L902" i="10"/>
  <c r="N902" i="10"/>
  <c r="I902" i="10"/>
  <c r="O902" i="10"/>
  <c r="Q902" i="10"/>
  <c r="P902" i="10"/>
  <c r="J902" i="10"/>
  <c r="R902" i="10"/>
  <c r="S902" i="10"/>
  <c r="T902" i="10"/>
  <c r="I51" i="7"/>
  <c r="T51" i="7"/>
  <c r="H51" i="7"/>
  <c r="L51" i="7"/>
  <c r="P51" i="7"/>
  <c r="O51" i="7"/>
  <c r="M51" i="7"/>
  <c r="K51" i="7"/>
  <c r="R51" i="7"/>
  <c r="G51" i="7"/>
  <c r="N51" i="7"/>
  <c r="Q51" i="7"/>
  <c r="S51" i="7"/>
  <c r="J51" i="7"/>
  <c r="F51" i="7"/>
  <c r="K321" i="10"/>
  <c r="T321" i="10"/>
  <c r="O321" i="10"/>
  <c r="F321" i="10"/>
  <c r="H321" i="10"/>
  <c r="S321" i="10"/>
  <c r="I59" i="7"/>
  <c r="T59" i="7"/>
  <c r="H59" i="7"/>
  <c r="P59" i="7"/>
  <c r="L59" i="7"/>
  <c r="O59" i="7"/>
  <c r="M59" i="7"/>
  <c r="F59" i="7"/>
  <c r="K59" i="7"/>
  <c r="R59" i="7"/>
  <c r="G59" i="7"/>
  <c r="N59" i="7"/>
  <c r="S59" i="7"/>
  <c r="J59" i="7"/>
  <c r="Q59" i="7"/>
  <c r="D731" i="10"/>
  <c r="D261" i="10"/>
  <c r="D127" i="10"/>
  <c r="I310" i="10"/>
  <c r="N310" i="10"/>
  <c r="F310" i="10"/>
  <c r="H310" i="10"/>
  <c r="M310" i="10"/>
  <c r="R310" i="10"/>
  <c r="K310" i="10"/>
  <c r="P310" i="10"/>
  <c r="J310" i="10"/>
  <c r="T310" i="10"/>
  <c r="G310" i="10"/>
  <c r="Q310" i="10"/>
  <c r="L310" i="10"/>
  <c r="S310" i="10"/>
  <c r="O310" i="10"/>
  <c r="I41" i="7"/>
  <c r="H41" i="7"/>
  <c r="P41" i="7"/>
  <c r="T41" i="7"/>
  <c r="L41" i="7"/>
  <c r="K41" i="7"/>
  <c r="R41" i="7"/>
  <c r="Q41" i="7"/>
  <c r="G41" i="7"/>
  <c r="N41" i="7"/>
  <c r="S41" i="7"/>
  <c r="J41" i="7"/>
  <c r="O41" i="7"/>
  <c r="F41" i="7"/>
  <c r="M41" i="7"/>
  <c r="O311" i="10"/>
  <c r="D248" i="10"/>
  <c r="D46" i="10"/>
  <c r="H838" i="10"/>
  <c r="I838" i="10"/>
  <c r="N838" i="10"/>
  <c r="F838" i="10"/>
  <c r="L838" i="10"/>
  <c r="M838" i="10"/>
  <c r="R838" i="10"/>
  <c r="G838" i="10"/>
  <c r="T838" i="10"/>
  <c r="S838" i="10"/>
  <c r="J838" i="10"/>
  <c r="O838" i="10"/>
  <c r="Q838" i="10"/>
  <c r="K838" i="10"/>
  <c r="P838" i="10"/>
  <c r="N302" i="10"/>
  <c r="T302" i="10"/>
  <c r="R302" i="10"/>
  <c r="M302" i="10"/>
  <c r="F302" i="10"/>
  <c r="S302" i="10"/>
  <c r="I302" i="10"/>
  <c r="G50" i="7"/>
  <c r="N50" i="7"/>
  <c r="R50" i="7"/>
  <c r="J50" i="7"/>
  <c r="M50" i="7"/>
  <c r="T50" i="7"/>
  <c r="I50" i="7"/>
  <c r="P50" i="7"/>
  <c r="F50" i="7"/>
  <c r="L50" i="7"/>
  <c r="O50" i="7"/>
  <c r="S50" i="7"/>
  <c r="K50" i="7"/>
  <c r="Q50" i="7"/>
  <c r="H50" i="7"/>
  <c r="G58" i="7"/>
  <c r="J58" i="7"/>
  <c r="R58" i="7"/>
  <c r="N58" i="7"/>
  <c r="M58" i="7"/>
  <c r="F58" i="7"/>
  <c r="T58" i="7"/>
  <c r="I58" i="7"/>
  <c r="P58" i="7"/>
  <c r="L58" i="7"/>
  <c r="O58" i="7"/>
  <c r="Q58" i="7"/>
  <c r="H58" i="7"/>
  <c r="S58" i="7"/>
  <c r="K58" i="7"/>
  <c r="R803" i="10"/>
  <c r="O803" i="10"/>
  <c r="F803" i="10"/>
  <c r="H803" i="10"/>
  <c r="L803" i="10"/>
  <c r="Q803" i="10"/>
  <c r="M803" i="10"/>
  <c r="P803" i="10"/>
  <c r="Q164" i="10"/>
  <c r="G164" i="10"/>
  <c r="F164" i="10"/>
  <c r="T164" i="10"/>
  <c r="J164" i="10"/>
  <c r="O164" i="10"/>
  <c r="P164" i="10"/>
  <c r="N164" i="10"/>
  <c r="S164" i="10"/>
  <c r="I164" i="10"/>
  <c r="H164" i="10"/>
  <c r="R164" i="10"/>
  <c r="L164" i="10"/>
  <c r="K164" i="10"/>
  <c r="M164" i="10"/>
  <c r="L299" i="10"/>
  <c r="N299" i="10"/>
  <c r="G299" i="10"/>
  <c r="I299" i="10"/>
  <c r="H299" i="10"/>
  <c r="T299" i="10"/>
  <c r="Q299" i="10"/>
  <c r="R299" i="10"/>
  <c r="K299" i="10"/>
  <c r="J299" i="10"/>
  <c r="P299" i="10"/>
  <c r="O299" i="10"/>
  <c r="S299" i="10"/>
  <c r="F299" i="10"/>
  <c r="M299" i="10"/>
  <c r="O319" i="10"/>
  <c r="G319" i="10"/>
  <c r="F319" i="10"/>
  <c r="J319" i="10"/>
  <c r="M319" i="10"/>
  <c r="I319" i="10"/>
  <c r="N319" i="10"/>
  <c r="T319" i="10"/>
  <c r="H319" i="10"/>
  <c r="Q319" i="10"/>
  <c r="P319" i="10"/>
  <c r="R319" i="10"/>
  <c r="S319" i="10"/>
  <c r="L319" i="10"/>
  <c r="K319" i="10"/>
  <c r="I53" i="7"/>
  <c r="L53" i="7"/>
  <c r="P53" i="7"/>
  <c r="T53" i="7"/>
  <c r="H53" i="7"/>
  <c r="S53" i="7"/>
  <c r="J53" i="7"/>
  <c r="O53" i="7"/>
  <c r="K53" i="7"/>
  <c r="R53" i="7"/>
  <c r="F53" i="7"/>
  <c r="Q53" i="7"/>
  <c r="M53" i="7"/>
  <c r="N53" i="7"/>
  <c r="G53" i="7"/>
  <c r="S196" i="10"/>
  <c r="P196" i="10"/>
  <c r="R196" i="10"/>
  <c r="K822" i="10"/>
  <c r="O822" i="10"/>
  <c r="S822" i="10"/>
  <c r="H822" i="10"/>
  <c r="I822" i="10"/>
  <c r="F822" i="10"/>
  <c r="Q822" i="10"/>
  <c r="M822" i="10"/>
  <c r="T822" i="10"/>
  <c r="L822" i="10"/>
  <c r="N822" i="10"/>
  <c r="P822" i="10"/>
  <c r="J822" i="10"/>
  <c r="G822" i="10"/>
  <c r="R822" i="10"/>
  <c r="N889" i="10"/>
  <c r="O889" i="10"/>
  <c r="I889" i="10"/>
  <c r="J889" i="10"/>
  <c r="H889" i="10"/>
  <c r="K889" i="10"/>
  <c r="L889" i="10"/>
  <c r="Q889" i="10"/>
  <c r="S889" i="10"/>
  <c r="F889" i="10"/>
  <c r="M889" i="10"/>
  <c r="G889" i="10"/>
  <c r="P889" i="10"/>
  <c r="T889" i="10"/>
  <c r="R889" i="10"/>
  <c r="D940" i="10"/>
  <c r="F929" i="10"/>
  <c r="K929" i="10"/>
  <c r="P929" i="10"/>
  <c r="G929" i="10"/>
  <c r="N929" i="10"/>
  <c r="J929" i="10"/>
  <c r="L929" i="10"/>
  <c r="R929" i="10"/>
  <c r="M929" i="10"/>
  <c r="Q929" i="10"/>
  <c r="S929" i="10"/>
  <c r="O929" i="10"/>
  <c r="T929" i="10"/>
  <c r="I929" i="10"/>
  <c r="H929" i="10"/>
  <c r="D292" i="10"/>
  <c r="R663" i="10"/>
  <c r="M663" i="10"/>
  <c r="K663" i="10"/>
  <c r="N663" i="10"/>
  <c r="T663" i="10"/>
  <c r="H663" i="10"/>
  <c r="P663" i="10"/>
  <c r="I663" i="10"/>
  <c r="S663" i="10"/>
  <c r="G663" i="10"/>
  <c r="Q663" i="10"/>
  <c r="J663" i="10"/>
  <c r="O663" i="10"/>
  <c r="F663" i="10"/>
  <c r="L663" i="10"/>
  <c r="H848" i="10"/>
  <c r="L848" i="10"/>
  <c r="M848" i="10"/>
  <c r="S848" i="10"/>
  <c r="I848" i="10"/>
  <c r="R848" i="10"/>
  <c r="O848" i="10"/>
  <c r="Q848" i="10"/>
  <c r="J848" i="10"/>
  <c r="F848" i="10"/>
  <c r="N848" i="10"/>
  <c r="K848" i="10"/>
  <c r="P848" i="10"/>
  <c r="T848" i="10"/>
  <c r="G848" i="10"/>
  <c r="Q832" i="10"/>
  <c r="S832" i="10"/>
  <c r="I832" i="10"/>
  <c r="F832" i="10"/>
  <c r="P832" i="10"/>
  <c r="L832" i="10"/>
  <c r="H832" i="10"/>
  <c r="T832" i="10"/>
  <c r="R832" i="10"/>
  <c r="K832" i="10"/>
  <c r="J832" i="10"/>
  <c r="G832" i="10"/>
  <c r="N832" i="10"/>
  <c r="M832" i="10"/>
  <c r="O832" i="10"/>
  <c r="D332" i="10"/>
  <c r="S505" i="10"/>
  <c r="F505" i="10"/>
  <c r="I505" i="10"/>
  <c r="L505" i="10"/>
  <c r="O505" i="10"/>
  <c r="H505" i="10"/>
  <c r="J505" i="10"/>
  <c r="R505" i="10"/>
  <c r="Q505" i="10"/>
  <c r="T505" i="10"/>
  <c r="K505" i="10"/>
  <c r="N505" i="10"/>
  <c r="M505" i="10"/>
  <c r="P505" i="10"/>
  <c r="G505" i="10"/>
  <c r="L604" i="10"/>
  <c r="G604" i="10"/>
  <c r="M604" i="10"/>
  <c r="R604" i="10"/>
  <c r="S604" i="10"/>
  <c r="K604" i="10"/>
  <c r="N604" i="10"/>
  <c r="J604" i="10"/>
  <c r="T604" i="10"/>
  <c r="P604" i="10"/>
  <c r="O604" i="10"/>
  <c r="Q604" i="10"/>
  <c r="H604" i="10"/>
  <c r="I604" i="10"/>
  <c r="F604" i="10"/>
  <c r="R941" i="10"/>
  <c r="Q856" i="10"/>
  <c r="M856" i="10"/>
  <c r="H856" i="10"/>
  <c r="F856" i="10"/>
  <c r="P856" i="10"/>
  <c r="S856" i="10"/>
  <c r="K856" i="10"/>
  <c r="T856" i="10"/>
  <c r="R856" i="10"/>
  <c r="N856" i="10"/>
  <c r="I856" i="10"/>
  <c r="G856" i="10"/>
  <c r="O856" i="10"/>
  <c r="J856" i="10"/>
  <c r="L856" i="10"/>
  <c r="I438" i="10"/>
  <c r="N438" i="10"/>
  <c r="O438" i="10"/>
  <c r="T438" i="10"/>
  <c r="P438" i="10"/>
  <c r="L438" i="10"/>
  <c r="M438" i="10"/>
  <c r="R438" i="10"/>
  <c r="S438" i="10"/>
  <c r="K438" i="10"/>
  <c r="Q438" i="10"/>
  <c r="J438" i="10"/>
  <c r="F438" i="10"/>
  <c r="G438" i="10"/>
  <c r="H438" i="10"/>
  <c r="M639" i="10"/>
  <c r="G639" i="10"/>
  <c r="K639" i="10"/>
  <c r="O639" i="10"/>
  <c r="J639" i="10"/>
  <c r="T639" i="10"/>
  <c r="H639" i="10"/>
  <c r="I639" i="10"/>
  <c r="R639" i="10"/>
  <c r="L639" i="10"/>
  <c r="F639" i="10"/>
  <c r="P639" i="10"/>
  <c r="N639" i="10"/>
  <c r="S639" i="10"/>
  <c r="Q639" i="10"/>
  <c r="G598" i="10"/>
  <c r="H598" i="10"/>
  <c r="I598" i="10"/>
  <c r="P598" i="10"/>
  <c r="T598" i="10"/>
  <c r="J598" i="10"/>
  <c r="N598" i="10"/>
  <c r="S598" i="10"/>
  <c r="K598" i="10"/>
  <c r="F598" i="10"/>
  <c r="L598" i="10"/>
  <c r="R598" i="10"/>
  <c r="M598" i="10"/>
  <c r="O598" i="10"/>
  <c r="Q598" i="10"/>
  <c r="O860" i="10"/>
  <c r="P860" i="10"/>
  <c r="H860" i="10"/>
  <c r="F860" i="10"/>
  <c r="O905" i="10"/>
  <c r="Q395" i="10"/>
  <c r="J395" i="10"/>
  <c r="O395" i="10"/>
  <c r="N395" i="10"/>
  <c r="F395" i="10"/>
  <c r="K395" i="10"/>
  <c r="R395" i="10"/>
  <c r="M395" i="10"/>
  <c r="S395" i="10"/>
  <c r="H395" i="10"/>
  <c r="P395" i="10"/>
  <c r="G395" i="10"/>
  <c r="T395" i="10"/>
  <c r="L395" i="10"/>
  <c r="I395" i="10"/>
  <c r="J647" i="10"/>
  <c r="R647" i="10"/>
  <c r="I647" i="10"/>
  <c r="P647" i="10"/>
  <c r="K647" i="10"/>
  <c r="T647" i="10"/>
  <c r="M647" i="10"/>
  <c r="O647" i="10"/>
  <c r="S647" i="10"/>
  <c r="F647" i="10"/>
  <c r="L647" i="10"/>
  <c r="H647" i="10"/>
  <c r="N647" i="10"/>
  <c r="G647" i="10"/>
  <c r="Q647" i="10"/>
  <c r="G631" i="10"/>
  <c r="R631" i="10"/>
  <c r="S631" i="10"/>
  <c r="F631" i="10"/>
  <c r="J631" i="10"/>
  <c r="H631" i="10"/>
  <c r="P631" i="10"/>
  <c r="Q631" i="10"/>
  <c r="I631" i="10"/>
  <c r="T631" i="10"/>
  <c r="O631" i="10"/>
  <c r="N631" i="10"/>
  <c r="M631" i="10"/>
  <c r="L631" i="10"/>
  <c r="K631" i="10"/>
  <c r="H852" i="10"/>
  <c r="Q852" i="10"/>
  <c r="G635" i="10"/>
  <c r="O635" i="10"/>
  <c r="K635" i="10"/>
  <c r="S635" i="10"/>
  <c r="Q635" i="10"/>
  <c r="T635" i="10"/>
  <c r="N635" i="10"/>
  <c r="J635" i="10"/>
  <c r="R635" i="10"/>
  <c r="F635" i="10"/>
  <c r="M635" i="10"/>
  <c r="I635" i="10"/>
  <c r="P635" i="10"/>
  <c r="L635" i="10"/>
  <c r="H635" i="10"/>
  <c r="D336" i="10"/>
  <c r="L655" i="10"/>
  <c r="J655" i="10"/>
  <c r="K655" i="10"/>
  <c r="O655" i="10"/>
  <c r="F655" i="10"/>
  <c r="R655" i="10"/>
  <c r="N655" i="10"/>
  <c r="Q655" i="10"/>
  <c r="M655" i="10"/>
  <c r="H655" i="10"/>
  <c r="T655" i="10"/>
  <c r="G655" i="10"/>
  <c r="S655" i="10"/>
  <c r="I655" i="10"/>
  <c r="P655" i="10"/>
  <c r="D371" i="10"/>
  <c r="F909" i="10"/>
  <c r="G909" i="10"/>
  <c r="U622" i="10"/>
  <c r="D908" i="10"/>
  <c r="D912" i="10"/>
  <c r="T659" i="10"/>
  <c r="H659" i="10"/>
  <c r="Q659" i="10"/>
  <c r="M659" i="10"/>
  <c r="S659" i="10"/>
  <c r="G659" i="10"/>
  <c r="P659" i="10"/>
  <c r="F659" i="10"/>
  <c r="J659" i="10"/>
  <c r="L659" i="10"/>
  <c r="R659" i="10"/>
  <c r="N659" i="10"/>
  <c r="I659" i="10"/>
  <c r="O659" i="10"/>
  <c r="K659" i="10"/>
  <c r="L844" i="10"/>
  <c r="O844" i="10"/>
  <c r="G933" i="10"/>
  <c r="H933" i="10"/>
  <c r="F933" i="10"/>
  <c r="R933" i="10"/>
  <c r="K933" i="10"/>
  <c r="L933" i="10"/>
  <c r="I933" i="10"/>
  <c r="M933" i="10"/>
  <c r="O933" i="10"/>
  <c r="Q933" i="10"/>
  <c r="S933" i="10"/>
  <c r="J933" i="10"/>
  <c r="T933" i="10"/>
  <c r="N933" i="10"/>
  <c r="P933" i="10"/>
  <c r="S868" i="10"/>
  <c r="G868" i="10"/>
  <c r="L651" i="10"/>
  <c r="M651" i="10"/>
  <c r="R651" i="10"/>
  <c r="K651" i="10"/>
  <c r="P651" i="10"/>
  <c r="Q651" i="10"/>
  <c r="F651" i="10"/>
  <c r="O651" i="10"/>
  <c r="T651" i="10"/>
  <c r="J651" i="10"/>
  <c r="S651" i="10"/>
  <c r="G651" i="10"/>
  <c r="H651" i="10"/>
  <c r="N651" i="10"/>
  <c r="I651" i="10"/>
  <c r="R671" i="10"/>
  <c r="G671" i="10"/>
  <c r="L671" i="10"/>
  <c r="O671" i="10"/>
  <c r="T671" i="10"/>
  <c r="N671" i="10"/>
  <c r="K671" i="10"/>
  <c r="I671" i="10"/>
  <c r="S671" i="10"/>
  <c r="M671" i="10"/>
  <c r="F671" i="10"/>
  <c r="Q671" i="10"/>
  <c r="P671" i="10"/>
  <c r="H671" i="10"/>
  <c r="J671" i="10"/>
  <c r="M521" i="10"/>
  <c r="S521" i="10"/>
  <c r="R521" i="10"/>
  <c r="N521" i="10"/>
  <c r="H521" i="10"/>
  <c r="O521" i="10"/>
  <c r="Q521" i="10"/>
  <c r="J521" i="10"/>
  <c r="G521" i="10"/>
  <c r="K521" i="10"/>
  <c r="P521" i="10"/>
  <c r="I521" i="10"/>
  <c r="T521" i="10"/>
  <c r="L521" i="10"/>
  <c r="F521" i="10"/>
  <c r="P925" i="10"/>
  <c r="J925" i="10"/>
  <c r="K925" i="10"/>
  <c r="F925" i="10"/>
  <c r="T925" i="10"/>
  <c r="Q925" i="10"/>
  <c r="O925" i="10"/>
  <c r="H925" i="10"/>
  <c r="S925" i="10"/>
  <c r="G925" i="10"/>
  <c r="M925" i="10"/>
  <c r="L925" i="10"/>
  <c r="I925" i="10"/>
  <c r="R925" i="10"/>
  <c r="N925" i="10"/>
  <c r="S572" i="10"/>
  <c r="L572" i="10"/>
  <c r="K572" i="10"/>
  <c r="I572" i="10"/>
  <c r="H572" i="10"/>
  <c r="G572" i="10"/>
  <c r="T572" i="10"/>
  <c r="N572" i="10"/>
  <c r="M572" i="10"/>
  <c r="J572" i="10"/>
  <c r="P572" i="10"/>
  <c r="Q572" i="10"/>
  <c r="R572" i="10"/>
  <c r="O572" i="10"/>
  <c r="F572" i="10"/>
  <c r="D924" i="10"/>
  <c r="D928" i="10"/>
  <c r="G391" i="10"/>
  <c r="H391" i="10"/>
  <c r="R391" i="10"/>
  <c r="I391" i="10"/>
  <c r="Q391" i="10"/>
  <c r="J391" i="10"/>
  <c r="M391" i="10"/>
  <c r="K391" i="10"/>
  <c r="O391" i="10"/>
  <c r="F391" i="10"/>
  <c r="L391" i="10"/>
  <c r="S391" i="10"/>
  <c r="P391" i="10"/>
  <c r="N391" i="10"/>
  <c r="T391" i="10"/>
  <c r="G643" i="10"/>
  <c r="R643" i="10"/>
  <c r="Q643" i="10"/>
  <c r="O643" i="10"/>
  <c r="K643" i="10"/>
  <c r="I643" i="10"/>
  <c r="N643" i="10"/>
  <c r="J643" i="10"/>
  <c r="H643" i="10"/>
  <c r="T643" i="10"/>
  <c r="S643" i="10"/>
  <c r="P643" i="10"/>
  <c r="L643" i="10"/>
  <c r="M643" i="10"/>
  <c r="F643" i="10"/>
  <c r="N627" i="10"/>
  <c r="R627" i="10"/>
  <c r="G627" i="10"/>
  <c r="J627" i="10"/>
  <c r="O627" i="10"/>
  <c r="S627" i="10"/>
  <c r="H627" i="10"/>
  <c r="K627" i="10"/>
  <c r="P627" i="10"/>
  <c r="T627" i="10"/>
  <c r="I627" i="10"/>
  <c r="L627" i="10"/>
  <c r="F627" i="10"/>
  <c r="Q627" i="10"/>
  <c r="M627" i="10"/>
  <c r="N921" i="10"/>
  <c r="T667" i="10"/>
  <c r="H667" i="10"/>
  <c r="K667" i="10"/>
  <c r="M667" i="10"/>
  <c r="S667" i="10"/>
  <c r="G667" i="10"/>
  <c r="R667" i="10"/>
  <c r="N667" i="10"/>
  <c r="J667" i="10"/>
  <c r="I667" i="10"/>
  <c r="P667" i="10"/>
  <c r="L667" i="10"/>
  <c r="O667" i="10"/>
  <c r="F667" i="10"/>
  <c r="Q667" i="10"/>
  <c r="H588" i="10"/>
  <c r="R588" i="10"/>
  <c r="Q588" i="10"/>
  <c r="G588" i="10"/>
  <c r="L588" i="10"/>
  <c r="N588" i="10"/>
  <c r="M588" i="10"/>
  <c r="S588" i="10"/>
  <c r="J588" i="10"/>
  <c r="P588" i="10"/>
  <c r="O588" i="10"/>
  <c r="F588" i="10"/>
  <c r="K588" i="10"/>
  <c r="I588" i="10"/>
  <c r="T588" i="10"/>
  <c r="K470" i="10"/>
  <c r="S470" i="10"/>
  <c r="F470" i="10"/>
  <c r="R470" i="10"/>
  <c r="Q470" i="10"/>
  <c r="L470" i="10"/>
  <c r="O470" i="10"/>
  <c r="P470" i="10"/>
  <c r="I470" i="10"/>
  <c r="T470" i="10"/>
  <c r="M470" i="10"/>
  <c r="H470" i="10"/>
  <c r="N470" i="10"/>
  <c r="J470" i="10"/>
  <c r="G470" i="10"/>
  <c r="I403" i="10"/>
  <c r="S403" i="10"/>
  <c r="Q403" i="10"/>
  <c r="P403" i="10"/>
  <c r="L403" i="10"/>
  <c r="F403" i="10"/>
  <c r="T403" i="10"/>
  <c r="H403" i="10"/>
  <c r="J403" i="10"/>
  <c r="N403" i="10"/>
  <c r="G403" i="10"/>
  <c r="R403" i="10"/>
  <c r="O403" i="10"/>
  <c r="K403" i="10"/>
  <c r="M403" i="10"/>
  <c r="R387" i="10"/>
  <c r="K387" i="10"/>
  <c r="I387" i="10"/>
  <c r="O387" i="10"/>
  <c r="T387" i="10"/>
  <c r="F387" i="10"/>
  <c r="L387" i="10"/>
  <c r="P387" i="10"/>
  <c r="M387" i="10"/>
  <c r="N387" i="10"/>
  <c r="H387" i="10"/>
  <c r="Q387" i="10"/>
  <c r="S387" i="10"/>
  <c r="G387" i="10"/>
  <c r="J387" i="10"/>
  <c r="N369" i="10"/>
  <c r="K369" i="10"/>
  <c r="S369" i="10"/>
  <c r="G369" i="10"/>
  <c r="F369" i="10"/>
  <c r="I369" i="10"/>
  <c r="O369" i="10"/>
  <c r="T369" i="10"/>
  <c r="R369" i="10"/>
  <c r="J369" i="10"/>
  <c r="P369" i="10"/>
  <c r="L369" i="10"/>
  <c r="M369" i="10"/>
  <c r="Q369" i="10"/>
  <c r="H369" i="10"/>
  <c r="F590" i="10"/>
  <c r="R590" i="10"/>
  <c r="T590" i="10"/>
  <c r="N590" i="10"/>
  <c r="J590" i="10"/>
  <c r="M590" i="10"/>
  <c r="O590" i="10"/>
  <c r="P590" i="10"/>
  <c r="Q590" i="10"/>
  <c r="H590" i="10"/>
  <c r="I590" i="10"/>
  <c r="K590" i="10"/>
  <c r="L590" i="10"/>
  <c r="S590" i="10"/>
  <c r="G590" i="10"/>
  <c r="U51" i="21"/>
  <c r="V51" i="21" s="1"/>
  <c r="S51" i="12"/>
  <c r="U51" i="15"/>
  <c r="V51" i="15" s="1"/>
  <c r="U51" i="16"/>
  <c r="V51" i="16" s="1"/>
  <c r="R51" i="12"/>
  <c r="X51" i="12"/>
  <c r="U51" i="22"/>
  <c r="V51" i="22" s="1"/>
  <c r="U51" i="19"/>
  <c r="V51" i="19" s="1"/>
  <c r="O51" i="12"/>
  <c r="U51" i="14"/>
  <c r="V51" i="14" s="1"/>
  <c r="U117" i="14"/>
  <c r="V117" i="14" s="1"/>
  <c r="U142" i="14"/>
  <c r="V142" i="14" s="1"/>
  <c r="U124" i="14"/>
  <c r="V124" i="14" s="1"/>
  <c r="N83" i="14"/>
  <c r="Q111" i="14"/>
  <c r="U95" i="14"/>
  <c r="V95" i="14" s="1"/>
  <c r="J111" i="14"/>
  <c r="I225" i="14"/>
  <c r="T124" i="12"/>
  <c r="P165" i="12"/>
  <c r="N194" i="12"/>
  <c r="O73" i="12"/>
  <c r="X147" i="12"/>
  <c r="V204" i="12"/>
  <c r="V206" i="12" s="1"/>
  <c r="Q221" i="12"/>
  <c r="Y181" i="12"/>
  <c r="W161" i="12"/>
  <c r="U189" i="14"/>
  <c r="V189" i="14" s="1"/>
  <c r="U222" i="14"/>
  <c r="V222" i="14" s="1"/>
  <c r="U218" i="14"/>
  <c r="V218" i="14" s="1"/>
  <c r="U138" i="14"/>
  <c r="V138" i="14" s="1"/>
  <c r="U82" i="14"/>
  <c r="V82" i="14" s="1"/>
  <c r="Q146" i="14"/>
  <c r="S146" i="14"/>
  <c r="O146" i="14"/>
  <c r="S120" i="14"/>
  <c r="M83" i="14"/>
  <c r="U229" i="14"/>
  <c r="V229" i="14" s="1"/>
  <c r="U216" i="14"/>
  <c r="V216" i="14" s="1"/>
  <c r="U160" i="12"/>
  <c r="W133" i="12"/>
  <c r="Y189" i="12"/>
  <c r="Y145" i="12"/>
  <c r="S216" i="12"/>
  <c r="O132" i="12"/>
  <c r="X77" i="12"/>
  <c r="Q193" i="12"/>
  <c r="R116" i="12"/>
  <c r="N219" i="12"/>
  <c r="Y77" i="12"/>
  <c r="O197" i="14"/>
  <c r="R197" i="14"/>
  <c r="R225" i="14"/>
  <c r="U140" i="14"/>
  <c r="V140" i="14" s="1"/>
  <c r="U134" i="14"/>
  <c r="V134" i="14" s="1"/>
  <c r="U208" i="14"/>
  <c r="V208" i="14" s="1"/>
  <c r="Q155" i="14"/>
  <c r="M146" i="14"/>
  <c r="O83" i="14"/>
  <c r="L111" i="14"/>
  <c r="U614" i="10"/>
  <c r="I66" i="13"/>
  <c r="P66" i="13"/>
  <c r="K66" i="13"/>
  <c r="L66" i="13"/>
  <c r="J66" i="13"/>
  <c r="U68" i="16"/>
  <c r="V68" i="16" s="1"/>
  <c r="U68" i="15"/>
  <c r="V68" i="15" s="1"/>
  <c r="R68" i="13"/>
  <c r="I68" i="13"/>
  <c r="T68" i="13"/>
  <c r="L68" i="13"/>
  <c r="N68" i="13"/>
  <c r="M68" i="13"/>
  <c r="R68" i="12" s="1"/>
  <c r="P68" i="13"/>
  <c r="K68" i="13"/>
  <c r="O68" i="13"/>
  <c r="Q68" i="13"/>
  <c r="J68" i="13"/>
  <c r="S68" i="13"/>
  <c r="M66" i="13"/>
  <c r="T66" i="13"/>
  <c r="Q66" i="13"/>
  <c r="U196" i="15"/>
  <c r="V196" i="15" s="1"/>
  <c r="K197" i="15"/>
  <c r="J203" i="16"/>
  <c r="U198" i="16"/>
  <c r="U161" i="16"/>
  <c r="N158" i="16"/>
  <c r="U156" i="16"/>
  <c r="P83" i="16"/>
  <c r="U226" i="15"/>
  <c r="V226" i="15" s="1"/>
  <c r="V228" i="15" s="1"/>
  <c r="K228" i="15"/>
  <c r="I129" i="15"/>
  <c r="U127" i="15"/>
  <c r="V127" i="15" s="1"/>
  <c r="M120" i="15"/>
  <c r="U113" i="15"/>
  <c r="I197" i="15"/>
  <c r="U188" i="15"/>
  <c r="X132" i="12"/>
  <c r="U205" i="13"/>
  <c r="V205" i="13" s="1"/>
  <c r="U226" i="13"/>
  <c r="V226" i="13" s="1"/>
  <c r="U217" i="13"/>
  <c r="V217" i="13" s="1"/>
  <c r="U186" i="13"/>
  <c r="V186" i="13" s="1"/>
  <c r="U133" i="13"/>
  <c r="V133" i="13" s="1"/>
  <c r="U226" i="14"/>
  <c r="V226" i="14" s="1"/>
  <c r="I228" i="14"/>
  <c r="N197" i="14"/>
  <c r="U136" i="14"/>
  <c r="I146" i="14"/>
  <c r="I212" i="14"/>
  <c r="U207" i="14"/>
  <c r="U144" i="20"/>
  <c r="V144" i="20" s="1"/>
  <c r="V146" i="20" s="1"/>
  <c r="M225" i="14"/>
  <c r="U190" i="14"/>
  <c r="V190" i="14" s="1"/>
  <c r="K182" i="14"/>
  <c r="R146" i="14"/>
  <c r="S129" i="14"/>
  <c r="Q83" i="14"/>
  <c r="N146" i="14"/>
  <c r="U125" i="14"/>
  <c r="V125" i="14" s="1"/>
  <c r="U193" i="13"/>
  <c r="V193" i="13" s="1"/>
  <c r="U156" i="13"/>
  <c r="U137" i="14"/>
  <c r="V137" i="14" s="1"/>
  <c r="O166" i="14"/>
  <c r="K146" i="14"/>
  <c r="R83" i="14"/>
  <c r="Q212" i="14"/>
  <c r="M197" i="14"/>
  <c r="U179" i="14"/>
  <c r="V179" i="14" s="1"/>
  <c r="U187" i="14"/>
  <c r="V187" i="14" s="1"/>
  <c r="U196" i="14"/>
  <c r="V196" i="14" s="1"/>
  <c r="U200" i="14"/>
  <c r="V200" i="14" s="1"/>
  <c r="U186" i="14"/>
  <c r="V186" i="14" s="1"/>
  <c r="U221" i="14"/>
  <c r="V221" i="14" s="1"/>
  <c r="U227" i="14"/>
  <c r="V227" i="14" s="1"/>
  <c r="U133" i="14"/>
  <c r="V133" i="14" s="1"/>
  <c r="J197" i="14"/>
  <c r="H46" i="16"/>
  <c r="N111" i="16"/>
  <c r="K111" i="14"/>
  <c r="I111" i="16"/>
  <c r="U85" i="16"/>
  <c r="V85" i="16" s="1"/>
  <c r="U105" i="14"/>
  <c r="V105" i="14" s="1"/>
  <c r="M203" i="26"/>
  <c r="U150" i="26"/>
  <c r="V150" i="26" s="1"/>
  <c r="U81" i="26"/>
  <c r="V81" i="26" s="1"/>
  <c r="R212" i="26"/>
  <c r="R166" i="26"/>
  <c r="N129" i="26"/>
  <c r="U186" i="26"/>
  <c r="V186" i="26" s="1"/>
  <c r="U223" i="25"/>
  <c r="V223" i="25" s="1"/>
  <c r="U173" i="25"/>
  <c r="V173" i="25" s="1"/>
  <c r="N166" i="25"/>
  <c r="I135" i="25"/>
  <c r="S212" i="25"/>
  <c r="O129" i="25"/>
  <c r="O155" i="25"/>
  <c r="K151" i="25"/>
  <c r="K166" i="25"/>
  <c r="K182" i="25"/>
  <c r="S203" i="18"/>
  <c r="K212" i="18"/>
  <c r="U77" i="16"/>
  <c r="X219" i="12"/>
  <c r="M120" i="16"/>
  <c r="U119" i="16"/>
  <c r="V119" i="16" s="1"/>
  <c r="T203" i="15"/>
  <c r="J228" i="16"/>
  <c r="U228" i="16" s="1"/>
  <c r="U226" i="16"/>
  <c r="V226" i="16" s="1"/>
  <c r="V228" i="16" s="1"/>
  <c r="J182" i="16"/>
  <c r="U180" i="16"/>
  <c r="U176" i="16"/>
  <c r="V176" i="16" s="1"/>
  <c r="U145" i="16"/>
  <c r="V145" i="16" s="1"/>
  <c r="Q83" i="16"/>
  <c r="U81" i="16"/>
  <c r="V81" i="16" s="1"/>
  <c r="K203" i="15"/>
  <c r="U198" i="15"/>
  <c r="U165" i="15"/>
  <c r="V165" i="15" s="1"/>
  <c r="N166" i="15"/>
  <c r="O129" i="15"/>
  <c r="U114" i="15"/>
  <c r="V114" i="15" s="1"/>
  <c r="J120" i="15"/>
  <c r="U81" i="15"/>
  <c r="V81" i="15" s="1"/>
  <c r="U163" i="15"/>
  <c r="V163" i="15" s="1"/>
  <c r="Q166" i="15"/>
  <c r="M135" i="15"/>
  <c r="U134" i="15"/>
  <c r="V134" i="15" s="1"/>
  <c r="R129" i="14"/>
  <c r="U154" i="14"/>
  <c r="V154" i="14" s="1"/>
  <c r="J129" i="14"/>
  <c r="U165" i="13"/>
  <c r="V165" i="13" s="1"/>
  <c r="U153" i="14"/>
  <c r="U130" i="14"/>
  <c r="I135" i="14"/>
  <c r="K135" i="15"/>
  <c r="U81" i="14"/>
  <c r="V81" i="14" s="1"/>
  <c r="Q135" i="14"/>
  <c r="Q225" i="14"/>
  <c r="U173" i="14"/>
  <c r="V173" i="14" s="1"/>
  <c r="M120" i="14"/>
  <c r="U191" i="14"/>
  <c r="V191" i="14" s="1"/>
  <c r="U159" i="14"/>
  <c r="I166" i="14"/>
  <c r="U195" i="14"/>
  <c r="V195" i="14" s="1"/>
  <c r="I197" i="14"/>
  <c r="U183" i="14"/>
  <c r="U121" i="14"/>
  <c r="U193" i="14"/>
  <c r="V193" i="14" s="1"/>
  <c r="J120" i="14"/>
  <c r="U12" i="16"/>
  <c r="V9" i="16"/>
  <c r="V12" i="16" s="1"/>
  <c r="R229" i="15"/>
  <c r="O229" i="15"/>
  <c r="K229" i="15"/>
  <c r="N229" i="15"/>
  <c r="M229" i="15"/>
  <c r="S229" i="15"/>
  <c r="J229" i="15"/>
  <c r="P229" i="15"/>
  <c r="I229" i="15"/>
  <c r="Q229" i="15"/>
  <c r="H229" i="12"/>
  <c r="L229" i="15"/>
  <c r="T229" i="15"/>
  <c r="V15" i="16"/>
  <c r="R151" i="26"/>
  <c r="R158" i="26"/>
  <c r="R170" i="26"/>
  <c r="N228" i="26"/>
  <c r="H206" i="12"/>
  <c r="S175" i="25"/>
  <c r="S135" i="25"/>
  <c r="O175" i="25"/>
  <c r="O151" i="25"/>
  <c r="U196" i="25"/>
  <c r="V196" i="25" s="1"/>
  <c r="K155" i="25"/>
  <c r="U124" i="25"/>
  <c r="V124" i="25" s="1"/>
  <c r="O158" i="18"/>
  <c r="K120" i="18"/>
  <c r="K182" i="18"/>
  <c r="U123" i="15"/>
  <c r="T74" i="15"/>
  <c r="U71" i="15"/>
  <c r="P146" i="15"/>
  <c r="U141" i="15"/>
  <c r="V141" i="15" s="1"/>
  <c r="N129" i="16"/>
  <c r="L120" i="16"/>
  <c r="U118" i="16"/>
  <c r="L74" i="16"/>
  <c r="U72" i="16"/>
  <c r="J225" i="15"/>
  <c r="U213" i="15"/>
  <c r="V213" i="15" s="1"/>
  <c r="T129" i="15"/>
  <c r="U136" i="15"/>
  <c r="Q146" i="15"/>
  <c r="U219" i="13"/>
  <c r="V219" i="13" s="1"/>
  <c r="U181" i="14"/>
  <c r="V181" i="14" s="1"/>
  <c r="U177" i="14"/>
  <c r="I182" i="14"/>
  <c r="U157" i="14"/>
  <c r="V157" i="14" s="1"/>
  <c r="I158" i="14"/>
  <c r="U147" i="14"/>
  <c r="I151" i="14"/>
  <c r="U128" i="14"/>
  <c r="V128" i="14" s="1"/>
  <c r="N129" i="14"/>
  <c r="J146" i="14"/>
  <c r="U223" i="14"/>
  <c r="V223" i="14" s="1"/>
  <c r="U137" i="13"/>
  <c r="V137" i="13" s="1"/>
  <c r="U167" i="14"/>
  <c r="I170" i="14"/>
  <c r="J166" i="16"/>
  <c r="N212" i="14"/>
  <c r="U202" i="14"/>
  <c r="V202" i="14" s="1"/>
  <c r="I175" i="14"/>
  <c r="U171" i="14"/>
  <c r="U165" i="14"/>
  <c r="V165" i="14" s="1"/>
  <c r="U141" i="14"/>
  <c r="V141" i="14" s="1"/>
  <c r="U77" i="14"/>
  <c r="Q129" i="14"/>
  <c r="Q166" i="14"/>
  <c r="M135" i="14"/>
  <c r="U112" i="14"/>
  <c r="I120" i="14"/>
  <c r="U143" i="14"/>
  <c r="V143" i="14" s="1"/>
  <c r="U163" i="14"/>
  <c r="V163" i="14" s="1"/>
  <c r="U172" i="14"/>
  <c r="V172" i="14" s="1"/>
  <c r="I83" i="14"/>
  <c r="R45" i="16"/>
  <c r="R46" i="16" s="1"/>
  <c r="J111" i="15"/>
  <c r="U85" i="15"/>
  <c r="V85" i="15" s="1"/>
  <c r="U185" i="26"/>
  <c r="V185" i="26" s="1"/>
  <c r="U176" i="26"/>
  <c r="V176" i="26" s="1"/>
  <c r="U118" i="26"/>
  <c r="V118" i="26" s="1"/>
  <c r="J170" i="26"/>
  <c r="S155" i="25"/>
  <c r="U221" i="25"/>
  <c r="V221" i="25" s="1"/>
  <c r="K206" i="25"/>
  <c r="K158" i="25"/>
  <c r="K83" i="18"/>
  <c r="K170" i="18"/>
  <c r="U161" i="15"/>
  <c r="V16" i="16"/>
  <c r="U91" i="16"/>
  <c r="V91" i="16" s="1"/>
  <c r="P197" i="16"/>
  <c r="U196" i="16"/>
  <c r="U201" i="15"/>
  <c r="V201" i="15" s="1"/>
  <c r="P203" i="15"/>
  <c r="U150" i="16"/>
  <c r="U141" i="16"/>
  <c r="L146" i="16"/>
  <c r="J129" i="16"/>
  <c r="U123" i="16"/>
  <c r="O212" i="15"/>
  <c r="U208" i="15"/>
  <c r="J146" i="15"/>
  <c r="U145" i="15"/>
  <c r="V145" i="15" s="1"/>
  <c r="T83" i="15"/>
  <c r="U76" i="15"/>
  <c r="M83" i="15"/>
  <c r="U139" i="15"/>
  <c r="V139" i="15" s="1"/>
  <c r="I146" i="15"/>
  <c r="U202" i="13"/>
  <c r="V202" i="13" s="1"/>
  <c r="U194" i="13"/>
  <c r="V194" i="13" s="1"/>
  <c r="U190" i="13"/>
  <c r="V190" i="13" s="1"/>
  <c r="U162" i="13"/>
  <c r="V162" i="13" s="1"/>
  <c r="U138" i="13"/>
  <c r="V138" i="13" s="1"/>
  <c r="U73" i="13"/>
  <c r="V73" i="13" s="1"/>
  <c r="K197" i="14"/>
  <c r="U185" i="14"/>
  <c r="V185" i="14" s="1"/>
  <c r="Q203" i="14"/>
  <c r="U214" i="14"/>
  <c r="V214" i="14" s="1"/>
  <c r="U204" i="14"/>
  <c r="I206" i="14"/>
  <c r="U199" i="14"/>
  <c r="V199" i="14" s="1"/>
  <c r="U78" i="14"/>
  <c r="V78" i="14" s="1"/>
  <c r="N155" i="14"/>
  <c r="U174" i="14"/>
  <c r="V174" i="14" s="1"/>
  <c r="J175" i="14"/>
  <c r="M203" i="14"/>
  <c r="U198" i="14"/>
  <c r="I203" i="14"/>
  <c r="J151" i="16"/>
  <c r="J212" i="14"/>
  <c r="Q175" i="14"/>
  <c r="U161" i="14"/>
  <c r="V161" i="14" s="1"/>
  <c r="U145" i="14"/>
  <c r="V145" i="14" s="1"/>
  <c r="U132" i="14"/>
  <c r="V132" i="14" s="1"/>
  <c r="U118" i="14"/>
  <c r="V118" i="14" s="1"/>
  <c r="K83" i="14"/>
  <c r="Q197" i="14"/>
  <c r="U169" i="14"/>
  <c r="V169" i="14" s="1"/>
  <c r="U211" i="14"/>
  <c r="V211" i="14" s="1"/>
  <c r="U126" i="14"/>
  <c r="V126" i="14" s="1"/>
  <c r="U122" i="14"/>
  <c r="V122" i="14" s="1"/>
  <c r="I129" i="14"/>
  <c r="U150" i="14"/>
  <c r="V150" i="14" s="1"/>
  <c r="J225" i="14"/>
  <c r="K120" i="14"/>
  <c r="J83" i="14"/>
  <c r="U160" i="14"/>
  <c r="V160" i="14" s="1"/>
  <c r="U73" i="14"/>
  <c r="V73" i="14" s="1"/>
  <c r="V84" i="15"/>
  <c r="V19" i="16"/>
  <c r="V41" i="16"/>
  <c r="U44" i="14"/>
  <c r="V41" i="14"/>
  <c r="V44" i="14" s="1"/>
  <c r="I111" i="14"/>
  <c r="U87" i="14"/>
  <c r="U96" i="14"/>
  <c r="V96" i="14" s="1"/>
  <c r="L111" i="16"/>
  <c r="S111" i="14"/>
  <c r="U95" i="16"/>
  <c r="V95" i="16" s="1"/>
  <c r="U229" i="16"/>
  <c r="V229" i="16" s="1"/>
  <c r="L129" i="26"/>
  <c r="R175" i="26"/>
  <c r="N182" i="26"/>
  <c r="J74" i="26"/>
  <c r="U195" i="25"/>
  <c r="V195" i="25" s="1"/>
  <c r="L197" i="25"/>
  <c r="U153" i="25"/>
  <c r="V153" i="25" s="1"/>
  <c r="V155" i="25" s="1"/>
  <c r="J151" i="25"/>
  <c r="U116" i="25"/>
  <c r="V116" i="25" s="1"/>
  <c r="K203" i="25"/>
  <c r="S182" i="18"/>
  <c r="S83" i="18"/>
  <c r="S170" i="18"/>
  <c r="T168" i="12"/>
  <c r="I45" i="16"/>
  <c r="I46" i="16" s="1"/>
  <c r="X9" i="4"/>
  <c r="W71" i="4"/>
  <c r="N9" i="7"/>
  <c r="K9" i="7"/>
  <c r="O9" i="7"/>
  <c r="H9" i="7"/>
  <c r="I45" i="27"/>
  <c r="I46" i="27" s="1"/>
  <c r="U74" i="27"/>
  <c r="V71" i="27"/>
  <c r="V74" i="27" s="1"/>
  <c r="V205" i="27"/>
  <c r="V208" i="27"/>
  <c r="V112" i="27"/>
  <c r="V201" i="27"/>
  <c r="V168" i="27"/>
  <c r="V136" i="26"/>
  <c r="V76" i="26"/>
  <c r="V204" i="26"/>
  <c r="V183" i="26"/>
  <c r="V156" i="26"/>
  <c r="V159" i="26"/>
  <c r="V198" i="26"/>
  <c r="V131" i="26"/>
  <c r="V167" i="26"/>
  <c r="R45" i="25"/>
  <c r="R46" i="25" s="1"/>
  <c r="V206" i="25"/>
  <c r="L45" i="25"/>
  <c r="L46" i="25" s="1"/>
  <c r="U206" i="25"/>
  <c r="I45" i="25"/>
  <c r="I46" i="25" s="1"/>
  <c r="V14" i="25"/>
  <c r="V130" i="25"/>
  <c r="V172" i="25"/>
  <c r="U74" i="25"/>
  <c r="V73" i="25"/>
  <c r="V74" i="25" s="1"/>
  <c r="U12" i="25"/>
  <c r="V9" i="25"/>
  <c r="V12" i="25" s="1"/>
  <c r="V41" i="25"/>
  <c r="V187" i="25"/>
  <c r="V114" i="25"/>
  <c r="M45" i="25"/>
  <c r="M46" i="25" s="1"/>
  <c r="I45" i="24"/>
  <c r="I46" i="24" s="1"/>
  <c r="V166" i="24"/>
  <c r="J45" i="24"/>
  <c r="J46" i="24" s="1"/>
  <c r="V228" i="24"/>
  <c r="N45" i="24"/>
  <c r="V83" i="24"/>
  <c r="U166" i="24"/>
  <c r="V185" i="24"/>
  <c r="V197" i="24" s="1"/>
  <c r="U197" i="24"/>
  <c r="U66" i="24"/>
  <c r="V66" i="24" s="1"/>
  <c r="V198" i="24"/>
  <c r="V203" i="24" s="1"/>
  <c r="U203" i="24"/>
  <c r="V122" i="24"/>
  <c r="U155" i="24"/>
  <c r="V152" i="24"/>
  <c r="V155" i="24" s="1"/>
  <c r="V207" i="24"/>
  <c r="U83" i="24"/>
  <c r="V158" i="24"/>
  <c r="V168" i="24"/>
  <c r="V170" i="24" s="1"/>
  <c r="U170" i="24"/>
  <c r="U151" i="24"/>
  <c r="V147" i="24"/>
  <c r="V151" i="24" s="1"/>
  <c r="V113" i="24"/>
  <c r="V120" i="24" s="1"/>
  <c r="U120" i="24"/>
  <c r="U135" i="24"/>
  <c r="V130" i="24"/>
  <c r="V135" i="24" s="1"/>
  <c r="U158" i="24"/>
  <c r="U74" i="24"/>
  <c r="V71" i="24"/>
  <c r="V74" i="24" s="1"/>
  <c r="U68" i="24"/>
  <c r="V68" i="24" s="1"/>
  <c r="U175" i="24"/>
  <c r="V171" i="24"/>
  <c r="V175" i="24" s="1"/>
  <c r="U146" i="24"/>
  <c r="V137" i="24"/>
  <c r="V146" i="24" s="1"/>
  <c r="U206" i="24"/>
  <c r="V204" i="24"/>
  <c r="V206" i="24" s="1"/>
  <c r="U182" i="24"/>
  <c r="V177" i="24"/>
  <c r="V182" i="24" s="1"/>
  <c r="V84" i="24"/>
  <c r="R46" i="23"/>
  <c r="S45" i="23"/>
  <c r="S46" i="23" s="1"/>
  <c r="N45" i="23"/>
  <c r="N46" i="23" s="1"/>
  <c r="U158" i="23"/>
  <c r="V74" i="23"/>
  <c r="V158" i="23"/>
  <c r="O45" i="23"/>
  <c r="V12" i="23"/>
  <c r="J45" i="23"/>
  <c r="J46" i="23" s="1"/>
  <c r="U166" i="23"/>
  <c r="V159" i="23"/>
  <c r="V166" i="23" s="1"/>
  <c r="U228" i="23"/>
  <c r="V167" i="23"/>
  <c r="T45" i="23"/>
  <c r="T46" i="23" s="1"/>
  <c r="U155" i="23"/>
  <c r="V152" i="23"/>
  <c r="V155" i="23" s="1"/>
  <c r="V75" i="23"/>
  <c r="U129" i="23"/>
  <c r="V121" i="23"/>
  <c r="V129" i="23" s="1"/>
  <c r="V112" i="23"/>
  <c r="V147" i="23"/>
  <c r="V207" i="23"/>
  <c r="U18" i="23"/>
  <c r="U12" i="23"/>
  <c r="U206" i="23"/>
  <c r="V204" i="23"/>
  <c r="V206" i="23" s="1"/>
  <c r="V183" i="23"/>
  <c r="V201" i="23"/>
  <c r="U182" i="23"/>
  <c r="V177" i="23"/>
  <c r="V15" i="23"/>
  <c r="V42" i="23"/>
  <c r="V84" i="23"/>
  <c r="U74" i="23"/>
  <c r="V19" i="23"/>
  <c r="U175" i="23"/>
  <c r="V171" i="23"/>
  <c r="V137" i="23"/>
  <c r="V228" i="22"/>
  <c r="V147" i="22"/>
  <c r="V151" i="22" s="1"/>
  <c r="U151" i="22"/>
  <c r="V75" i="22"/>
  <c r="U212" i="22"/>
  <c r="V207" i="22"/>
  <c r="V121" i="22"/>
  <c r="U228" i="22"/>
  <c r="V167" i="22"/>
  <c r="V170" i="22" s="1"/>
  <c r="U170" i="22"/>
  <c r="U206" i="22"/>
  <c r="V204" i="22"/>
  <c r="V206" i="22" s="1"/>
  <c r="V171" i="22"/>
  <c r="V112" i="22"/>
  <c r="U146" i="22"/>
  <c r="V136" i="22"/>
  <c r="V146" i="22" s="1"/>
  <c r="V159" i="22"/>
  <c r="U155" i="22"/>
  <c r="V152" i="22"/>
  <c r="V155" i="22" s="1"/>
  <c r="V84" i="22"/>
  <c r="V177" i="22"/>
  <c r="V182" i="22" s="1"/>
  <c r="U182" i="22"/>
  <c r="V71" i="22"/>
  <c r="V74" i="22" s="1"/>
  <c r="U74" i="22"/>
  <c r="U197" i="22"/>
  <c r="V183" i="22"/>
  <c r="V197" i="22" s="1"/>
  <c r="V198" i="22"/>
  <c r="P45" i="21"/>
  <c r="P46" i="21" s="1"/>
  <c r="T45" i="21"/>
  <c r="T46" i="21" s="1"/>
  <c r="N45" i="21"/>
  <c r="N46" i="21" s="1"/>
  <c r="Q45" i="21"/>
  <c r="Q46" i="21" s="1"/>
  <c r="O45" i="21"/>
  <c r="O46" i="21" s="1"/>
  <c r="M45" i="21"/>
  <c r="M46" i="21" s="1"/>
  <c r="V212" i="21"/>
  <c r="U212" i="21"/>
  <c r="L45" i="21"/>
  <c r="L46" i="21" s="1"/>
  <c r="U158" i="21"/>
  <c r="V156" i="21"/>
  <c r="V158" i="21" s="1"/>
  <c r="V177" i="21"/>
  <c r="V182" i="21" s="1"/>
  <c r="U182" i="21"/>
  <c r="V41" i="21"/>
  <c r="V44" i="21" s="1"/>
  <c r="U44" i="21"/>
  <c r="V147" i="21"/>
  <c r="I45" i="21"/>
  <c r="I46" i="21" s="1"/>
  <c r="U155" i="21"/>
  <c r="U206" i="21"/>
  <c r="V204" i="21"/>
  <c r="V206" i="21" s="1"/>
  <c r="V167" i="21"/>
  <c r="V170" i="21" s="1"/>
  <c r="U170" i="21"/>
  <c r="V159" i="21"/>
  <c r="U68" i="21"/>
  <c r="V68" i="21" s="1"/>
  <c r="V131" i="21"/>
  <c r="V135" i="21" s="1"/>
  <c r="U135" i="21"/>
  <c r="U146" i="21"/>
  <c r="V137" i="21"/>
  <c r="V146" i="21" s="1"/>
  <c r="V14" i="21"/>
  <c r="U12" i="21"/>
  <c r="V9" i="21"/>
  <c r="V12" i="21" s="1"/>
  <c r="V18" i="21"/>
  <c r="V184" i="21"/>
  <c r="V197" i="21" s="1"/>
  <c r="U197" i="21"/>
  <c r="V173" i="21"/>
  <c r="V121" i="21"/>
  <c r="V83" i="21"/>
  <c r="V73" i="21"/>
  <c r="V74" i="21" s="1"/>
  <c r="U74" i="21"/>
  <c r="U120" i="21"/>
  <c r="V113" i="21"/>
  <c r="V120" i="21" s="1"/>
  <c r="U228" i="21"/>
  <c r="U203" i="21"/>
  <c r="V198" i="21"/>
  <c r="V203" i="21" s="1"/>
  <c r="U83" i="21"/>
  <c r="V19" i="21"/>
  <c r="U18" i="21"/>
  <c r="L45" i="20"/>
  <c r="L46" i="20" s="1"/>
  <c r="J45" i="20"/>
  <c r="J46" i="20" s="1"/>
  <c r="U228" i="20"/>
  <c r="V212" i="20"/>
  <c r="V175" i="20"/>
  <c r="I45" i="20"/>
  <c r="I46" i="20" s="1"/>
  <c r="S45" i="20"/>
  <c r="S46" i="20" s="1"/>
  <c r="U206" i="20"/>
  <c r="V204" i="20"/>
  <c r="V206" i="20" s="1"/>
  <c r="V166" i="20"/>
  <c r="T45" i="20"/>
  <c r="T46" i="20" s="1"/>
  <c r="V120" i="20"/>
  <c r="U175" i="20"/>
  <c r="V121" i="20"/>
  <c r="V129" i="20" s="1"/>
  <c r="U129" i="20"/>
  <c r="V167" i="20"/>
  <c r="V170" i="20" s="1"/>
  <c r="U170" i="20"/>
  <c r="V150" i="20"/>
  <c r="V151" i="20" s="1"/>
  <c r="U151" i="20"/>
  <c r="U166" i="20"/>
  <c r="U182" i="20"/>
  <c r="V177" i="20"/>
  <c r="V182" i="20" s="1"/>
  <c r="U68" i="20"/>
  <c r="V185" i="20"/>
  <c r="V197" i="20" s="1"/>
  <c r="U197" i="20"/>
  <c r="V73" i="20"/>
  <c r="V74" i="20" s="1"/>
  <c r="U74" i="20"/>
  <c r="V157" i="20"/>
  <c r="V158" i="20" s="1"/>
  <c r="U158" i="20"/>
  <c r="U135" i="20"/>
  <c r="U203" i="20"/>
  <c r="V198" i="20"/>
  <c r="V203" i="20" s="1"/>
  <c r="R45" i="19"/>
  <c r="R46" i="19" s="1"/>
  <c r="V146" i="19"/>
  <c r="V228" i="19"/>
  <c r="O45" i="19"/>
  <c r="O46" i="19" s="1"/>
  <c r="V170" i="19"/>
  <c r="I46" i="19"/>
  <c r="N46" i="19"/>
  <c r="V225" i="19"/>
  <c r="V203" i="19"/>
  <c r="V135" i="19"/>
  <c r="U170" i="19"/>
  <c r="T45" i="19"/>
  <c r="T46" i="19" s="1"/>
  <c r="V147" i="19"/>
  <c r="V151" i="19" s="1"/>
  <c r="U151" i="19"/>
  <c r="V178" i="19"/>
  <c r="V112" i="19"/>
  <c r="U120" i="19"/>
  <c r="V152" i="19"/>
  <c r="V155" i="19" s="1"/>
  <c r="U155" i="19"/>
  <c r="U212" i="19"/>
  <c r="V207" i="19"/>
  <c r="V212" i="19" s="1"/>
  <c r="U203" i="19"/>
  <c r="U175" i="19"/>
  <c r="V171" i="19"/>
  <c r="V175" i="19" s="1"/>
  <c r="U146" i="19"/>
  <c r="V156" i="19"/>
  <c r="V158" i="19" s="1"/>
  <c r="U158" i="19"/>
  <c r="V121" i="19"/>
  <c r="V129" i="19" s="1"/>
  <c r="U129" i="19"/>
  <c r="V71" i="19"/>
  <c r="V74" i="19" s="1"/>
  <c r="U74" i="19"/>
  <c r="U225" i="19"/>
  <c r="U135" i="19"/>
  <c r="V205" i="19"/>
  <c r="V206" i="19" s="1"/>
  <c r="U206" i="19"/>
  <c r="V183" i="19"/>
  <c r="V197" i="19" s="1"/>
  <c r="U197" i="19"/>
  <c r="R45" i="18"/>
  <c r="P45" i="18"/>
  <c r="L45" i="18"/>
  <c r="U18" i="18"/>
  <c r="U68" i="18"/>
  <c r="V68" i="18" s="1"/>
  <c r="V167" i="18"/>
  <c r="V198" i="18"/>
  <c r="U66" i="18"/>
  <c r="V66" i="18" s="1"/>
  <c r="V156" i="18"/>
  <c r="V158" i="18" s="1"/>
  <c r="U158" i="18"/>
  <c r="V177" i="18"/>
  <c r="V122" i="18"/>
  <c r="V208" i="18"/>
  <c r="V41" i="18"/>
  <c r="U44" i="18"/>
  <c r="V75" i="18"/>
  <c r="U151" i="18"/>
  <c r="V148" i="18"/>
  <c r="V151" i="18" s="1"/>
  <c r="V140" i="18"/>
  <c r="V85" i="18"/>
  <c r="U225" i="17"/>
  <c r="V12" i="17"/>
  <c r="S45" i="17"/>
  <c r="S46" i="17" s="1"/>
  <c r="U44" i="17"/>
  <c r="U40" i="17"/>
  <c r="U68" i="17"/>
  <c r="V68" i="17" s="1"/>
  <c r="R45" i="17"/>
  <c r="R46" i="17" s="1"/>
  <c r="V167" i="17"/>
  <c r="U158" i="17"/>
  <c r="V157" i="17"/>
  <c r="V158" i="17" s="1"/>
  <c r="V184" i="17"/>
  <c r="V197" i="17" s="1"/>
  <c r="U197" i="17"/>
  <c r="U206" i="17"/>
  <c r="V204" i="17"/>
  <c r="V206" i="17" s="1"/>
  <c r="K45" i="17"/>
  <c r="K46" i="17" s="1"/>
  <c r="U175" i="17"/>
  <c r="V171" i="17"/>
  <c r="V175" i="17" s="1"/>
  <c r="V228" i="17"/>
  <c r="U182" i="17"/>
  <c r="V177" i="17"/>
  <c r="V182" i="17" s="1"/>
  <c r="V199" i="17"/>
  <c r="V225" i="17"/>
  <c r="U228" i="17"/>
  <c r="V159" i="17"/>
  <c r="V208" i="17"/>
  <c r="V212" i="17" s="1"/>
  <c r="U212" i="17"/>
  <c r="V44" i="17"/>
  <c r="U155" i="17"/>
  <c r="V152" i="17"/>
  <c r="V155" i="17" s="1"/>
  <c r="V148" i="17"/>
  <c r="V151" i="17" s="1"/>
  <c r="U151" i="17"/>
  <c r="U146" i="17"/>
  <c r="V136" i="17"/>
  <c r="V146" i="17" s="1"/>
  <c r="V130" i="17"/>
  <c r="V135" i="17" s="1"/>
  <c r="V129" i="17"/>
  <c r="U129" i="17"/>
  <c r="V120" i="17"/>
  <c r="U120" i="17"/>
  <c r="V71" i="17"/>
  <c r="V74" i="17" s="1"/>
  <c r="U74" i="17"/>
  <c r="AA231" i="12"/>
  <c r="K11" i="10" l="1"/>
  <c r="S79" i="10"/>
  <c r="N11" i="10"/>
  <c r="Q46" i="18"/>
  <c r="N11" i="12"/>
  <c r="M46" i="18"/>
  <c r="L46" i="18"/>
  <c r="K46" i="18"/>
  <c r="P46" i="18"/>
  <c r="I12" i="18"/>
  <c r="I46" i="18" s="1"/>
  <c r="U11" i="18"/>
  <c r="V11" i="18" s="1"/>
  <c r="V12" i="18" s="1"/>
  <c r="R46" i="18"/>
  <c r="O46" i="18"/>
  <c r="M45" i="14"/>
  <c r="V18" i="14"/>
  <c r="U221" i="13"/>
  <c r="V221" i="13" s="1"/>
  <c r="U221" i="12"/>
  <c r="Z221" i="12" s="1"/>
  <c r="AA221" i="12" s="1"/>
  <c r="U105" i="13"/>
  <c r="V105" i="13" s="1"/>
  <c r="U108" i="13"/>
  <c r="V108" i="13" s="1"/>
  <c r="S105" i="12"/>
  <c r="U97" i="13"/>
  <c r="V97" i="13" s="1"/>
  <c r="V158" i="27"/>
  <c r="I45" i="14"/>
  <c r="P827" i="10"/>
  <c r="R827" i="10"/>
  <c r="K827" i="10"/>
  <c r="R897" i="10"/>
  <c r="G897" i="10"/>
  <c r="N824" i="10"/>
  <c r="T86" i="10"/>
  <c r="L824" i="10"/>
  <c r="U24" i="7"/>
  <c r="K686" i="10"/>
  <c r="F890" i="10"/>
  <c r="M890" i="10"/>
  <c r="L888" i="10"/>
  <c r="R819" i="10"/>
  <c r="P283" i="10"/>
  <c r="L12" i="7"/>
  <c r="P12" i="7"/>
  <c r="I752" i="10"/>
  <c r="S212" i="10"/>
  <c r="V44" i="18"/>
  <c r="V45" i="18" s="1"/>
  <c r="V40" i="18"/>
  <c r="U40" i="21"/>
  <c r="U40" i="18"/>
  <c r="O46" i="23"/>
  <c r="K45" i="14"/>
  <c r="U78" i="13"/>
  <c r="V78" i="13" s="1"/>
  <c r="Q18" i="22"/>
  <c r="N14" i="12"/>
  <c r="U94" i="13"/>
  <c r="V94" i="13" s="1"/>
  <c r="U229" i="20"/>
  <c r="V229" i="20" s="1"/>
  <c r="U229" i="19"/>
  <c r="V229" i="19" s="1"/>
  <c r="V129" i="27"/>
  <c r="V40" i="17"/>
  <c r="I715" i="10"/>
  <c r="F715" i="10"/>
  <c r="G715" i="10"/>
  <c r="K715" i="10"/>
  <c r="L715" i="10"/>
  <c r="M715" i="10"/>
  <c r="U715" i="10" s="1"/>
  <c r="S715" i="10"/>
  <c r="R715" i="10"/>
  <c r="T715" i="10"/>
  <c r="N715" i="10"/>
  <c r="J715" i="10"/>
  <c r="H715" i="10"/>
  <c r="P715" i="10"/>
  <c r="V12" i="26"/>
  <c r="Y15" i="12"/>
  <c r="O847" i="10"/>
  <c r="L847" i="10"/>
  <c r="S901" i="10"/>
  <c r="R936" i="10"/>
  <c r="O942" i="10"/>
  <c r="P942" i="10"/>
  <c r="F942" i="10"/>
  <c r="G901" i="10"/>
  <c r="T936" i="10"/>
  <c r="O901" i="10"/>
  <c r="M936" i="10"/>
  <c r="F901" i="10"/>
  <c r="I936" i="10"/>
  <c r="J913" i="10"/>
  <c r="N913" i="10"/>
  <c r="N917" i="10"/>
  <c r="R917" i="10"/>
  <c r="R921" i="10"/>
  <c r="L901" i="10"/>
  <c r="N901" i="10"/>
  <c r="K936" i="10"/>
  <c r="H936" i="10"/>
  <c r="T942" i="10"/>
  <c r="L942" i="10"/>
  <c r="T901" i="10"/>
  <c r="R901" i="10"/>
  <c r="J936" i="10"/>
  <c r="O936" i="10"/>
  <c r="G942" i="10"/>
  <c r="N942" i="10"/>
  <c r="P901" i="10"/>
  <c r="H901" i="10"/>
  <c r="P936" i="10"/>
  <c r="F936" i="10"/>
  <c r="R942" i="10"/>
  <c r="Q901" i="10"/>
  <c r="J901" i="10"/>
  <c r="L936" i="10"/>
  <c r="H942" i="10"/>
  <c r="Q942" i="10"/>
  <c r="F920" i="10"/>
  <c r="I901" i="10"/>
  <c r="Q936" i="10"/>
  <c r="G936" i="10"/>
  <c r="S942" i="10"/>
  <c r="J942" i="10"/>
  <c r="K901" i="10"/>
  <c r="N936" i="10"/>
  <c r="M942" i="10"/>
  <c r="I784" i="10"/>
  <c r="G784" i="10"/>
  <c r="L757" i="10"/>
  <c r="R796" i="10"/>
  <c r="Q780" i="10"/>
  <c r="S784" i="10"/>
  <c r="M784" i="10"/>
  <c r="Q757" i="10"/>
  <c r="I796" i="10"/>
  <c r="O796" i="10"/>
  <c r="R780" i="10"/>
  <c r="H784" i="10"/>
  <c r="R784" i="10"/>
  <c r="J757" i="10"/>
  <c r="S796" i="10"/>
  <c r="M757" i="10"/>
  <c r="T796" i="10"/>
  <c r="T784" i="10"/>
  <c r="L784" i="10"/>
  <c r="O757" i="10"/>
  <c r="H796" i="10"/>
  <c r="S757" i="10"/>
  <c r="F784" i="10"/>
  <c r="P784" i="10"/>
  <c r="U784" i="10" s="1"/>
  <c r="I757" i="10"/>
  <c r="K784" i="10"/>
  <c r="P757" i="10"/>
  <c r="G796" i="10"/>
  <c r="L796" i="10"/>
  <c r="K288" i="10"/>
  <c r="L291" i="10"/>
  <c r="F288" i="10"/>
  <c r="M313" i="10"/>
  <c r="Q291" i="10"/>
  <c r="W78" i="12"/>
  <c r="X111" i="6"/>
  <c r="N204" i="12"/>
  <c r="N110" i="13"/>
  <c r="S110" i="12" s="1"/>
  <c r="O110" i="13"/>
  <c r="T110" i="12" s="1"/>
  <c r="M110" i="13"/>
  <c r="R110" i="12" s="1"/>
  <c r="L110" i="13"/>
  <c r="Q110" i="12" s="1"/>
  <c r="I110" i="13"/>
  <c r="S110" i="13"/>
  <c r="X110" i="12" s="1"/>
  <c r="J110" i="13"/>
  <c r="O110" i="12" s="1"/>
  <c r="T110" i="13"/>
  <c r="Y110" i="12" s="1"/>
  <c r="P110" i="13"/>
  <c r="U110" i="12" s="1"/>
  <c r="R110" i="13"/>
  <c r="W110" i="12" s="1"/>
  <c r="H110" i="12"/>
  <c r="Q110" i="13"/>
  <c r="V110" i="12" s="1"/>
  <c r="K110" i="13"/>
  <c r="P110" i="12" s="1"/>
  <c r="Q206" i="12"/>
  <c r="R94" i="12"/>
  <c r="L45" i="12"/>
  <c r="U140" i="13"/>
  <c r="V140" i="13" s="1"/>
  <c r="Y84" i="6"/>
  <c r="M84" i="13"/>
  <c r="R84" i="12" s="1"/>
  <c r="L84" i="13"/>
  <c r="Q84" i="12" s="1"/>
  <c r="N84" i="13"/>
  <c r="S84" i="12" s="1"/>
  <c r="J84" i="13"/>
  <c r="O84" i="12" s="1"/>
  <c r="O84" i="13"/>
  <c r="T84" i="12" s="1"/>
  <c r="S84" i="13"/>
  <c r="X84" i="12" s="1"/>
  <c r="Q84" i="13"/>
  <c r="V84" i="12" s="1"/>
  <c r="P84" i="13"/>
  <c r="U84" i="12" s="1"/>
  <c r="H84" i="12"/>
  <c r="R84" i="13"/>
  <c r="W84" i="12" s="1"/>
  <c r="K84" i="13"/>
  <c r="P84" i="12" s="1"/>
  <c r="I84" i="13"/>
  <c r="T84" i="13"/>
  <c r="Y84" i="12" s="1"/>
  <c r="N181" i="10"/>
  <c r="M181" i="10"/>
  <c r="N148" i="10"/>
  <c r="R148" i="10"/>
  <c r="O181" i="10"/>
  <c r="L181" i="10"/>
  <c r="Q148" i="10"/>
  <c r="I148" i="10"/>
  <c r="Q181" i="10"/>
  <c r="K181" i="10"/>
  <c r="O148" i="10"/>
  <c r="F148" i="10"/>
  <c r="H181" i="10"/>
  <c r="G148" i="10"/>
  <c r="G181" i="10"/>
  <c r="R181" i="10"/>
  <c r="U181" i="10" s="1"/>
  <c r="J148" i="10"/>
  <c r="L148" i="10"/>
  <c r="P181" i="10"/>
  <c r="I181" i="10"/>
  <c r="S148" i="10"/>
  <c r="J181" i="10"/>
  <c r="Q196" i="10"/>
  <c r="K196" i="10"/>
  <c r="G189" i="10"/>
  <c r="O178" i="10"/>
  <c r="H196" i="10"/>
  <c r="J196" i="10"/>
  <c r="I189" i="10"/>
  <c r="I178" i="10"/>
  <c r="J178" i="10"/>
  <c r="F196" i="10"/>
  <c r="L196" i="10"/>
  <c r="S178" i="10"/>
  <c r="K178" i="10"/>
  <c r="T196" i="10"/>
  <c r="N196" i="10"/>
  <c r="T178" i="10"/>
  <c r="P178" i="10"/>
  <c r="I196" i="10"/>
  <c r="G196" i="10"/>
  <c r="M178" i="10"/>
  <c r="N178" i="10"/>
  <c r="O196" i="10"/>
  <c r="F193" i="10"/>
  <c r="Q178" i="10"/>
  <c r="R178" i="10"/>
  <c r="L178" i="10"/>
  <c r="G178" i="10"/>
  <c r="U652" i="10"/>
  <c r="S337" i="10"/>
  <c r="G780" i="10"/>
  <c r="L819" i="10"/>
  <c r="F337" i="10"/>
  <c r="J337" i="10"/>
  <c r="L780" i="10"/>
  <c r="T780" i="10"/>
  <c r="O819" i="10"/>
  <c r="K819" i="10"/>
  <c r="M819" i="10"/>
  <c r="J836" i="10"/>
  <c r="K337" i="10"/>
  <c r="I337" i="10"/>
  <c r="F780" i="10"/>
  <c r="S780" i="10"/>
  <c r="P819" i="10"/>
  <c r="G819" i="10"/>
  <c r="I819" i="10"/>
  <c r="T836" i="10"/>
  <c r="G337" i="10"/>
  <c r="P337" i="10"/>
  <c r="K780" i="10"/>
  <c r="N780" i="10"/>
  <c r="Q819" i="10"/>
  <c r="S819" i="10"/>
  <c r="I893" i="10"/>
  <c r="L782" i="10"/>
  <c r="P836" i="10"/>
  <c r="O337" i="10"/>
  <c r="M337" i="10"/>
  <c r="M780" i="10"/>
  <c r="J780" i="10"/>
  <c r="O761" i="10"/>
  <c r="T819" i="10"/>
  <c r="G782" i="10"/>
  <c r="T893" i="10"/>
  <c r="H836" i="10"/>
  <c r="R337" i="10"/>
  <c r="Q337" i="10"/>
  <c r="H780" i="10"/>
  <c r="P780" i="10"/>
  <c r="Q761" i="10"/>
  <c r="F819" i="10"/>
  <c r="J819" i="10"/>
  <c r="H819" i="10"/>
  <c r="T337" i="10"/>
  <c r="I780" i="10"/>
  <c r="K857" i="10"/>
  <c r="G857" i="10"/>
  <c r="O313" i="10"/>
  <c r="G313" i="10"/>
  <c r="K757" i="10"/>
  <c r="H871" i="10"/>
  <c r="O857" i="10"/>
  <c r="P857" i="10"/>
  <c r="F313" i="10"/>
  <c r="Q313" i="10"/>
  <c r="O777" i="10"/>
  <c r="T757" i="10"/>
  <c r="K313" i="10"/>
  <c r="K834" i="10"/>
  <c r="Q857" i="10"/>
  <c r="R857" i="10"/>
  <c r="L313" i="10"/>
  <c r="N757" i="10"/>
  <c r="R313" i="10"/>
  <c r="Q851" i="10"/>
  <c r="T857" i="10"/>
  <c r="N857" i="10"/>
  <c r="T313" i="10"/>
  <c r="U313" i="10" s="1"/>
  <c r="R757" i="10"/>
  <c r="S313" i="10"/>
  <c r="J857" i="10"/>
  <c r="S857" i="10"/>
  <c r="P313" i="10"/>
  <c r="I313" i="10"/>
  <c r="N313" i="10"/>
  <c r="H857" i="10"/>
  <c r="M857" i="10"/>
  <c r="M805" i="10"/>
  <c r="U623" i="10"/>
  <c r="F857" i="10"/>
  <c r="O922" i="10"/>
  <c r="U564" i="10"/>
  <c r="N153" i="10"/>
  <c r="K153" i="10"/>
  <c r="S153" i="10"/>
  <c r="L153" i="10"/>
  <c r="T153" i="10"/>
  <c r="T18" i="22"/>
  <c r="U225" i="24"/>
  <c r="X15" i="12"/>
  <c r="U37" i="19"/>
  <c r="V37" i="19" s="1"/>
  <c r="U12" i="26"/>
  <c r="U225" i="22"/>
  <c r="R844" i="10"/>
  <c r="O888" i="10"/>
  <c r="R888" i="10"/>
  <c r="R920" i="10"/>
  <c r="H840" i="10"/>
  <c r="J844" i="10"/>
  <c r="I844" i="10"/>
  <c r="H331" i="10"/>
  <c r="J888" i="10"/>
  <c r="H888" i="10"/>
  <c r="S920" i="10"/>
  <c r="T920" i="10"/>
  <c r="G920" i="10"/>
  <c r="N840" i="10"/>
  <c r="T864" i="10"/>
  <c r="G844" i="10"/>
  <c r="P844" i="10"/>
  <c r="R331" i="10"/>
  <c r="P888" i="10"/>
  <c r="Q888" i="10"/>
  <c r="P920" i="10"/>
  <c r="J920" i="10"/>
  <c r="P864" i="10"/>
  <c r="H844" i="10"/>
  <c r="M844" i="10"/>
  <c r="N888" i="10"/>
  <c r="L920" i="10"/>
  <c r="I920" i="10"/>
  <c r="M920" i="10"/>
  <c r="F844" i="10"/>
  <c r="T844" i="10"/>
  <c r="K888" i="10"/>
  <c r="Q920" i="10"/>
  <c r="H920" i="10"/>
  <c r="K844" i="10"/>
  <c r="N844" i="10"/>
  <c r="S888" i="10"/>
  <c r="G888" i="10"/>
  <c r="N920" i="10"/>
  <c r="O920" i="10"/>
  <c r="S844" i="10"/>
  <c r="I888" i="10"/>
  <c r="T888" i="10"/>
  <c r="N805" i="10"/>
  <c r="S781" i="10"/>
  <c r="I847" i="10"/>
  <c r="K847" i="10"/>
  <c r="H288" i="10"/>
  <c r="I288" i="10"/>
  <c r="H782" i="10"/>
  <c r="K851" i="10"/>
  <c r="H791" i="10"/>
  <c r="P847" i="10"/>
  <c r="J847" i="10"/>
  <c r="R288" i="10"/>
  <c r="Q288" i="10"/>
  <c r="R782" i="10"/>
  <c r="F782" i="10"/>
  <c r="O851" i="10"/>
  <c r="U642" i="10"/>
  <c r="T847" i="10"/>
  <c r="Q847" i="10"/>
  <c r="N288" i="10"/>
  <c r="G851" i="10"/>
  <c r="M782" i="10"/>
  <c r="S782" i="10"/>
  <c r="R847" i="10"/>
  <c r="H847" i="10"/>
  <c r="P937" i="10"/>
  <c r="G288" i="10"/>
  <c r="J288" i="10"/>
  <c r="I851" i="10"/>
  <c r="T782" i="10"/>
  <c r="J782" i="10"/>
  <c r="J851" i="10"/>
  <c r="F847" i="10"/>
  <c r="G847" i="10"/>
  <c r="M288" i="10"/>
  <c r="T288" i="10"/>
  <c r="P782" i="10"/>
  <c r="I782" i="10"/>
  <c r="N851" i="10"/>
  <c r="S851" i="10"/>
  <c r="S847" i="10"/>
  <c r="M937" i="10"/>
  <c r="S288" i="10"/>
  <c r="P288" i="10"/>
  <c r="Q782" i="10"/>
  <c r="O782" i="10"/>
  <c r="T851" i="10"/>
  <c r="M828" i="10"/>
  <c r="N847" i="10"/>
  <c r="O288" i="10"/>
  <c r="N782" i="10"/>
  <c r="M851" i="10"/>
  <c r="M686" i="10"/>
  <c r="J686" i="10"/>
  <c r="R686" i="10"/>
  <c r="P686" i="10"/>
  <c r="K921" i="10"/>
  <c r="S921" i="10"/>
  <c r="G917" i="10"/>
  <c r="F917" i="10"/>
  <c r="P868" i="10"/>
  <c r="M868" i="10"/>
  <c r="N804" i="10"/>
  <c r="O804" i="10"/>
  <c r="Q12" i="7"/>
  <c r="J12" i="7"/>
  <c r="S773" i="10"/>
  <c r="F773" i="10"/>
  <c r="P777" i="10"/>
  <c r="R777" i="10"/>
  <c r="J921" i="10"/>
  <c r="L917" i="10"/>
  <c r="J917" i="10"/>
  <c r="J868" i="10"/>
  <c r="R868" i="10"/>
  <c r="K804" i="10"/>
  <c r="G12" i="7"/>
  <c r="I12" i="7"/>
  <c r="H773" i="10"/>
  <c r="N773" i="10"/>
  <c r="I777" i="10"/>
  <c r="J777" i="10"/>
  <c r="U170" i="18"/>
  <c r="Q921" i="10"/>
  <c r="H921" i="10"/>
  <c r="H917" i="10"/>
  <c r="I917" i="10"/>
  <c r="L868" i="10"/>
  <c r="K868" i="10"/>
  <c r="G804" i="10"/>
  <c r="Q804" i="10"/>
  <c r="P867" i="10"/>
  <c r="T12" i="7"/>
  <c r="O12" i="7"/>
  <c r="L773" i="10"/>
  <c r="I773" i="10"/>
  <c r="N777" i="10"/>
  <c r="M777" i="10"/>
  <c r="U37" i="7"/>
  <c r="F921" i="10"/>
  <c r="L921" i="10"/>
  <c r="M917" i="10"/>
  <c r="Q917" i="10"/>
  <c r="N868" i="10"/>
  <c r="F804" i="10"/>
  <c r="T804" i="10"/>
  <c r="N867" i="10"/>
  <c r="H12" i="7"/>
  <c r="K12" i="7"/>
  <c r="R773" i="10"/>
  <c r="F777" i="10"/>
  <c r="Q777" i="10"/>
  <c r="S45" i="14"/>
  <c r="P921" i="10"/>
  <c r="M921" i="10"/>
  <c r="O917" i="10"/>
  <c r="K917" i="10"/>
  <c r="F868" i="10"/>
  <c r="I868" i="10"/>
  <c r="J941" i="10"/>
  <c r="H804" i="10"/>
  <c r="S804" i="10"/>
  <c r="R12" i="7"/>
  <c r="P773" i="10"/>
  <c r="M773" i="10"/>
  <c r="L777" i="10"/>
  <c r="V166" i="19"/>
  <c r="U212" i="24"/>
  <c r="T68" i="12"/>
  <c r="O921" i="10"/>
  <c r="I921" i="10"/>
  <c r="S917" i="10"/>
  <c r="P917" i="10"/>
  <c r="T868" i="10"/>
  <c r="H868" i="10"/>
  <c r="R804" i="10"/>
  <c r="I804" i="10"/>
  <c r="F12" i="7"/>
  <c r="S12" i="7"/>
  <c r="O767" i="10"/>
  <c r="K773" i="10"/>
  <c r="J773" i="10"/>
  <c r="S777" i="10"/>
  <c r="U932" i="10"/>
  <c r="U670" i="10"/>
  <c r="U660" i="10"/>
  <c r="V170" i="18"/>
  <c r="V212" i="24"/>
  <c r="T921" i="10"/>
  <c r="O868" i="10"/>
  <c r="L804" i="10"/>
  <c r="M12" i="7"/>
  <c r="L767" i="10"/>
  <c r="Q773" i="10"/>
  <c r="U158" i="26"/>
  <c r="V83" i="17"/>
  <c r="U225" i="18"/>
  <c r="O45" i="26"/>
  <c r="O46" i="26" s="1"/>
  <c r="U127" i="13"/>
  <c r="V127" i="13" s="1"/>
  <c r="U40" i="23"/>
  <c r="U203" i="17"/>
  <c r="U146" i="18"/>
  <c r="V129" i="21"/>
  <c r="U83" i="22"/>
  <c r="V40" i="23"/>
  <c r="N68" i="12"/>
  <c r="V83" i="22"/>
  <c r="V203" i="17"/>
  <c r="V146" i="18"/>
  <c r="U83" i="19"/>
  <c r="U120" i="20"/>
  <c r="U129" i="21"/>
  <c r="U228" i="14"/>
  <c r="V111" i="17"/>
  <c r="U18" i="26"/>
  <c r="U124" i="13"/>
  <c r="V124" i="13" s="1"/>
  <c r="V45" i="17"/>
  <c r="V166" i="22"/>
  <c r="U18" i="14"/>
  <c r="U79" i="13"/>
  <c r="V79" i="13" s="1"/>
  <c r="U83" i="17"/>
  <c r="V175" i="18"/>
  <c r="U206" i="18"/>
  <c r="U44" i="23"/>
  <c r="Y23" i="12"/>
  <c r="Q37" i="12"/>
  <c r="U177" i="13"/>
  <c r="V177" i="13" s="1"/>
  <c r="V18" i="25"/>
  <c r="V225" i="27"/>
  <c r="V166" i="17"/>
  <c r="V44" i="23"/>
  <c r="U129" i="27"/>
  <c r="U225" i="23"/>
  <c r="N206" i="13"/>
  <c r="P206" i="12"/>
  <c r="U74" i="18"/>
  <c r="V135" i="20"/>
  <c r="U135" i="17"/>
  <c r="V225" i="24"/>
  <c r="U228" i="27"/>
  <c r="U166" i="17"/>
  <c r="V40" i="21"/>
  <c r="V151" i="21"/>
  <c r="V212" i="22"/>
  <c r="V175" i="23"/>
  <c r="H45" i="25"/>
  <c r="H46" i="25" s="1"/>
  <c r="V71" i="18"/>
  <c r="V74" i="18" s="1"/>
  <c r="V120" i="19"/>
  <c r="U151" i="21"/>
  <c r="U135" i="25"/>
  <c r="T46" i="26"/>
  <c r="V111" i="19"/>
  <c r="V146" i="25"/>
  <c r="K206" i="13"/>
  <c r="V228" i="26"/>
  <c r="U89" i="13"/>
  <c r="V89" i="13" s="1"/>
  <c r="U175" i="18"/>
  <c r="U111" i="17"/>
  <c r="U120" i="22"/>
  <c r="U212" i="26"/>
  <c r="O206" i="12"/>
  <c r="V212" i="26"/>
  <c r="Q45" i="24"/>
  <c r="Q46" i="24" s="1"/>
  <c r="U203" i="18"/>
  <c r="U175" i="21"/>
  <c r="V203" i="22"/>
  <c r="V120" i="22"/>
  <c r="V40" i="25"/>
  <c r="U151" i="26"/>
  <c r="P68" i="12"/>
  <c r="L46" i="24"/>
  <c r="U204" i="13"/>
  <c r="V204" i="13" s="1"/>
  <c r="V151" i="25"/>
  <c r="V170" i="17"/>
  <c r="V203" i="18"/>
  <c r="U212" i="20"/>
  <c r="U203" i="22"/>
  <c r="U135" i="23"/>
  <c r="U129" i="24"/>
  <c r="U18" i="25"/>
  <c r="V40" i="16"/>
  <c r="P44" i="27"/>
  <c r="H46" i="18"/>
  <c r="V158" i="26"/>
  <c r="U170" i="17"/>
  <c r="V182" i="23"/>
  <c r="V129" i="24"/>
  <c r="U155" i="26"/>
  <c r="U40" i="16"/>
  <c r="V111" i="21"/>
  <c r="V120" i="18"/>
  <c r="P124" i="12"/>
  <c r="Z124" i="12" s="1"/>
  <c r="AA124" i="12" s="1"/>
  <c r="U92" i="13"/>
  <c r="V92" i="13" s="1"/>
  <c r="U77" i="13"/>
  <c r="V77" i="13" s="1"/>
  <c r="U176" i="13"/>
  <c r="V176" i="13" s="1"/>
  <c r="U125" i="13"/>
  <c r="V125" i="13" s="1"/>
  <c r="U100" i="13"/>
  <c r="V100" i="13" s="1"/>
  <c r="U51" i="13"/>
  <c r="V51" i="13" s="1"/>
  <c r="X206" i="12"/>
  <c r="U171" i="13"/>
  <c r="V171" i="13" s="1"/>
  <c r="S206" i="12"/>
  <c r="U96" i="13"/>
  <c r="V96" i="13" s="1"/>
  <c r="Z190" i="12"/>
  <c r="AA190" i="12" s="1"/>
  <c r="U195" i="13"/>
  <c r="V195" i="13" s="1"/>
  <c r="S96" i="12"/>
  <c r="Z96" i="12" s="1"/>
  <c r="AA96" i="12" s="1"/>
  <c r="Z149" i="12"/>
  <c r="AA149" i="12" s="1"/>
  <c r="U147" i="13"/>
  <c r="V147" i="13" s="1"/>
  <c r="U207" i="13"/>
  <c r="V207" i="13" s="1"/>
  <c r="Z93" i="12"/>
  <c r="AA93" i="12" s="1"/>
  <c r="U187" i="13"/>
  <c r="V187" i="13" s="1"/>
  <c r="V83" i="23"/>
  <c r="V129" i="25"/>
  <c r="U158" i="27"/>
  <c r="U18" i="16"/>
  <c r="S34" i="12"/>
  <c r="U20" i="12"/>
  <c r="V197" i="18"/>
  <c r="V18" i="16"/>
  <c r="U83" i="23"/>
  <c r="U129" i="25"/>
  <c r="V225" i="20"/>
  <c r="V74" i="26"/>
  <c r="O195" i="12"/>
  <c r="Z195" i="12" s="1"/>
  <c r="AA195" i="12" s="1"/>
  <c r="U225" i="25"/>
  <c r="U129" i="18"/>
  <c r="U166" i="19"/>
  <c r="V135" i="27"/>
  <c r="V155" i="16"/>
  <c r="U209" i="13"/>
  <c r="V209" i="13" s="1"/>
  <c r="U228" i="18"/>
  <c r="V129" i="18"/>
  <c r="U120" i="18"/>
  <c r="U129" i="22"/>
  <c r="U203" i="25"/>
  <c r="U155" i="25"/>
  <c r="U151" i="27"/>
  <c r="U135" i="27"/>
  <c r="U155" i="16"/>
  <c r="T171" i="12"/>
  <c r="Z171" i="12" s="1"/>
  <c r="AA171" i="12" s="1"/>
  <c r="U111" i="21"/>
  <c r="V129" i="22"/>
  <c r="V197" i="23"/>
  <c r="V146" i="26"/>
  <c r="V151" i="27"/>
  <c r="V68" i="12"/>
  <c r="N206" i="12"/>
  <c r="Z134" i="12"/>
  <c r="AA134" i="12" s="1"/>
  <c r="V182" i="18"/>
  <c r="U166" i="21"/>
  <c r="V156" i="22"/>
  <c r="V158" i="22" s="1"/>
  <c r="U197" i="23"/>
  <c r="U159" i="13"/>
  <c r="V159" i="13" s="1"/>
  <c r="V36" i="12"/>
  <c r="V28" i="12"/>
  <c r="U175" i="26"/>
  <c r="V225" i="23"/>
  <c r="U182" i="18"/>
  <c r="V166" i="21"/>
  <c r="U166" i="22"/>
  <c r="V135" i="25"/>
  <c r="M189" i="10"/>
  <c r="O189" i="10"/>
  <c r="G176" i="10"/>
  <c r="O176" i="10"/>
  <c r="F189" i="10"/>
  <c r="R189" i="10"/>
  <c r="L176" i="10"/>
  <c r="T176" i="10"/>
  <c r="Q189" i="10"/>
  <c r="K189" i="10"/>
  <c r="F176" i="10"/>
  <c r="N176" i="10"/>
  <c r="U190" i="10"/>
  <c r="U191" i="10"/>
  <c r="H189" i="10"/>
  <c r="J189" i="10"/>
  <c r="T189" i="10"/>
  <c r="P176" i="10"/>
  <c r="S176" i="10"/>
  <c r="P189" i="10"/>
  <c r="H176" i="10"/>
  <c r="N189" i="10"/>
  <c r="S189" i="10"/>
  <c r="K176" i="10"/>
  <c r="R176" i="10"/>
  <c r="J176" i="10"/>
  <c r="G860" i="10"/>
  <c r="F836" i="10"/>
  <c r="N836" i="10"/>
  <c r="G827" i="10"/>
  <c r="N827" i="10"/>
  <c r="S853" i="10"/>
  <c r="J860" i="10"/>
  <c r="R860" i="10"/>
  <c r="K836" i="10"/>
  <c r="R836" i="10"/>
  <c r="J827" i="10"/>
  <c r="F827" i="10"/>
  <c r="Q860" i="10"/>
  <c r="K860" i="10"/>
  <c r="G836" i="10"/>
  <c r="L836" i="10"/>
  <c r="O827" i="10"/>
  <c r="T827" i="10"/>
  <c r="L860" i="10"/>
  <c r="I860" i="10"/>
  <c r="Q836" i="10"/>
  <c r="S827" i="10"/>
  <c r="M827" i="10"/>
  <c r="N872" i="10"/>
  <c r="T860" i="10"/>
  <c r="N860" i="10"/>
  <c r="O836" i="10"/>
  <c r="I836" i="10"/>
  <c r="H827" i="10"/>
  <c r="I827" i="10"/>
  <c r="M872" i="10"/>
  <c r="M860" i="10"/>
  <c r="S836" i="10"/>
  <c r="L827" i="10"/>
  <c r="U645" i="10"/>
  <c r="M821" i="10"/>
  <c r="Q806" i="10"/>
  <c r="K853" i="10"/>
  <c r="U666" i="10"/>
  <c r="N322" i="10"/>
  <c r="L760" i="10"/>
  <c r="Q322" i="10"/>
  <c r="I760" i="10"/>
  <c r="H769" i="10"/>
  <c r="L872" i="10"/>
  <c r="J872" i="10"/>
  <c r="F897" i="10"/>
  <c r="S897" i="10"/>
  <c r="M322" i="10"/>
  <c r="T853" i="10"/>
  <c r="H853" i="10"/>
  <c r="P821" i="10"/>
  <c r="H821" i="10"/>
  <c r="P760" i="10"/>
  <c r="K806" i="10"/>
  <c r="O806" i="10"/>
  <c r="O769" i="10"/>
  <c r="K769" i="10"/>
  <c r="U641" i="10"/>
  <c r="U451" i="10"/>
  <c r="S872" i="10"/>
  <c r="R872" i="10"/>
  <c r="Q897" i="10"/>
  <c r="J897" i="10"/>
  <c r="F322" i="10"/>
  <c r="P322" i="10"/>
  <c r="I853" i="10"/>
  <c r="N853" i="10"/>
  <c r="I821" i="10"/>
  <c r="O821" i="10"/>
  <c r="S760" i="10"/>
  <c r="F760" i="10"/>
  <c r="N806" i="10"/>
  <c r="J806" i="10"/>
  <c r="T769" i="10"/>
  <c r="G769" i="10"/>
  <c r="K872" i="10"/>
  <c r="F872" i="10"/>
  <c r="H897" i="10"/>
  <c r="P897" i="10"/>
  <c r="I322" i="10"/>
  <c r="L322" i="10"/>
  <c r="M853" i="10"/>
  <c r="J853" i="10"/>
  <c r="L821" i="10"/>
  <c r="K821" i="10"/>
  <c r="Q760" i="10"/>
  <c r="R760" i="10"/>
  <c r="L806" i="10"/>
  <c r="P806" i="10"/>
  <c r="Q769" i="10"/>
  <c r="L769" i="10"/>
  <c r="U650" i="10"/>
  <c r="G872" i="10"/>
  <c r="H872" i="10"/>
  <c r="L897" i="10"/>
  <c r="O322" i="10"/>
  <c r="J322" i="10"/>
  <c r="F853" i="10"/>
  <c r="S821" i="10"/>
  <c r="G821" i="10"/>
  <c r="T760" i="10"/>
  <c r="N760" i="10"/>
  <c r="R806" i="10"/>
  <c r="S806" i="10"/>
  <c r="M769" i="10"/>
  <c r="R769" i="10"/>
  <c r="I872" i="10"/>
  <c r="Q872" i="10"/>
  <c r="K897" i="10"/>
  <c r="N897" i="10"/>
  <c r="R322" i="10"/>
  <c r="S322" i="10"/>
  <c r="O853" i="10"/>
  <c r="R853" i="10"/>
  <c r="Q821" i="10"/>
  <c r="J821" i="10"/>
  <c r="K760" i="10"/>
  <c r="J760" i="10"/>
  <c r="T806" i="10"/>
  <c r="F769" i="10"/>
  <c r="I769" i="10"/>
  <c r="N769" i="10"/>
  <c r="P872" i="10"/>
  <c r="M897" i="10"/>
  <c r="I897" i="10"/>
  <c r="H322" i="10"/>
  <c r="K322" i="10"/>
  <c r="L853" i="10"/>
  <c r="Q853" i="10"/>
  <c r="T821" i="10"/>
  <c r="F821" i="10"/>
  <c r="O760" i="10"/>
  <c r="G760" i="10"/>
  <c r="M806" i="10"/>
  <c r="F806" i="10"/>
  <c r="J769" i="10"/>
  <c r="O872" i="10"/>
  <c r="T897" i="10"/>
  <c r="T322" i="10"/>
  <c r="G853" i="10"/>
  <c r="R821" i="10"/>
  <c r="M760" i="10"/>
  <c r="I806" i="10"/>
  <c r="P769" i="10"/>
  <c r="U446" i="10"/>
  <c r="U688" i="10"/>
  <c r="M9" i="7"/>
  <c r="F9" i="7"/>
  <c r="T9" i="7"/>
  <c r="G9" i="7"/>
  <c r="S9" i="7"/>
  <c r="I9" i="7"/>
  <c r="L9" i="7"/>
  <c r="Q9" i="7"/>
  <c r="R9" i="7"/>
  <c r="P9" i="7"/>
  <c r="J45" i="14"/>
  <c r="V40" i="14"/>
  <c r="V45" i="14" s="1"/>
  <c r="U163" i="13"/>
  <c r="V163" i="13" s="1"/>
  <c r="U40" i="14"/>
  <c r="V166" i="25"/>
  <c r="V175" i="21"/>
  <c r="U40" i="25"/>
  <c r="U212" i="27"/>
  <c r="U32" i="12"/>
  <c r="V225" i="18"/>
  <c r="Z101" i="12"/>
  <c r="AA101" i="12" s="1"/>
  <c r="V44" i="25"/>
  <c r="V212" i="27"/>
  <c r="Z144" i="12"/>
  <c r="AA144" i="12" s="1"/>
  <c r="Z178" i="12"/>
  <c r="AA178" i="12" s="1"/>
  <c r="Z220" i="12"/>
  <c r="AA220" i="12" s="1"/>
  <c r="U83" i="20"/>
  <c r="U44" i="25"/>
  <c r="U166" i="25"/>
  <c r="U74" i="26"/>
  <c r="S24" i="12"/>
  <c r="U106" i="13"/>
  <c r="V106" i="13" s="1"/>
  <c r="U146" i="26"/>
  <c r="Z163" i="12"/>
  <c r="AA163" i="12" s="1"/>
  <c r="V225" i="25"/>
  <c r="U151" i="23"/>
  <c r="V151" i="23"/>
  <c r="U103" i="13"/>
  <c r="V103" i="13" s="1"/>
  <c r="U135" i="18"/>
  <c r="U120" i="23"/>
  <c r="U146" i="25"/>
  <c r="U151" i="25"/>
  <c r="V83" i="25"/>
  <c r="V111" i="20"/>
  <c r="Z156" i="12"/>
  <c r="AA156" i="12" s="1"/>
  <c r="Z80" i="12"/>
  <c r="AA80" i="12" s="1"/>
  <c r="V135" i="18"/>
  <c r="V120" i="23"/>
  <c r="V170" i="27"/>
  <c r="Z214" i="12"/>
  <c r="AA214" i="12" s="1"/>
  <c r="U38" i="12"/>
  <c r="U34" i="12"/>
  <c r="Z185" i="12"/>
  <c r="AA185" i="12" s="1"/>
  <c r="Z187" i="12"/>
  <c r="AA187" i="12" s="1"/>
  <c r="Z102" i="12"/>
  <c r="AA102" i="12" s="1"/>
  <c r="V111" i="25"/>
  <c r="U413" i="10"/>
  <c r="W207" i="12"/>
  <c r="Z207" i="12" s="1"/>
  <c r="AA207" i="12" s="1"/>
  <c r="Z108" i="12"/>
  <c r="AA108" i="12" s="1"/>
  <c r="U85" i="13"/>
  <c r="V85" i="13" s="1"/>
  <c r="Z79" i="12"/>
  <c r="AA79" i="12" s="1"/>
  <c r="Z191" i="12"/>
  <c r="AA191" i="12" s="1"/>
  <c r="U104" i="13"/>
  <c r="V104" i="13" s="1"/>
  <c r="U181" i="13"/>
  <c r="V181" i="13" s="1"/>
  <c r="U142" i="13"/>
  <c r="V142" i="13" s="1"/>
  <c r="U81" i="13"/>
  <c r="V81" i="13" s="1"/>
  <c r="U132" i="13"/>
  <c r="V132" i="13" s="1"/>
  <c r="Z192" i="12"/>
  <c r="AA192" i="12" s="1"/>
  <c r="U183" i="13"/>
  <c r="V183" i="13" s="1"/>
  <c r="Z147" i="12"/>
  <c r="AA147" i="12" s="1"/>
  <c r="N85" i="12"/>
  <c r="Z85" i="12" s="1"/>
  <c r="AA85" i="12" s="1"/>
  <c r="Z100" i="12"/>
  <c r="AA100" i="12" s="1"/>
  <c r="Z217" i="12"/>
  <c r="AA217" i="12" s="1"/>
  <c r="Z159" i="12"/>
  <c r="AA159" i="12" s="1"/>
  <c r="Z218" i="12"/>
  <c r="AA218" i="12" s="1"/>
  <c r="Z72" i="12"/>
  <c r="AA72" i="12" s="1"/>
  <c r="U72" i="13"/>
  <c r="V72" i="13" s="1"/>
  <c r="Z89" i="12"/>
  <c r="AA89" i="12" s="1"/>
  <c r="Z180" i="12"/>
  <c r="AA180" i="12" s="1"/>
  <c r="Z106" i="12"/>
  <c r="AA106" i="12" s="1"/>
  <c r="Z82" i="12"/>
  <c r="AA82" i="12" s="1"/>
  <c r="Z92" i="12"/>
  <c r="AA92" i="12" s="1"/>
  <c r="Z177" i="12"/>
  <c r="AA177" i="12" s="1"/>
  <c r="O90" i="12"/>
  <c r="Z90" i="12" s="1"/>
  <c r="AA90" i="12" s="1"/>
  <c r="U90" i="13"/>
  <c r="V90" i="13" s="1"/>
  <c r="N76" i="12"/>
  <c r="Z76" i="12" s="1"/>
  <c r="AA76" i="12" s="1"/>
  <c r="U76" i="13"/>
  <c r="V76" i="13" s="1"/>
  <c r="Z162" i="12"/>
  <c r="AA162" i="12" s="1"/>
  <c r="Z169" i="12"/>
  <c r="AA169" i="12" s="1"/>
  <c r="N98" i="12"/>
  <c r="Z98" i="12" s="1"/>
  <c r="AA98" i="12" s="1"/>
  <c r="U98" i="13"/>
  <c r="V98" i="13" s="1"/>
  <c r="Z77" i="12"/>
  <c r="AA77" i="12" s="1"/>
  <c r="U119" i="13"/>
  <c r="V119" i="13" s="1"/>
  <c r="N81" i="12"/>
  <c r="Z81" i="12" s="1"/>
  <c r="AA81" i="12" s="1"/>
  <c r="U191" i="13"/>
  <c r="V191" i="13" s="1"/>
  <c r="Z117" i="12"/>
  <c r="AA117" i="12" s="1"/>
  <c r="Z118" i="12"/>
  <c r="AA118" i="12" s="1"/>
  <c r="Z123" i="12"/>
  <c r="AA123" i="12" s="1"/>
  <c r="Z138" i="12"/>
  <c r="AA138" i="12" s="1"/>
  <c r="Z107" i="12"/>
  <c r="AA107" i="12" s="1"/>
  <c r="U118" i="13"/>
  <c r="V118" i="13" s="1"/>
  <c r="Z131" i="12"/>
  <c r="AA131" i="12" s="1"/>
  <c r="Z200" i="12"/>
  <c r="AA200" i="12" s="1"/>
  <c r="U121" i="13"/>
  <c r="V121" i="13" s="1"/>
  <c r="U169" i="13"/>
  <c r="V169" i="13" s="1"/>
  <c r="Z126" i="12"/>
  <c r="AA126" i="12" s="1"/>
  <c r="Z181" i="12"/>
  <c r="AA181" i="12" s="1"/>
  <c r="Z222" i="12"/>
  <c r="AA222" i="12" s="1"/>
  <c r="Z168" i="12"/>
  <c r="AA168" i="12" s="1"/>
  <c r="U87" i="13"/>
  <c r="V87" i="13" s="1"/>
  <c r="X175" i="6"/>
  <c r="Z210" i="12"/>
  <c r="AA210" i="12" s="1"/>
  <c r="U200" i="13"/>
  <c r="V200" i="13" s="1"/>
  <c r="U117" i="13"/>
  <c r="V117" i="13" s="1"/>
  <c r="U91" i="13"/>
  <c r="V91" i="13" s="1"/>
  <c r="Z196" i="12"/>
  <c r="AA196" i="12" s="1"/>
  <c r="X212" i="6"/>
  <c r="Z103" i="12"/>
  <c r="AA103" i="12" s="1"/>
  <c r="Y174" i="6"/>
  <c r="Z172" i="12"/>
  <c r="AA172" i="12" s="1"/>
  <c r="Y211" i="6"/>
  <c r="Z114" i="12"/>
  <c r="AA114" i="12" s="1"/>
  <c r="Y150" i="6"/>
  <c r="H175" i="6"/>
  <c r="Y173" i="6"/>
  <c r="Y201" i="6"/>
  <c r="U113" i="13"/>
  <c r="V113" i="13" s="1"/>
  <c r="N113" i="12"/>
  <c r="T113" i="12"/>
  <c r="H225" i="6"/>
  <c r="Y213" i="6"/>
  <c r="Y225" i="6" s="1"/>
  <c r="T164" i="13"/>
  <c r="J164" i="13"/>
  <c r="R164" i="13"/>
  <c r="L164" i="13"/>
  <c r="K164" i="13"/>
  <c r="O164" i="13"/>
  <c r="I164" i="13"/>
  <c r="S164" i="13"/>
  <c r="N164" i="13"/>
  <c r="Q164" i="13"/>
  <c r="H164" i="12"/>
  <c r="H166" i="12" s="1"/>
  <c r="P164" i="13"/>
  <c r="M164" i="13"/>
  <c r="H166" i="13"/>
  <c r="U215" i="13"/>
  <c r="V215" i="13" s="1"/>
  <c r="Y86" i="6"/>
  <c r="Y111" i="6" s="1"/>
  <c r="H111" i="6"/>
  <c r="Y113" i="12"/>
  <c r="H166" i="6"/>
  <c r="Y164" i="6"/>
  <c r="Y166" i="6" s="1"/>
  <c r="L150" i="13"/>
  <c r="S150" i="13"/>
  <c r="X150" i="12" s="1"/>
  <c r="K150" i="13"/>
  <c r="P150" i="12" s="1"/>
  <c r="R150" i="13"/>
  <c r="W150" i="12" s="1"/>
  <c r="I150" i="13"/>
  <c r="M150" i="13"/>
  <c r="R150" i="12" s="1"/>
  <c r="T150" i="13"/>
  <c r="Y150" i="12" s="1"/>
  <c r="O150" i="13"/>
  <c r="T150" i="12" s="1"/>
  <c r="N150" i="13"/>
  <c r="S150" i="12" s="1"/>
  <c r="Q150" i="13"/>
  <c r="J150" i="13"/>
  <c r="O150" i="12" s="1"/>
  <c r="P150" i="13"/>
  <c r="U150" i="12" s="1"/>
  <c r="H150" i="12"/>
  <c r="S86" i="13"/>
  <c r="I86" i="13"/>
  <c r="K86" i="13"/>
  <c r="J86" i="13"/>
  <c r="L86" i="13"/>
  <c r="M86" i="13"/>
  <c r="H111" i="13"/>
  <c r="P86" i="13"/>
  <c r="N86" i="13"/>
  <c r="H86" i="12"/>
  <c r="Q86" i="13"/>
  <c r="T86" i="13"/>
  <c r="R86" i="13"/>
  <c r="O86" i="13"/>
  <c r="P173" i="13"/>
  <c r="K173" i="13"/>
  <c r="R173" i="13"/>
  <c r="T173" i="13"/>
  <c r="N173" i="13"/>
  <c r="Q173" i="13"/>
  <c r="I173" i="13"/>
  <c r="J173" i="13"/>
  <c r="S173" i="13"/>
  <c r="O173" i="13"/>
  <c r="L173" i="13"/>
  <c r="H175" i="13"/>
  <c r="H173" i="12"/>
  <c r="M173" i="13"/>
  <c r="N99" i="12"/>
  <c r="Z99" i="12" s="1"/>
  <c r="AA99" i="12" s="1"/>
  <c r="U99" i="13"/>
  <c r="V99" i="13" s="1"/>
  <c r="U113" i="12"/>
  <c r="J208" i="13"/>
  <c r="T208" i="13"/>
  <c r="I208" i="13"/>
  <c r="M208" i="13"/>
  <c r="O208" i="13"/>
  <c r="N208" i="13"/>
  <c r="Q208" i="13"/>
  <c r="K208" i="13"/>
  <c r="P208" i="13"/>
  <c r="R208" i="13"/>
  <c r="L208" i="13"/>
  <c r="H212" i="13"/>
  <c r="H208" i="12"/>
  <c r="S208" i="13"/>
  <c r="U223" i="13"/>
  <c r="V223" i="13" s="1"/>
  <c r="I170" i="6"/>
  <c r="X167" i="6"/>
  <c r="X170" i="6" s="1"/>
  <c r="H167" i="13"/>
  <c r="H167" i="6"/>
  <c r="H122" i="13"/>
  <c r="X122" i="6"/>
  <c r="X129" i="6" s="1"/>
  <c r="H122" i="6"/>
  <c r="I129" i="6"/>
  <c r="H115" i="13"/>
  <c r="X115" i="6"/>
  <c r="X120" i="6" s="1"/>
  <c r="H115" i="6"/>
  <c r="I120" i="6"/>
  <c r="K213" i="13"/>
  <c r="R213" i="13"/>
  <c r="I213" i="13"/>
  <c r="S213" i="13"/>
  <c r="P213" i="13"/>
  <c r="H213" i="12"/>
  <c r="H225" i="12" s="1"/>
  <c r="H225" i="13"/>
  <c r="T213" i="13"/>
  <c r="L213" i="13"/>
  <c r="O213" i="13"/>
  <c r="N213" i="13"/>
  <c r="J213" i="13"/>
  <c r="Q213" i="13"/>
  <c r="M213" i="13"/>
  <c r="Y152" i="6"/>
  <c r="Y155" i="6" s="1"/>
  <c r="H155" i="6"/>
  <c r="L148" i="13"/>
  <c r="Q148" i="12" s="1"/>
  <c r="M148" i="13"/>
  <c r="S148" i="13"/>
  <c r="I148" i="13"/>
  <c r="H148" i="12"/>
  <c r="H151" i="13"/>
  <c r="R148" i="13"/>
  <c r="T148" i="13"/>
  <c r="K148" i="13"/>
  <c r="O148" i="13"/>
  <c r="J148" i="13"/>
  <c r="N148" i="13"/>
  <c r="Q148" i="13"/>
  <c r="V148" i="12" s="1"/>
  <c r="P148" i="13"/>
  <c r="H203" i="6"/>
  <c r="Y198" i="6"/>
  <c r="U112" i="13"/>
  <c r="H71" i="6"/>
  <c r="H71" i="13"/>
  <c r="I74" i="6"/>
  <c r="X71" i="6"/>
  <c r="X74" i="6" s="1"/>
  <c r="H157" i="6"/>
  <c r="H157" i="13"/>
  <c r="I158" i="6"/>
  <c r="X157" i="6"/>
  <c r="X158" i="6" s="1"/>
  <c r="X75" i="6"/>
  <c r="X83" i="6" s="1"/>
  <c r="H75" i="13"/>
  <c r="I83" i="6"/>
  <c r="H75" i="6"/>
  <c r="H130" i="6"/>
  <c r="H130" i="13"/>
  <c r="I135" i="6"/>
  <c r="X130" i="6"/>
  <c r="X135" i="6" s="1"/>
  <c r="U107" i="13"/>
  <c r="V107" i="13" s="1"/>
  <c r="W121" i="12"/>
  <c r="N211" i="13"/>
  <c r="S211" i="12" s="1"/>
  <c r="H211" i="12"/>
  <c r="L211" i="13"/>
  <c r="Q211" i="12" s="1"/>
  <c r="T211" i="13"/>
  <c r="Y211" i="12" s="1"/>
  <c r="Q211" i="13"/>
  <c r="I211" i="13"/>
  <c r="N211" i="12" s="1"/>
  <c r="M211" i="13"/>
  <c r="R211" i="12" s="1"/>
  <c r="S211" i="13"/>
  <c r="X211" i="12" s="1"/>
  <c r="O211" i="13"/>
  <c r="T211" i="12" s="1"/>
  <c r="K211" i="13"/>
  <c r="P211" i="12" s="1"/>
  <c r="P211" i="13"/>
  <c r="U211" i="12" s="1"/>
  <c r="J211" i="13"/>
  <c r="O211" i="12" s="1"/>
  <c r="R211" i="13"/>
  <c r="W211" i="12" s="1"/>
  <c r="Q179" i="13"/>
  <c r="P179" i="13"/>
  <c r="S179" i="13"/>
  <c r="I179" i="13"/>
  <c r="O179" i="13"/>
  <c r="K179" i="13"/>
  <c r="R179" i="13"/>
  <c r="J179" i="13"/>
  <c r="M179" i="13"/>
  <c r="T179" i="13"/>
  <c r="L179" i="13"/>
  <c r="N179" i="13"/>
  <c r="H179" i="12"/>
  <c r="H182" i="12" s="1"/>
  <c r="H182" i="13"/>
  <c r="N112" i="12"/>
  <c r="N154" i="12"/>
  <c r="Z154" i="12" s="1"/>
  <c r="AA154" i="12" s="1"/>
  <c r="U154" i="13"/>
  <c r="V154" i="13" s="1"/>
  <c r="Y148" i="6"/>
  <c r="H151" i="6"/>
  <c r="X203" i="6"/>
  <c r="H136" i="13"/>
  <c r="I146" i="6"/>
  <c r="X136" i="6"/>
  <c r="X146" i="6" s="1"/>
  <c r="H136" i="6"/>
  <c r="Z202" i="12"/>
  <c r="AA202" i="12" s="1"/>
  <c r="Z160" i="12"/>
  <c r="AA160" i="12" s="1"/>
  <c r="Z205" i="12"/>
  <c r="AA205" i="12" s="1"/>
  <c r="L184" i="13"/>
  <c r="Q184" i="13"/>
  <c r="S184" i="13"/>
  <c r="I184" i="13"/>
  <c r="P184" i="13"/>
  <c r="O184" i="13"/>
  <c r="K184" i="13"/>
  <c r="R184" i="13"/>
  <c r="J184" i="13"/>
  <c r="M184" i="13"/>
  <c r="T184" i="13"/>
  <c r="H197" i="13"/>
  <c r="N184" i="13"/>
  <c r="H184" i="12"/>
  <c r="H197" i="12" s="1"/>
  <c r="V121" i="12"/>
  <c r="R113" i="12"/>
  <c r="Y179" i="6"/>
  <c r="Y182" i="6" s="1"/>
  <c r="H182" i="6"/>
  <c r="X151" i="6"/>
  <c r="M198" i="13"/>
  <c r="S198" i="13"/>
  <c r="T198" i="13"/>
  <c r="O198" i="13"/>
  <c r="H203" i="13"/>
  <c r="K198" i="13"/>
  <c r="R198" i="13"/>
  <c r="Q198" i="13"/>
  <c r="N198" i="13"/>
  <c r="H198" i="12"/>
  <c r="L198" i="13"/>
  <c r="P198" i="13"/>
  <c r="I198" i="13"/>
  <c r="J198" i="13"/>
  <c r="H227" i="13"/>
  <c r="I228" i="6"/>
  <c r="X227" i="6"/>
  <c r="H227" i="6"/>
  <c r="H228" i="6" s="1"/>
  <c r="Y184" i="6"/>
  <c r="Y197" i="6" s="1"/>
  <c r="H197" i="6"/>
  <c r="H155" i="13"/>
  <c r="M152" i="13"/>
  <c r="Q152" i="13"/>
  <c r="K152" i="13"/>
  <c r="N152" i="13"/>
  <c r="T152" i="13"/>
  <c r="S152" i="13"/>
  <c r="I152" i="13"/>
  <c r="O152" i="13"/>
  <c r="R152" i="13"/>
  <c r="J152" i="13"/>
  <c r="H152" i="12"/>
  <c r="H155" i="12" s="1"/>
  <c r="P152" i="13"/>
  <c r="L152" i="13"/>
  <c r="S174" i="13"/>
  <c r="X174" i="12" s="1"/>
  <c r="I174" i="13"/>
  <c r="O174" i="13"/>
  <c r="T174" i="12" s="1"/>
  <c r="K174" i="13"/>
  <c r="P174" i="12" s="1"/>
  <c r="R174" i="13"/>
  <c r="W174" i="12" s="1"/>
  <c r="M174" i="13"/>
  <c r="R174" i="12" s="1"/>
  <c r="J174" i="13"/>
  <c r="O174" i="12" s="1"/>
  <c r="T174" i="13"/>
  <c r="Y174" i="12" s="1"/>
  <c r="L174" i="13"/>
  <c r="Q174" i="12" s="1"/>
  <c r="P174" i="13"/>
  <c r="U174" i="12" s="1"/>
  <c r="Q174" i="13"/>
  <c r="V174" i="12" s="1"/>
  <c r="H174" i="12"/>
  <c r="N174" i="13"/>
  <c r="S174" i="12" s="1"/>
  <c r="L201" i="13"/>
  <c r="Q201" i="12" s="1"/>
  <c r="Q201" i="13"/>
  <c r="V201" i="12" s="1"/>
  <c r="O201" i="13"/>
  <c r="T201" i="12" s="1"/>
  <c r="R201" i="13"/>
  <c r="W201" i="12" s="1"/>
  <c r="T201" i="13"/>
  <c r="Y201" i="12" s="1"/>
  <c r="K201" i="13"/>
  <c r="P201" i="12" s="1"/>
  <c r="J201" i="13"/>
  <c r="O201" i="12" s="1"/>
  <c r="S201" i="13"/>
  <c r="X201" i="12" s="1"/>
  <c r="M201" i="13"/>
  <c r="R201" i="12" s="1"/>
  <c r="I201" i="13"/>
  <c r="P201" i="13"/>
  <c r="U201" i="12" s="1"/>
  <c r="H201" i="12"/>
  <c r="N201" i="13"/>
  <c r="S201" i="12" s="1"/>
  <c r="H212" i="6"/>
  <c r="Y208" i="6"/>
  <c r="Z209" i="12"/>
  <c r="AA209" i="12" s="1"/>
  <c r="S45" i="13"/>
  <c r="Y206" i="12"/>
  <c r="Z188" i="12"/>
  <c r="AA188" i="12" s="1"/>
  <c r="Z142" i="12"/>
  <c r="AA142" i="12" s="1"/>
  <c r="Z140" i="12"/>
  <c r="AA140" i="12" s="1"/>
  <c r="Z127" i="12"/>
  <c r="AA127" i="12" s="1"/>
  <c r="Z116" i="12"/>
  <c r="AA116" i="12" s="1"/>
  <c r="Z109" i="12"/>
  <c r="AA109" i="12" s="1"/>
  <c r="Z104" i="12"/>
  <c r="AA104" i="12" s="1"/>
  <c r="V229" i="12"/>
  <c r="Z88" i="12"/>
  <c r="AA88" i="12" s="1"/>
  <c r="Y229" i="6"/>
  <c r="T229" i="12"/>
  <c r="S229" i="12"/>
  <c r="N45" i="13"/>
  <c r="O45" i="13"/>
  <c r="Y229" i="12"/>
  <c r="Y18" i="6"/>
  <c r="K45" i="13"/>
  <c r="Q45" i="13"/>
  <c r="P229" i="12"/>
  <c r="U229" i="12"/>
  <c r="X229" i="12"/>
  <c r="M45" i="13"/>
  <c r="P45" i="13"/>
  <c r="R45" i="13"/>
  <c r="Z73" i="12"/>
  <c r="AA73" i="12" s="1"/>
  <c r="T45" i="13"/>
  <c r="H45" i="13"/>
  <c r="V18" i="13"/>
  <c r="L45" i="13"/>
  <c r="J45" i="13"/>
  <c r="Y44" i="6"/>
  <c r="V166" i="18"/>
  <c r="U182" i="19"/>
  <c r="S35" i="12"/>
  <c r="V212" i="25"/>
  <c r="V170" i="25"/>
  <c r="V225" i="26"/>
  <c r="V83" i="18"/>
  <c r="U166" i="18"/>
  <c r="V182" i="19"/>
  <c r="U197" i="27"/>
  <c r="V30" i="12"/>
  <c r="U37" i="12"/>
  <c r="U225" i="27"/>
  <c r="U83" i="18"/>
  <c r="Z97" i="12"/>
  <c r="AA97" i="12" s="1"/>
  <c r="Z186" i="12"/>
  <c r="AA186" i="12" s="1"/>
  <c r="U111" i="20"/>
  <c r="S39" i="12"/>
  <c r="Q26" i="12"/>
  <c r="X43" i="12"/>
  <c r="K18" i="27"/>
  <c r="U175" i="22"/>
  <c r="U29" i="19"/>
  <c r="V29" i="19" s="1"/>
  <c r="S44" i="22"/>
  <c r="Q45" i="26"/>
  <c r="Q46" i="26" s="1"/>
  <c r="U225" i="16"/>
  <c r="V175" i="22"/>
  <c r="U166" i="27"/>
  <c r="X68" i="12"/>
  <c r="S15" i="12"/>
  <c r="V166" i="27"/>
  <c r="U228" i="15"/>
  <c r="Z226" i="12"/>
  <c r="AA226" i="12" s="1"/>
  <c r="Z137" i="12"/>
  <c r="AA137" i="12" s="1"/>
  <c r="V182" i="26"/>
  <c r="V158" i="14"/>
  <c r="R229" i="12"/>
  <c r="V27" i="12"/>
  <c r="V228" i="27"/>
  <c r="W229" i="12"/>
  <c r="V44" i="13"/>
  <c r="U44" i="13"/>
  <c r="X45" i="6"/>
  <c r="S479" i="10"/>
  <c r="S539" i="10" s="1"/>
  <c r="V61" i="6" s="1"/>
  <c r="H61" i="26" s="1"/>
  <c r="K61" i="26" s="1"/>
  <c r="Q229" i="12"/>
  <c r="U18" i="13"/>
  <c r="H45" i="6"/>
  <c r="M479" i="10"/>
  <c r="M539" i="10" s="1"/>
  <c r="P61" i="6" s="1"/>
  <c r="H61" i="20" s="1"/>
  <c r="R61" i="20" s="1"/>
  <c r="I45" i="13"/>
  <c r="V40" i="13"/>
  <c r="U40" i="13"/>
  <c r="U229" i="13"/>
  <c r="V229" i="13" s="1"/>
  <c r="O229" i="12"/>
  <c r="Y40" i="6"/>
  <c r="H40" i="12"/>
  <c r="U432" i="10"/>
  <c r="U84" i="10"/>
  <c r="U430" i="10"/>
  <c r="U463" i="10"/>
  <c r="U426" i="10"/>
  <c r="U442" i="10"/>
  <c r="U459" i="10"/>
  <c r="U447" i="10"/>
  <c r="U421" i="10"/>
  <c r="U455" i="10"/>
  <c r="U172" i="10"/>
  <c r="U154" i="10"/>
  <c r="U168" i="10"/>
  <c r="U192" i="10"/>
  <c r="U195" i="10"/>
  <c r="U183" i="10"/>
  <c r="Z183" i="12"/>
  <c r="AA183" i="12" s="1"/>
  <c r="V212" i="18"/>
  <c r="Z224" i="12"/>
  <c r="AA224" i="12" s="1"/>
  <c r="U111" i="22"/>
  <c r="U111" i="24"/>
  <c r="V175" i="25"/>
  <c r="U170" i="25"/>
  <c r="V16" i="26"/>
  <c r="V18" i="26" s="1"/>
  <c r="U203" i="27"/>
  <c r="O66" i="12"/>
  <c r="Q840" i="10"/>
  <c r="G840" i="10"/>
  <c r="T828" i="10"/>
  <c r="L828" i="10"/>
  <c r="I797" i="10"/>
  <c r="G797" i="10"/>
  <c r="H793" i="10"/>
  <c r="K800" i="10"/>
  <c r="M800" i="10"/>
  <c r="M212" i="10"/>
  <c r="Q11" i="10"/>
  <c r="L11" i="10"/>
  <c r="N801" i="10"/>
  <c r="M801" i="10"/>
  <c r="J824" i="10"/>
  <c r="M101" i="10"/>
  <c r="J43" i="10"/>
  <c r="S20" i="12"/>
  <c r="S33" i="12"/>
  <c r="Y39" i="12"/>
  <c r="L101" i="10"/>
  <c r="Z105" i="12"/>
  <c r="AA105" i="12" s="1"/>
  <c r="Z133" i="12"/>
  <c r="AA133" i="12" s="1"/>
  <c r="Z94" i="12"/>
  <c r="AA94" i="12" s="1"/>
  <c r="Z143" i="12"/>
  <c r="AA143" i="12" s="1"/>
  <c r="Z176" i="12"/>
  <c r="AA176" i="12" s="1"/>
  <c r="Z165" i="12"/>
  <c r="AA165" i="12" s="1"/>
  <c r="Z128" i="12"/>
  <c r="AA128" i="12" s="1"/>
  <c r="U228" i="25"/>
  <c r="Z216" i="12"/>
  <c r="AA216" i="12" s="1"/>
  <c r="Z219" i="12"/>
  <c r="AA219" i="12" s="1"/>
  <c r="V120" i="26"/>
  <c r="V111" i="27"/>
  <c r="Z215" i="12"/>
  <c r="AA215" i="12" s="1"/>
  <c r="Z194" i="12"/>
  <c r="AA194" i="12" s="1"/>
  <c r="Z161" i="12"/>
  <c r="AA161" i="12" s="1"/>
  <c r="Z223" i="12"/>
  <c r="AA223" i="12" s="1"/>
  <c r="Z95" i="12"/>
  <c r="AA95" i="12" s="1"/>
  <c r="U206" i="13"/>
  <c r="V206" i="13"/>
  <c r="V111" i="22"/>
  <c r="U83" i="25"/>
  <c r="U44" i="26"/>
  <c r="V203" i="27"/>
  <c r="Z145" i="12"/>
  <c r="AA145" i="12" s="1"/>
  <c r="Z87" i="12"/>
  <c r="AA87" i="12" s="1"/>
  <c r="P840" i="10"/>
  <c r="I840" i="10"/>
  <c r="R828" i="10"/>
  <c r="S828" i="10"/>
  <c r="Y35" i="8"/>
  <c r="AA35" i="8" s="1"/>
  <c r="P797" i="10"/>
  <c r="Q797" i="10"/>
  <c r="L800" i="10"/>
  <c r="H800" i="10"/>
  <c r="R212" i="10"/>
  <c r="G11" i="10"/>
  <c r="H11" i="10"/>
  <c r="P824" i="10"/>
  <c r="P801" i="10"/>
  <c r="H801" i="10"/>
  <c r="I824" i="10"/>
  <c r="F101" i="10"/>
  <c r="O43" i="10"/>
  <c r="H44" i="12"/>
  <c r="N29" i="12"/>
  <c r="N101" i="10"/>
  <c r="S45" i="7"/>
  <c r="R45" i="7"/>
  <c r="I45" i="7"/>
  <c r="L45" i="7"/>
  <c r="N45" i="7"/>
  <c r="H45" i="7"/>
  <c r="T45" i="7"/>
  <c r="P45" i="7"/>
  <c r="M45" i="7"/>
  <c r="F45" i="7"/>
  <c r="O45" i="7"/>
  <c r="K45" i="7"/>
  <c r="J45" i="7"/>
  <c r="Q45" i="7"/>
  <c r="G45" i="7"/>
  <c r="U170" i="23"/>
  <c r="V120" i="25"/>
  <c r="V151" i="26"/>
  <c r="U206" i="26"/>
  <c r="M840" i="10"/>
  <c r="L840" i="10"/>
  <c r="P828" i="10"/>
  <c r="I828" i="10"/>
  <c r="Q791" i="10"/>
  <c r="M797" i="10"/>
  <c r="H797" i="10"/>
  <c r="R800" i="10"/>
  <c r="I800" i="10"/>
  <c r="Q212" i="10"/>
  <c r="P11" i="10"/>
  <c r="M11" i="10"/>
  <c r="F824" i="10"/>
  <c r="T801" i="10"/>
  <c r="Q801" i="10"/>
  <c r="G824" i="10"/>
  <c r="O824" i="10"/>
  <c r="V42" i="12"/>
  <c r="S18" i="22"/>
  <c r="H851" i="10"/>
  <c r="P851" i="10"/>
  <c r="F851" i="10"/>
  <c r="L851" i="10"/>
  <c r="H43" i="10"/>
  <c r="I43" i="10"/>
  <c r="K43" i="10"/>
  <c r="G43" i="10"/>
  <c r="N43" i="10"/>
  <c r="F43" i="10"/>
  <c r="L43" i="10"/>
  <c r="Z153" i="12"/>
  <c r="AA153" i="12" s="1"/>
  <c r="U45" i="17"/>
  <c r="U46" i="17" s="1"/>
  <c r="V46" i="17" s="1"/>
  <c r="U197" i="18"/>
  <c r="U146" i="20"/>
  <c r="V170" i="23"/>
  <c r="U120" i="25"/>
  <c r="V170" i="26"/>
  <c r="V203" i="26"/>
  <c r="V206" i="26"/>
  <c r="U206" i="27"/>
  <c r="J840" i="10"/>
  <c r="G828" i="10"/>
  <c r="H828" i="10"/>
  <c r="K797" i="10"/>
  <c r="O797" i="10"/>
  <c r="P800" i="10"/>
  <c r="T800" i="10"/>
  <c r="P212" i="10"/>
  <c r="O11" i="10"/>
  <c r="T11" i="10"/>
  <c r="L801" i="10"/>
  <c r="T824" i="10"/>
  <c r="Q43" i="10"/>
  <c r="S17" i="12"/>
  <c r="Q32" i="12"/>
  <c r="U617" i="10"/>
  <c r="U457" i="10"/>
  <c r="U424" i="10"/>
  <c r="S202" i="10"/>
  <c r="N202" i="10"/>
  <c r="H202" i="10"/>
  <c r="J202" i="10"/>
  <c r="R202" i="10"/>
  <c r="L202" i="10"/>
  <c r="O202" i="10"/>
  <c r="M202" i="10"/>
  <c r="G202" i="10"/>
  <c r="I202" i="10"/>
  <c r="Q202" i="10"/>
  <c r="K202" i="10"/>
  <c r="T202" i="10"/>
  <c r="P202" i="10"/>
  <c r="F202" i="10"/>
  <c r="O101" i="10"/>
  <c r="K101" i="10"/>
  <c r="P101" i="10"/>
  <c r="T101" i="10"/>
  <c r="H101" i="10"/>
  <c r="U135" i="22"/>
  <c r="U111" i="23"/>
  <c r="U170" i="26"/>
  <c r="U203" i="26"/>
  <c r="U182" i="27"/>
  <c r="V206" i="27"/>
  <c r="F840" i="10"/>
  <c r="K840" i="10"/>
  <c r="O828" i="10"/>
  <c r="F828" i="10"/>
  <c r="R797" i="10"/>
  <c r="J797" i="10"/>
  <c r="N800" i="10"/>
  <c r="S800" i="10"/>
  <c r="Y45" i="8"/>
  <c r="AC45" i="8" s="1"/>
  <c r="I212" i="10"/>
  <c r="F11" i="10"/>
  <c r="F801" i="10"/>
  <c r="M43" i="10"/>
  <c r="V43" i="12"/>
  <c r="V20" i="12"/>
  <c r="Y24" i="12"/>
  <c r="L18" i="27"/>
  <c r="H18" i="12"/>
  <c r="U43" i="7"/>
  <c r="H45" i="24"/>
  <c r="H46" i="24" s="1"/>
  <c r="H180" i="10"/>
  <c r="T180" i="10"/>
  <c r="Q180" i="10"/>
  <c r="N180" i="10"/>
  <c r="I180" i="10"/>
  <c r="L180" i="10"/>
  <c r="P180" i="10"/>
  <c r="R180" i="10"/>
  <c r="G180" i="10"/>
  <c r="S180" i="10"/>
  <c r="M180" i="10"/>
  <c r="F180" i="10"/>
  <c r="O180" i="10"/>
  <c r="K180" i="10"/>
  <c r="J180" i="10"/>
  <c r="U111" i="18"/>
  <c r="U111" i="19"/>
  <c r="V135" i="22"/>
  <c r="V111" i="23"/>
  <c r="U197" i="25"/>
  <c r="U212" i="25"/>
  <c r="V135" i="26"/>
  <c r="V182" i="27"/>
  <c r="U111" i="15"/>
  <c r="T840" i="10"/>
  <c r="S840" i="10"/>
  <c r="Q828" i="10"/>
  <c r="J828" i="10"/>
  <c r="T797" i="10"/>
  <c r="S797" i="10"/>
  <c r="O800" i="10"/>
  <c r="Q226" i="10"/>
  <c r="R11" i="10"/>
  <c r="J11" i="10"/>
  <c r="T613" i="10"/>
  <c r="T673" i="10" s="1"/>
  <c r="G801" i="10"/>
  <c r="K801" i="10"/>
  <c r="K824" i="10"/>
  <c r="R101" i="10"/>
  <c r="P43" i="10"/>
  <c r="S28" i="12"/>
  <c r="V39" i="12"/>
  <c r="U57" i="7"/>
  <c r="V111" i="18"/>
  <c r="U212" i="18"/>
  <c r="Z119" i="12"/>
  <c r="AA119" i="12" s="1"/>
  <c r="V111" i="24"/>
  <c r="U175" i="25"/>
  <c r="U135" i="26"/>
  <c r="U182" i="26"/>
  <c r="V111" i="15"/>
  <c r="O840" i="10"/>
  <c r="N828" i="10"/>
  <c r="L797" i="10"/>
  <c r="T793" i="10"/>
  <c r="J800" i="10"/>
  <c r="N212" i="10"/>
  <c r="S11" i="10"/>
  <c r="R66" i="12"/>
  <c r="J801" i="10"/>
  <c r="S801" i="10"/>
  <c r="S101" i="10"/>
  <c r="T43" i="10"/>
  <c r="V25" i="12"/>
  <c r="S27" i="12"/>
  <c r="S32" i="12"/>
  <c r="Y11" i="12"/>
  <c r="J101" i="10"/>
  <c r="V182" i="25"/>
  <c r="V155" i="27"/>
  <c r="U55" i="7"/>
  <c r="I67" i="7"/>
  <c r="N67" i="7"/>
  <c r="T67" i="7"/>
  <c r="O67" i="7"/>
  <c r="K67" i="7"/>
  <c r="G67" i="7"/>
  <c r="F67" i="7"/>
  <c r="R67" i="7"/>
  <c r="Q67" i="7"/>
  <c r="H67" i="7"/>
  <c r="J67" i="7"/>
  <c r="P67" i="7"/>
  <c r="M67" i="7"/>
  <c r="L67" i="7"/>
  <c r="S67" i="7"/>
  <c r="U440" i="10"/>
  <c r="U469" i="10"/>
  <c r="U465" i="10"/>
  <c r="U437" i="10"/>
  <c r="U597" i="10"/>
  <c r="U574" i="10"/>
  <c r="T691" i="10"/>
  <c r="U225" i="26"/>
  <c r="U197" i="26"/>
  <c r="S11" i="12"/>
  <c r="S25" i="12"/>
  <c r="V15" i="12"/>
  <c r="W25" i="12"/>
  <c r="Y21" i="12"/>
  <c r="Y22" i="12"/>
  <c r="Q23" i="12"/>
  <c r="Q29" i="12"/>
  <c r="Q38" i="12"/>
  <c r="S12" i="22"/>
  <c r="U170" i="15"/>
  <c r="M18" i="27"/>
  <c r="U30" i="12"/>
  <c r="K12" i="22"/>
  <c r="V175" i="27"/>
  <c r="V111" i="26"/>
  <c r="Z204" i="12"/>
  <c r="AA204" i="12" s="1"/>
  <c r="U182" i="25"/>
  <c r="T12" i="27"/>
  <c r="S43" i="12"/>
  <c r="V34" i="12"/>
  <c r="V170" i="15"/>
  <c r="N25" i="12"/>
  <c r="U31" i="12"/>
  <c r="Z78" i="12"/>
  <c r="AA78" i="12" s="1"/>
  <c r="V166" i="26"/>
  <c r="V32" i="12"/>
  <c r="Y32" i="12"/>
  <c r="O12" i="22"/>
  <c r="U166" i="26"/>
  <c r="U83" i="26"/>
  <c r="U175" i="27"/>
  <c r="V35" i="12"/>
  <c r="V83" i="26"/>
  <c r="U155" i="27"/>
  <c r="V225" i="14"/>
  <c r="S21" i="12"/>
  <c r="Y20" i="12"/>
  <c r="U22" i="12"/>
  <c r="U42" i="12"/>
  <c r="S26" i="12"/>
  <c r="Q43" i="12"/>
  <c r="U15" i="22"/>
  <c r="V15" i="22" s="1"/>
  <c r="N12" i="22"/>
  <c r="V157" i="25"/>
  <c r="V158" i="25" s="1"/>
  <c r="U158" i="25"/>
  <c r="Z141" i="12"/>
  <c r="AA141" i="12" s="1"/>
  <c r="V171" i="26"/>
  <c r="V175" i="26" s="1"/>
  <c r="U170" i="27"/>
  <c r="Y30" i="12"/>
  <c r="Q17" i="12"/>
  <c r="Q11" i="12"/>
  <c r="L12" i="27"/>
  <c r="S282" i="10"/>
  <c r="K291" i="10"/>
  <c r="S291" i="10"/>
  <c r="R283" i="10"/>
  <c r="I283" i="10"/>
  <c r="G291" i="10"/>
  <c r="M291" i="10"/>
  <c r="N283" i="10"/>
  <c r="T283" i="10"/>
  <c r="T291" i="10"/>
  <c r="H291" i="10"/>
  <c r="J283" i="10"/>
  <c r="O291" i="10"/>
  <c r="J291" i="10"/>
  <c r="S283" i="10"/>
  <c r="L283" i="10"/>
  <c r="I291" i="10"/>
  <c r="H283" i="10"/>
  <c r="Q283" i="10"/>
  <c r="R291" i="10"/>
  <c r="P291" i="10"/>
  <c r="K283" i="10"/>
  <c r="G283" i="10"/>
  <c r="F291" i="10"/>
  <c r="F283" i="10"/>
  <c r="U417" i="10"/>
  <c r="U428" i="10"/>
  <c r="V212" i="16"/>
  <c r="Z125" i="12"/>
  <c r="AA125" i="12" s="1"/>
  <c r="Z189" i="12"/>
  <c r="AA189" i="12" s="1"/>
  <c r="Z139" i="12"/>
  <c r="AA139" i="12" s="1"/>
  <c r="V197" i="25"/>
  <c r="V197" i="26"/>
  <c r="V146" i="27"/>
  <c r="U228" i="26"/>
  <c r="Y68" i="12"/>
  <c r="S37" i="12"/>
  <c r="V16" i="12"/>
  <c r="Y37" i="12"/>
  <c r="O15" i="12"/>
  <c r="Q36" i="12"/>
  <c r="X24" i="12"/>
  <c r="N31" i="12"/>
  <c r="K12" i="27"/>
  <c r="Q44" i="22"/>
  <c r="O44" i="22"/>
  <c r="U21" i="12"/>
  <c r="K44" i="22"/>
  <c r="V152" i="18"/>
  <c r="V155" i="18" s="1"/>
  <c r="U155" i="18"/>
  <c r="Y29" i="12"/>
  <c r="U33" i="12"/>
  <c r="S31" i="12"/>
  <c r="V38" i="12"/>
  <c r="Z199" i="12"/>
  <c r="AA199" i="12" s="1"/>
  <c r="U18" i="24"/>
  <c r="V197" i="27"/>
  <c r="U120" i="27"/>
  <c r="U83" i="27"/>
  <c r="U111" i="27"/>
  <c r="U212" i="16"/>
  <c r="U33" i="27"/>
  <c r="V33" i="27" s="1"/>
  <c r="S23" i="12"/>
  <c r="V26" i="12"/>
  <c r="V22" i="12"/>
  <c r="J18" i="22"/>
  <c r="J44" i="22"/>
  <c r="Y38" i="12"/>
  <c r="O24" i="12"/>
  <c r="Q35" i="12"/>
  <c r="Q25" i="12"/>
  <c r="Q39" i="12"/>
  <c r="M12" i="27"/>
  <c r="Q12" i="27"/>
  <c r="R12" i="27"/>
  <c r="Z91" i="12"/>
  <c r="AA91" i="12" s="1"/>
  <c r="X25" i="12"/>
  <c r="Z193" i="12"/>
  <c r="AA193" i="12" s="1"/>
  <c r="U146" i="23"/>
  <c r="V203" i="23"/>
  <c r="U44" i="16"/>
  <c r="U45" i="16" s="1"/>
  <c r="U46" i="16" s="1"/>
  <c r="V46" i="16" s="1"/>
  <c r="V37" i="12"/>
  <c r="V29" i="12"/>
  <c r="Y34" i="12"/>
  <c r="V18" i="24"/>
  <c r="U155" i="20"/>
  <c r="V146" i="23"/>
  <c r="U203" i="23"/>
  <c r="N46" i="24"/>
  <c r="V44" i="16"/>
  <c r="V225" i="15"/>
  <c r="Y66" i="12"/>
  <c r="S36" i="12"/>
  <c r="V21" i="12"/>
  <c r="Y35" i="12"/>
  <c r="Y17" i="12"/>
  <c r="Q14" i="12"/>
  <c r="Q21" i="12"/>
  <c r="T44" i="27"/>
  <c r="R44" i="27"/>
  <c r="U29" i="12"/>
  <c r="U212" i="23"/>
  <c r="U111" i="26"/>
  <c r="V129" i="26"/>
  <c r="U225" i="15"/>
  <c r="S29" i="12"/>
  <c r="S19" i="12"/>
  <c r="V23" i="12"/>
  <c r="O43" i="12"/>
  <c r="Q22" i="12"/>
  <c r="Q20" i="12"/>
  <c r="P12" i="27"/>
  <c r="U35" i="12"/>
  <c r="U26" i="12"/>
  <c r="V204" i="16"/>
  <c r="V206" i="16" s="1"/>
  <c r="U206" i="16"/>
  <c r="V19" i="26"/>
  <c r="V40" i="26" s="1"/>
  <c r="U40" i="26"/>
  <c r="V167" i="16"/>
  <c r="V170" i="16" s="1"/>
  <c r="U170" i="16"/>
  <c r="V120" i="27"/>
  <c r="V212" i="23"/>
  <c r="U111" i="25"/>
  <c r="U120" i="26"/>
  <c r="U129" i="26"/>
  <c r="U146" i="27"/>
  <c r="P66" i="12"/>
  <c r="S38" i="12"/>
  <c r="S30" i="12"/>
  <c r="V33" i="12"/>
  <c r="Y31" i="12"/>
  <c r="Y43" i="12"/>
  <c r="Y27" i="12"/>
  <c r="Y26" i="12"/>
  <c r="Q28" i="12"/>
  <c r="Q30" i="12"/>
  <c r="Q41" i="12"/>
  <c r="N12" i="27"/>
  <c r="U27" i="12"/>
  <c r="S42" i="12"/>
  <c r="J10" i="10"/>
  <c r="H10" i="10"/>
  <c r="G10" i="10"/>
  <c r="F10" i="10"/>
  <c r="N10" i="10"/>
  <c r="R10" i="10"/>
  <c r="L10" i="10"/>
  <c r="P10" i="10"/>
  <c r="M10" i="10"/>
  <c r="S10" i="10"/>
  <c r="K10" i="10"/>
  <c r="Q10" i="10"/>
  <c r="T10" i="10"/>
  <c r="I10" i="10"/>
  <c r="O10" i="10"/>
  <c r="N14" i="10"/>
  <c r="G14" i="10"/>
  <c r="P14" i="10"/>
  <c r="I14" i="10"/>
  <c r="F14" i="10"/>
  <c r="M14" i="10"/>
  <c r="H14" i="10"/>
  <c r="T14" i="10"/>
  <c r="Q14" i="10"/>
  <c r="S14" i="10"/>
  <c r="K14" i="10"/>
  <c r="S852" i="10"/>
  <c r="O852" i="10"/>
  <c r="P905" i="10"/>
  <c r="T905" i="10"/>
  <c r="I331" i="10"/>
  <c r="K331" i="10"/>
  <c r="O834" i="10"/>
  <c r="G916" i="10"/>
  <c r="P834" i="10"/>
  <c r="F834" i="10"/>
  <c r="M754" i="10"/>
  <c r="J927" i="10"/>
  <c r="Q927" i="10"/>
  <c r="M834" i="10"/>
  <c r="L226" i="10"/>
  <c r="P226" i="10"/>
  <c r="F805" i="10"/>
  <c r="N834" i="10"/>
  <c r="U615" i="10"/>
  <c r="U509" i="10"/>
  <c r="U414" i="10"/>
  <c r="R852" i="10"/>
  <c r="J852" i="10"/>
  <c r="S905" i="10"/>
  <c r="R905" i="10"/>
  <c r="S331" i="10"/>
  <c r="N331" i="10"/>
  <c r="S834" i="10"/>
  <c r="O916" i="10"/>
  <c r="T916" i="10"/>
  <c r="T834" i="10"/>
  <c r="G834" i="10"/>
  <c r="L754" i="10"/>
  <c r="S754" i="10"/>
  <c r="I927" i="10"/>
  <c r="N927" i="10"/>
  <c r="S226" i="10"/>
  <c r="K226" i="10"/>
  <c r="K805" i="10"/>
  <c r="P805" i="10"/>
  <c r="M852" i="10"/>
  <c r="T852" i="10"/>
  <c r="K905" i="10"/>
  <c r="M905" i="10"/>
  <c r="F331" i="10"/>
  <c r="F916" i="10"/>
  <c r="L916" i="10"/>
  <c r="P754" i="10"/>
  <c r="H754" i="10"/>
  <c r="L927" i="10"/>
  <c r="R927" i="10"/>
  <c r="I226" i="10"/>
  <c r="M226" i="10"/>
  <c r="L805" i="10"/>
  <c r="G805" i="10"/>
  <c r="R834" i="10"/>
  <c r="U443" i="10"/>
  <c r="L852" i="10"/>
  <c r="G905" i="10"/>
  <c r="H905" i="10"/>
  <c r="G331" i="10"/>
  <c r="Q331" i="10"/>
  <c r="Q916" i="10"/>
  <c r="I916" i="10"/>
  <c r="Q834" i="10"/>
  <c r="N754" i="10"/>
  <c r="K754" i="10"/>
  <c r="T927" i="10"/>
  <c r="G927" i="10"/>
  <c r="T226" i="10"/>
  <c r="G226" i="10"/>
  <c r="I805" i="10"/>
  <c r="Q805" i="10"/>
  <c r="G852" i="10"/>
  <c r="F852" i="10"/>
  <c r="J905" i="10"/>
  <c r="L905" i="10"/>
  <c r="P331" i="10"/>
  <c r="L331" i="10"/>
  <c r="M916" i="10"/>
  <c r="K916" i="10"/>
  <c r="H834" i="10"/>
  <c r="I754" i="10"/>
  <c r="O754" i="10"/>
  <c r="O927" i="10"/>
  <c r="K927" i="10"/>
  <c r="H226" i="10"/>
  <c r="O226" i="10"/>
  <c r="J805" i="10"/>
  <c r="T805" i="10"/>
  <c r="P852" i="10"/>
  <c r="N852" i="10"/>
  <c r="F905" i="10"/>
  <c r="N905" i="10"/>
  <c r="O331" i="10"/>
  <c r="J331" i="10"/>
  <c r="P916" i="10"/>
  <c r="R916" i="10"/>
  <c r="Y16" i="8"/>
  <c r="AA16" i="8" s="1"/>
  <c r="J834" i="10"/>
  <c r="F754" i="10"/>
  <c r="R754" i="10"/>
  <c r="P927" i="10"/>
  <c r="F927" i="10"/>
  <c r="N226" i="10"/>
  <c r="R226" i="10"/>
  <c r="O805" i="10"/>
  <c r="H805" i="10"/>
  <c r="K852" i="10"/>
  <c r="Q905" i="10"/>
  <c r="M331" i="10"/>
  <c r="H916" i="10"/>
  <c r="L834" i="10"/>
  <c r="J754" i="10"/>
  <c r="H927" i="10"/>
  <c r="F226" i="10"/>
  <c r="S805" i="10"/>
  <c r="U471" i="10"/>
  <c r="U160" i="10"/>
  <c r="U658" i="10"/>
  <c r="J220" i="10"/>
  <c r="Q220" i="10"/>
  <c r="O220" i="10"/>
  <c r="L220" i="10"/>
  <c r="R220" i="10"/>
  <c r="F220" i="10"/>
  <c r="T220" i="10"/>
  <c r="M220" i="10"/>
  <c r="K220" i="10"/>
  <c r="H220" i="10"/>
  <c r="N220" i="10"/>
  <c r="P220" i="10"/>
  <c r="I220" i="10"/>
  <c r="S220" i="10"/>
  <c r="G220" i="10"/>
  <c r="O217" i="10"/>
  <c r="I217" i="10"/>
  <c r="H217" i="10"/>
  <c r="M217" i="10"/>
  <c r="R217" i="10"/>
  <c r="S217" i="10"/>
  <c r="J217" i="10"/>
  <c r="L217" i="10"/>
  <c r="F217" i="10"/>
  <c r="T217" i="10"/>
  <c r="P217" i="10"/>
  <c r="N217" i="10"/>
  <c r="G217" i="10"/>
  <c r="K217" i="10"/>
  <c r="Q217" i="10"/>
  <c r="Q864" i="10"/>
  <c r="O864" i="10"/>
  <c r="L941" i="10"/>
  <c r="G941" i="10"/>
  <c r="R791" i="10"/>
  <c r="F791" i="10"/>
  <c r="L785" i="10"/>
  <c r="O785" i="10"/>
  <c r="H867" i="10"/>
  <c r="G867" i="10"/>
  <c r="K785" i="10"/>
  <c r="H890" i="10"/>
  <c r="G890" i="10"/>
  <c r="J890" i="10"/>
  <c r="J785" i="10"/>
  <c r="M767" i="10"/>
  <c r="T767" i="10"/>
  <c r="U159" i="10"/>
  <c r="M864" i="10"/>
  <c r="H864" i="10"/>
  <c r="O941" i="10"/>
  <c r="T941" i="10"/>
  <c r="M791" i="10"/>
  <c r="T867" i="10"/>
  <c r="Q867" i="10"/>
  <c r="L890" i="10"/>
  <c r="N767" i="10"/>
  <c r="P767" i="10"/>
  <c r="K864" i="10"/>
  <c r="Q941" i="10"/>
  <c r="S941" i="10"/>
  <c r="S791" i="10"/>
  <c r="K791" i="10"/>
  <c r="J867" i="10"/>
  <c r="R867" i="10"/>
  <c r="S890" i="10"/>
  <c r="R767" i="10"/>
  <c r="Q767" i="10"/>
  <c r="L864" i="10"/>
  <c r="N864" i="10"/>
  <c r="K941" i="10"/>
  <c r="F785" i="10"/>
  <c r="I791" i="10"/>
  <c r="G791" i="10"/>
  <c r="I867" i="10"/>
  <c r="K867" i="10"/>
  <c r="K890" i="10"/>
  <c r="O890" i="10"/>
  <c r="I767" i="10"/>
  <c r="U763" i="10"/>
  <c r="I864" i="10"/>
  <c r="S864" i="10"/>
  <c r="N941" i="10"/>
  <c r="F941" i="10"/>
  <c r="Q785" i="10"/>
  <c r="N791" i="10"/>
  <c r="J791" i="10"/>
  <c r="M785" i="10"/>
  <c r="L867" i="10"/>
  <c r="T890" i="10"/>
  <c r="P890" i="10"/>
  <c r="S767" i="10"/>
  <c r="G767" i="10"/>
  <c r="U583" i="10"/>
  <c r="U548" i="10"/>
  <c r="U464" i="10"/>
  <c r="U454" i="10"/>
  <c r="U16" i="10"/>
  <c r="U146" i="10"/>
  <c r="U145" i="10"/>
  <c r="U170" i="10"/>
  <c r="U423" i="10"/>
  <c r="U656" i="10"/>
  <c r="R864" i="10"/>
  <c r="J864" i="10"/>
  <c r="M941" i="10"/>
  <c r="I941" i="10"/>
  <c r="R785" i="10"/>
  <c r="O791" i="10"/>
  <c r="T791" i="10"/>
  <c r="H785" i="10"/>
  <c r="M867" i="10"/>
  <c r="F867" i="10"/>
  <c r="I890" i="10"/>
  <c r="G785" i="10"/>
  <c r="H767" i="10"/>
  <c r="K767" i="10"/>
  <c r="F864" i="10"/>
  <c r="P941" i="10"/>
  <c r="L791" i="10"/>
  <c r="I785" i="10"/>
  <c r="T785" i="10"/>
  <c r="O867" i="10"/>
  <c r="N785" i="10"/>
  <c r="Q890" i="10"/>
  <c r="R890" i="10"/>
  <c r="P785" i="10"/>
  <c r="F767" i="10"/>
  <c r="G147" i="10"/>
  <c r="Q147" i="10"/>
  <c r="L147" i="10"/>
  <c r="M895" i="10"/>
  <c r="S895" i="10"/>
  <c r="P909" i="10"/>
  <c r="R913" i="10"/>
  <c r="H311" i="10"/>
  <c r="F311" i="10"/>
  <c r="R317" i="10"/>
  <c r="K937" i="10"/>
  <c r="T193" i="10"/>
  <c r="N193" i="10"/>
  <c r="M793" i="10"/>
  <c r="O793" i="10"/>
  <c r="H761" i="10"/>
  <c r="R761" i="10"/>
  <c r="R759" i="10"/>
  <c r="O937" i="10"/>
  <c r="F937" i="10"/>
  <c r="P227" i="10"/>
  <c r="G227" i="10"/>
  <c r="M752" i="10"/>
  <c r="T752" i="10"/>
  <c r="I79" i="10"/>
  <c r="M79" i="10"/>
  <c r="N752" i="10"/>
  <c r="F871" i="10"/>
  <c r="L893" i="10"/>
  <c r="J781" i="10"/>
  <c r="S893" i="10"/>
  <c r="O893" i="10"/>
  <c r="P317" i="10"/>
  <c r="M909" i="10"/>
  <c r="T909" i="10"/>
  <c r="H913" i="10"/>
  <c r="Q913" i="10"/>
  <c r="K311" i="10"/>
  <c r="G311" i="10"/>
  <c r="K317" i="10"/>
  <c r="T937" i="10"/>
  <c r="I193" i="10"/>
  <c r="R193" i="10"/>
  <c r="F793" i="10"/>
  <c r="Q793" i="10"/>
  <c r="I761" i="10"/>
  <c r="M761" i="10"/>
  <c r="H759" i="10"/>
  <c r="R937" i="10"/>
  <c r="I937" i="10"/>
  <c r="L227" i="10"/>
  <c r="F752" i="10"/>
  <c r="T79" i="10"/>
  <c r="F79" i="10"/>
  <c r="Q871" i="10"/>
  <c r="J893" i="10"/>
  <c r="Q317" i="10"/>
  <c r="P781" i="10"/>
  <c r="R893" i="10"/>
  <c r="G317" i="10"/>
  <c r="K909" i="10"/>
  <c r="R909" i="10"/>
  <c r="M913" i="10"/>
  <c r="L913" i="10"/>
  <c r="N311" i="10"/>
  <c r="M311" i="10"/>
  <c r="N317" i="10"/>
  <c r="L193" i="10"/>
  <c r="H193" i="10"/>
  <c r="P793" i="10"/>
  <c r="F761" i="10"/>
  <c r="I759" i="10"/>
  <c r="Y27" i="8"/>
  <c r="AC27" i="8" s="1"/>
  <c r="Q937" i="10"/>
  <c r="G937" i="10"/>
  <c r="R227" i="10"/>
  <c r="H227" i="10"/>
  <c r="Q752" i="10"/>
  <c r="L79" i="10"/>
  <c r="G79" i="10"/>
  <c r="J752" i="10"/>
  <c r="P893" i="10"/>
  <c r="I317" i="10"/>
  <c r="M871" i="10"/>
  <c r="G781" i="10"/>
  <c r="F317" i="10"/>
  <c r="K871" i="10"/>
  <c r="J909" i="10"/>
  <c r="N909" i="10"/>
  <c r="K913" i="10"/>
  <c r="T913" i="10"/>
  <c r="L311" i="10"/>
  <c r="P311" i="10"/>
  <c r="M317" i="10"/>
  <c r="M193" i="10"/>
  <c r="K193" i="10"/>
  <c r="S793" i="10"/>
  <c r="R793" i="10"/>
  <c r="J761" i="10"/>
  <c r="G761" i="10"/>
  <c r="M227" i="10"/>
  <c r="S227" i="10"/>
  <c r="R216" i="10"/>
  <c r="G752" i="10"/>
  <c r="L752" i="10"/>
  <c r="N79" i="10"/>
  <c r="R79" i="10"/>
  <c r="G893" i="10"/>
  <c r="H317" i="10"/>
  <c r="N871" i="10"/>
  <c r="O781" i="10"/>
  <c r="S871" i="10"/>
  <c r="Q909" i="10"/>
  <c r="I909" i="10"/>
  <c r="I913" i="10"/>
  <c r="S913" i="10"/>
  <c r="Q311" i="10"/>
  <c r="S311" i="10"/>
  <c r="J317" i="10"/>
  <c r="Q193" i="10"/>
  <c r="S193" i="10"/>
  <c r="J793" i="10"/>
  <c r="G793" i="10"/>
  <c r="T761" i="10"/>
  <c r="L761" i="10"/>
  <c r="Y13" i="8"/>
  <c r="AC13" i="8" s="1"/>
  <c r="J937" i="10"/>
  <c r="J227" i="10"/>
  <c r="I227" i="10"/>
  <c r="O752" i="10"/>
  <c r="H79" i="10"/>
  <c r="J79" i="10"/>
  <c r="F893" i="10"/>
  <c r="O317" i="10"/>
  <c r="N781" i="10"/>
  <c r="O909" i="10"/>
  <c r="L909" i="10"/>
  <c r="F913" i="10"/>
  <c r="P913" i="10"/>
  <c r="I311" i="10"/>
  <c r="J311" i="10"/>
  <c r="L317" i="10"/>
  <c r="G193" i="10"/>
  <c r="L793" i="10"/>
  <c r="I793" i="10"/>
  <c r="K761" i="10"/>
  <c r="S761" i="10"/>
  <c r="L937" i="10"/>
  <c r="F227" i="10"/>
  <c r="T227" i="10"/>
  <c r="H752" i="10"/>
  <c r="R752" i="10"/>
  <c r="Q79" i="10"/>
  <c r="K79" i="10"/>
  <c r="Q893" i="10"/>
  <c r="N893" i="10"/>
  <c r="H893" i="10"/>
  <c r="S909" i="10"/>
  <c r="G913" i="10"/>
  <c r="R311" i="10"/>
  <c r="P193" i="10"/>
  <c r="N793" i="10"/>
  <c r="N761" i="10"/>
  <c r="S937" i="10"/>
  <c r="K227" i="10"/>
  <c r="P752" i="10"/>
  <c r="S752" i="10"/>
  <c r="O79" i="10"/>
  <c r="M893" i="10"/>
  <c r="N937" i="10"/>
  <c r="U665" i="10"/>
  <c r="U33" i="10"/>
  <c r="J219" i="10"/>
  <c r="G219" i="10"/>
  <c r="P219" i="10"/>
  <c r="L219" i="10"/>
  <c r="K219" i="10"/>
  <c r="I219" i="10"/>
  <c r="H219" i="10"/>
  <c r="N219" i="10"/>
  <c r="O219" i="10"/>
  <c r="M219" i="10"/>
  <c r="S219" i="10"/>
  <c r="F219" i="10"/>
  <c r="R219" i="10"/>
  <c r="Q219" i="10"/>
  <c r="T219" i="10"/>
  <c r="K683" i="10"/>
  <c r="I683" i="10"/>
  <c r="F683" i="10"/>
  <c r="T683" i="10"/>
  <c r="P683" i="10"/>
  <c r="R683" i="10"/>
  <c r="L683" i="10"/>
  <c r="G683" i="10"/>
  <c r="S683" i="10"/>
  <c r="J683" i="10"/>
  <c r="N683" i="10"/>
  <c r="H683" i="10"/>
  <c r="Q683" i="10"/>
  <c r="O683" i="10"/>
  <c r="M683" i="10"/>
  <c r="J215" i="10"/>
  <c r="O215" i="10"/>
  <c r="S215" i="10"/>
  <c r="K215" i="10"/>
  <c r="P215" i="10"/>
  <c r="I215" i="10"/>
  <c r="L215" i="10"/>
  <c r="Q215" i="10"/>
  <c r="G215" i="10"/>
  <c r="H215" i="10"/>
  <c r="T215" i="10"/>
  <c r="F215" i="10"/>
  <c r="R215" i="10"/>
  <c r="M215" i="10"/>
  <c r="N215" i="10"/>
  <c r="V11" i="8"/>
  <c r="D681" i="10" s="1"/>
  <c r="L11" i="8"/>
  <c r="D77" i="10" s="1"/>
  <c r="K11" i="8"/>
  <c r="D9" i="10" s="1"/>
  <c r="N11" i="8"/>
  <c r="S14" i="12"/>
  <c r="N12" i="15"/>
  <c r="V172" i="15"/>
  <c r="V175" i="15" s="1"/>
  <c r="U175" i="15"/>
  <c r="Y28" i="12"/>
  <c r="O27" i="12"/>
  <c r="O36" i="12"/>
  <c r="O35" i="12"/>
  <c r="Q15" i="12"/>
  <c r="R38" i="7"/>
  <c r="G38" i="7"/>
  <c r="I38" i="7"/>
  <c r="K38" i="7"/>
  <c r="J38" i="7"/>
  <c r="P38" i="7"/>
  <c r="N38" i="7"/>
  <c r="M38" i="7"/>
  <c r="F38" i="7"/>
  <c r="T38" i="7"/>
  <c r="L38" i="7"/>
  <c r="Q38" i="7"/>
  <c r="O38" i="7"/>
  <c r="S38" i="7"/>
  <c r="H38" i="7"/>
  <c r="U31" i="27"/>
  <c r="V31" i="27" s="1"/>
  <c r="O18" i="27"/>
  <c r="X23" i="12"/>
  <c r="X34" i="12"/>
  <c r="X11" i="12"/>
  <c r="X21" i="12"/>
  <c r="U41" i="15"/>
  <c r="I44" i="15"/>
  <c r="N41" i="12"/>
  <c r="U17" i="15"/>
  <c r="V17" i="15" s="1"/>
  <c r="N17" i="12"/>
  <c r="I18" i="15"/>
  <c r="U16" i="15"/>
  <c r="N16" i="12"/>
  <c r="V148" i="15"/>
  <c r="V151" i="15" s="1"/>
  <c r="U151" i="15"/>
  <c r="S157" i="10"/>
  <c r="K157" i="10"/>
  <c r="G157" i="10"/>
  <c r="T157" i="10"/>
  <c r="Q157" i="10"/>
  <c r="P157" i="10"/>
  <c r="F157" i="10"/>
  <c r="N157" i="10"/>
  <c r="J157" i="10"/>
  <c r="O157" i="10"/>
  <c r="R157" i="10"/>
  <c r="M157" i="10"/>
  <c r="L157" i="10"/>
  <c r="I157" i="10"/>
  <c r="H157" i="10"/>
  <c r="U175" i="16"/>
  <c r="V171" i="16"/>
  <c r="V175" i="16" s="1"/>
  <c r="W30" i="12"/>
  <c r="W33" i="12"/>
  <c r="W42" i="12"/>
  <c r="L12" i="22"/>
  <c r="U11" i="22"/>
  <c r="V11" i="22" s="1"/>
  <c r="U19" i="22"/>
  <c r="I40" i="22"/>
  <c r="U29" i="22"/>
  <c r="V29" i="22" s="1"/>
  <c r="N44" i="27"/>
  <c r="R35" i="12"/>
  <c r="R42" i="12"/>
  <c r="R21" i="12"/>
  <c r="L40" i="27"/>
  <c r="R30" i="7"/>
  <c r="Q30" i="7"/>
  <c r="I30" i="7"/>
  <c r="N30" i="7"/>
  <c r="J30" i="7"/>
  <c r="T30" i="7"/>
  <c r="K30" i="7"/>
  <c r="F30" i="7"/>
  <c r="S30" i="7"/>
  <c r="G30" i="7"/>
  <c r="O30" i="7"/>
  <c r="P30" i="7"/>
  <c r="L30" i="7"/>
  <c r="H30" i="7"/>
  <c r="M30" i="7"/>
  <c r="U19" i="20"/>
  <c r="M40" i="20"/>
  <c r="K18" i="22"/>
  <c r="S40" i="19"/>
  <c r="U43" i="22"/>
  <c r="V43" i="22" s="1"/>
  <c r="P35" i="12"/>
  <c r="P27" i="12"/>
  <c r="P31" i="12"/>
  <c r="P38" i="12"/>
  <c r="T25" i="12"/>
  <c r="T20" i="12"/>
  <c r="T15" i="12"/>
  <c r="R18" i="27"/>
  <c r="U14" i="27"/>
  <c r="V14" i="27" s="1"/>
  <c r="U35" i="27"/>
  <c r="V35" i="27" s="1"/>
  <c r="U17" i="27"/>
  <c r="V17" i="27" s="1"/>
  <c r="U17" i="19"/>
  <c r="V17" i="19" s="1"/>
  <c r="U28" i="19"/>
  <c r="V28" i="19" s="1"/>
  <c r="U32" i="19"/>
  <c r="V32" i="19" s="1"/>
  <c r="V46" i="8"/>
  <c r="D716" i="10" s="1"/>
  <c r="L46" i="8"/>
  <c r="N46" i="8"/>
  <c r="K46" i="8"/>
  <c r="U15" i="7"/>
  <c r="N44" i="15"/>
  <c r="S41" i="12"/>
  <c r="U31" i="15"/>
  <c r="V31" i="15" s="1"/>
  <c r="V31" i="12"/>
  <c r="V24" i="12"/>
  <c r="Q213" i="10"/>
  <c r="K213" i="10"/>
  <c r="G45" i="6"/>
  <c r="L46" i="12"/>
  <c r="Y25" i="12"/>
  <c r="O39" i="12"/>
  <c r="O29" i="12"/>
  <c r="O42" i="12"/>
  <c r="O20" i="12"/>
  <c r="Q27" i="12"/>
  <c r="Q31" i="12"/>
  <c r="K173" i="10"/>
  <c r="I173" i="10"/>
  <c r="G173" i="10"/>
  <c r="S173" i="10"/>
  <c r="Q173" i="10"/>
  <c r="R173" i="10"/>
  <c r="P173" i="10"/>
  <c r="M173" i="10"/>
  <c r="N173" i="10"/>
  <c r="O173" i="10"/>
  <c r="L173" i="10"/>
  <c r="J173" i="10"/>
  <c r="H173" i="10"/>
  <c r="T173" i="10"/>
  <c r="F173" i="10"/>
  <c r="R44" i="24"/>
  <c r="U41" i="24"/>
  <c r="X38" i="12"/>
  <c r="X30" i="12"/>
  <c r="X32" i="12"/>
  <c r="U43" i="15"/>
  <c r="V43" i="15" s="1"/>
  <c r="N43" i="12"/>
  <c r="U39" i="15"/>
  <c r="V39" i="15" s="1"/>
  <c r="N39" i="12"/>
  <c r="U21" i="15"/>
  <c r="V21" i="15" s="1"/>
  <c r="N21" i="12"/>
  <c r="U35" i="15"/>
  <c r="V35" i="15" s="1"/>
  <c r="N35" i="12"/>
  <c r="M12" i="22"/>
  <c r="I47" i="7"/>
  <c r="T47" i="7"/>
  <c r="O47" i="7"/>
  <c r="J47" i="7"/>
  <c r="H47" i="7"/>
  <c r="F47" i="7"/>
  <c r="G47" i="7"/>
  <c r="P47" i="7"/>
  <c r="L47" i="7"/>
  <c r="R47" i="7"/>
  <c r="N47" i="7"/>
  <c r="S47" i="7"/>
  <c r="K47" i="7"/>
  <c r="M47" i="7"/>
  <c r="Q47" i="7"/>
  <c r="R40" i="15"/>
  <c r="W19" i="12"/>
  <c r="W37" i="12"/>
  <c r="W31" i="12"/>
  <c r="W36" i="12"/>
  <c r="L40" i="22"/>
  <c r="U32" i="22"/>
  <c r="V32" i="22" s="1"/>
  <c r="U38" i="22"/>
  <c r="V38" i="22" s="1"/>
  <c r="U9" i="22"/>
  <c r="I12" i="22"/>
  <c r="J42" i="7"/>
  <c r="P42" i="7"/>
  <c r="G42" i="7"/>
  <c r="H42" i="7"/>
  <c r="N42" i="7"/>
  <c r="Q42" i="7"/>
  <c r="M42" i="7"/>
  <c r="O42" i="7"/>
  <c r="R42" i="7"/>
  <c r="T42" i="7"/>
  <c r="L42" i="7"/>
  <c r="S42" i="7"/>
  <c r="K42" i="7"/>
  <c r="F42" i="7"/>
  <c r="I42" i="7"/>
  <c r="R23" i="12"/>
  <c r="R39" i="12"/>
  <c r="R31" i="12"/>
  <c r="R24" i="12"/>
  <c r="O165" i="10"/>
  <c r="I165" i="10"/>
  <c r="Q165" i="10"/>
  <c r="N165" i="10"/>
  <c r="S165" i="10"/>
  <c r="T165" i="10"/>
  <c r="J165" i="10"/>
  <c r="F165" i="10"/>
  <c r="G165" i="10"/>
  <c r="M165" i="10"/>
  <c r="R165" i="10"/>
  <c r="L165" i="10"/>
  <c r="H165" i="10"/>
  <c r="K165" i="10"/>
  <c r="P165" i="10"/>
  <c r="U24" i="22"/>
  <c r="V24" i="22" s="1"/>
  <c r="U28" i="12"/>
  <c r="T44" i="22"/>
  <c r="K40" i="15"/>
  <c r="P19" i="12"/>
  <c r="P20" i="12"/>
  <c r="P36" i="12"/>
  <c r="P11" i="12"/>
  <c r="O12" i="15"/>
  <c r="T11" i="12"/>
  <c r="T29" i="12"/>
  <c r="P40" i="22"/>
  <c r="U11" i="27"/>
  <c r="V11" i="27" s="1"/>
  <c r="U19" i="27"/>
  <c r="J40" i="27"/>
  <c r="J18" i="27"/>
  <c r="U16" i="27"/>
  <c r="J44" i="19"/>
  <c r="U41" i="19"/>
  <c r="U14" i="19"/>
  <c r="V14" i="19" s="1"/>
  <c r="J12" i="19"/>
  <c r="U9" i="19"/>
  <c r="R18" i="24"/>
  <c r="U51" i="7"/>
  <c r="U849" i="10"/>
  <c r="N18" i="15"/>
  <c r="S16" i="12"/>
  <c r="Q44" i="15"/>
  <c r="V41" i="12"/>
  <c r="T18" i="15"/>
  <c r="Y16" i="12"/>
  <c r="O30" i="12"/>
  <c r="J12" i="15"/>
  <c r="U25" i="15"/>
  <c r="V25" i="15" s="1"/>
  <c r="O25" i="12"/>
  <c r="O21" i="12"/>
  <c r="L40" i="15"/>
  <c r="Q19" i="12"/>
  <c r="R25" i="12"/>
  <c r="S40" i="22"/>
  <c r="X22" i="12"/>
  <c r="X37" i="12"/>
  <c r="X33" i="12"/>
  <c r="U15" i="15"/>
  <c r="V15" i="15" s="1"/>
  <c r="U30" i="15"/>
  <c r="V30" i="15" s="1"/>
  <c r="N30" i="12"/>
  <c r="U32" i="15"/>
  <c r="V32" i="15" s="1"/>
  <c r="N32" i="12"/>
  <c r="Q40" i="27"/>
  <c r="I150" i="10"/>
  <c r="Q150" i="10"/>
  <c r="S150" i="10"/>
  <c r="J150" i="10"/>
  <c r="M150" i="10"/>
  <c r="F150" i="10"/>
  <c r="P150" i="10"/>
  <c r="H150" i="10"/>
  <c r="R150" i="10"/>
  <c r="N150" i="10"/>
  <c r="L150" i="10"/>
  <c r="O150" i="10"/>
  <c r="K150" i="10"/>
  <c r="T150" i="10"/>
  <c r="G150" i="10"/>
  <c r="U9" i="24"/>
  <c r="R12" i="24"/>
  <c r="W34" i="12"/>
  <c r="W39" i="12"/>
  <c r="R44" i="15"/>
  <c r="W43" i="12"/>
  <c r="W22" i="12"/>
  <c r="U26" i="22"/>
  <c r="V26" i="22" s="1"/>
  <c r="U37" i="22"/>
  <c r="V37" i="22" s="1"/>
  <c r="U27" i="22"/>
  <c r="V27" i="22" s="1"/>
  <c r="H65" i="7"/>
  <c r="I65" i="7"/>
  <c r="P65" i="7"/>
  <c r="L65" i="7"/>
  <c r="Q65" i="7"/>
  <c r="N65" i="7"/>
  <c r="T65" i="7"/>
  <c r="S65" i="7"/>
  <c r="O65" i="7"/>
  <c r="K65" i="7"/>
  <c r="R65" i="7"/>
  <c r="G65" i="7"/>
  <c r="J65" i="7"/>
  <c r="F65" i="7"/>
  <c r="M65" i="7"/>
  <c r="K18" i="15"/>
  <c r="P16" i="12"/>
  <c r="R40" i="27"/>
  <c r="R17" i="12"/>
  <c r="R43" i="12"/>
  <c r="R22" i="12"/>
  <c r="V64" i="8"/>
  <c r="D734" i="10" s="1"/>
  <c r="N64" i="8"/>
  <c r="D264" i="10" s="1"/>
  <c r="K64" i="8"/>
  <c r="L64" i="8"/>
  <c r="D130" i="10" s="1"/>
  <c r="U16" i="20"/>
  <c r="M18" i="20"/>
  <c r="U36" i="27"/>
  <c r="V36" i="27" s="1"/>
  <c r="U11" i="15"/>
  <c r="V11" i="15" s="1"/>
  <c r="U11" i="12"/>
  <c r="Q153" i="10"/>
  <c r="G153" i="10"/>
  <c r="P153" i="10"/>
  <c r="H153" i="10"/>
  <c r="M153" i="10"/>
  <c r="F153" i="10"/>
  <c r="J153" i="10"/>
  <c r="I153" i="10"/>
  <c r="O153" i="10"/>
  <c r="L44" i="27"/>
  <c r="P28" i="12"/>
  <c r="P30" i="12"/>
  <c r="P29" i="12"/>
  <c r="P15" i="12"/>
  <c r="T35" i="12"/>
  <c r="T16" i="12"/>
  <c r="T19" i="12"/>
  <c r="J44" i="27"/>
  <c r="U41" i="27"/>
  <c r="U37" i="27"/>
  <c r="V37" i="27" s="1"/>
  <c r="U23" i="27"/>
  <c r="V23" i="27" s="1"/>
  <c r="V156" i="15"/>
  <c r="V158" i="15" s="1"/>
  <c r="U158" i="15"/>
  <c r="J18" i="19"/>
  <c r="O16" i="12"/>
  <c r="U16" i="19"/>
  <c r="U38" i="19"/>
  <c r="V38" i="19" s="1"/>
  <c r="U39" i="19"/>
  <c r="V39" i="19" s="1"/>
  <c r="V33" i="8"/>
  <c r="L33" i="8"/>
  <c r="N33" i="8"/>
  <c r="D233" i="10" s="1"/>
  <c r="K33" i="8"/>
  <c r="V41" i="8"/>
  <c r="D711" i="10" s="1"/>
  <c r="K41" i="8"/>
  <c r="N41" i="8"/>
  <c r="L41" i="8"/>
  <c r="V22" i="8"/>
  <c r="D692" i="10" s="1"/>
  <c r="K22" i="8"/>
  <c r="L22" i="8"/>
  <c r="N22" i="8"/>
  <c r="D222" i="10" s="1"/>
  <c r="O187" i="10"/>
  <c r="I187" i="10"/>
  <c r="J187" i="10"/>
  <c r="G187" i="10"/>
  <c r="N187" i="10"/>
  <c r="L187" i="10"/>
  <c r="H187" i="10"/>
  <c r="K187" i="10"/>
  <c r="P187" i="10"/>
  <c r="F187" i="10"/>
  <c r="R187" i="10"/>
  <c r="M187" i="10"/>
  <c r="S187" i="10"/>
  <c r="T187" i="10"/>
  <c r="Q187" i="10"/>
  <c r="N40" i="27"/>
  <c r="Y14" i="12"/>
  <c r="T44" i="15"/>
  <c r="Y41" i="12"/>
  <c r="O37" i="12"/>
  <c r="O23" i="12"/>
  <c r="J40" i="15"/>
  <c r="O19" i="12"/>
  <c r="Q33" i="12"/>
  <c r="Q34" i="12"/>
  <c r="U20" i="27"/>
  <c r="V20" i="27" s="1"/>
  <c r="S163" i="10"/>
  <c r="F163" i="10"/>
  <c r="Q163" i="10"/>
  <c r="G163" i="10"/>
  <c r="L163" i="10"/>
  <c r="I163" i="10"/>
  <c r="J163" i="10"/>
  <c r="N163" i="10"/>
  <c r="T163" i="10"/>
  <c r="H163" i="10"/>
  <c r="O163" i="10"/>
  <c r="P163" i="10"/>
  <c r="M163" i="10"/>
  <c r="R163" i="10"/>
  <c r="K163" i="10"/>
  <c r="R40" i="24"/>
  <c r="U19" i="24"/>
  <c r="X29" i="12"/>
  <c r="S44" i="15"/>
  <c r="X41" i="12"/>
  <c r="X27" i="12"/>
  <c r="S12" i="15"/>
  <c r="U19" i="15"/>
  <c r="I40" i="15"/>
  <c r="N19" i="12"/>
  <c r="U37" i="15"/>
  <c r="V37" i="15" s="1"/>
  <c r="N37" i="12"/>
  <c r="I12" i="15"/>
  <c r="U9" i="15"/>
  <c r="K44" i="27"/>
  <c r="W24" i="12"/>
  <c r="R18" i="15"/>
  <c r="W16" i="12"/>
  <c r="W23" i="12"/>
  <c r="W11" i="12"/>
  <c r="U25" i="22"/>
  <c r="V25" i="22" s="1"/>
  <c r="U36" i="22"/>
  <c r="V36" i="22" s="1"/>
  <c r="U42" i="22"/>
  <c r="V42" i="22" s="1"/>
  <c r="P177" i="10"/>
  <c r="J177" i="10"/>
  <c r="H177" i="10"/>
  <c r="R177" i="10"/>
  <c r="O177" i="10"/>
  <c r="I177" i="10"/>
  <c r="S177" i="10"/>
  <c r="T177" i="10"/>
  <c r="F177" i="10"/>
  <c r="K177" i="10"/>
  <c r="L177" i="10"/>
  <c r="M177" i="10"/>
  <c r="N177" i="10"/>
  <c r="G177" i="10"/>
  <c r="Q177" i="10"/>
  <c r="U29" i="15"/>
  <c r="V29" i="15" s="1"/>
  <c r="R29" i="12"/>
  <c r="R26" i="12"/>
  <c r="M40" i="15"/>
  <c r="R19" i="12"/>
  <c r="O18" i="22"/>
  <c r="U9" i="20"/>
  <c r="M12" i="20"/>
  <c r="U41" i="20"/>
  <c r="M44" i="20"/>
  <c r="T12" i="22"/>
  <c r="S44" i="19"/>
  <c r="S18" i="19"/>
  <c r="P34" i="12"/>
  <c r="P37" i="12"/>
  <c r="P23" i="12"/>
  <c r="O44" i="15"/>
  <c r="T41" i="12"/>
  <c r="T28" i="12"/>
  <c r="T39" i="12"/>
  <c r="T30" i="12"/>
  <c r="P12" i="22"/>
  <c r="U28" i="27"/>
  <c r="V28" i="27" s="1"/>
  <c r="U10" i="27"/>
  <c r="V10" i="27" s="1"/>
  <c r="U30" i="27"/>
  <c r="V30" i="27" s="1"/>
  <c r="U35" i="19"/>
  <c r="V35" i="19" s="1"/>
  <c r="U11" i="19"/>
  <c r="V11" i="19" s="1"/>
  <c r="U30" i="19"/>
  <c r="V30" i="19" s="1"/>
  <c r="W66" i="12"/>
  <c r="N40" i="15"/>
  <c r="S22" i="12"/>
  <c r="Q40" i="15"/>
  <c r="V19" i="12"/>
  <c r="V14" i="12"/>
  <c r="R44" i="22"/>
  <c r="J40" i="22"/>
  <c r="J12" i="22"/>
  <c r="O40" i="27"/>
  <c r="G52" i="6"/>
  <c r="L230" i="12"/>
  <c r="O26" i="12"/>
  <c r="O14" i="12"/>
  <c r="O28" i="12"/>
  <c r="O32" i="12"/>
  <c r="T40" i="27"/>
  <c r="H777" i="10"/>
  <c r="G777" i="10"/>
  <c r="T777" i="10"/>
  <c r="V30" i="8"/>
  <c r="D700" i="10" s="1"/>
  <c r="L30" i="8"/>
  <c r="D96" i="10" s="1"/>
  <c r="N30" i="8"/>
  <c r="D230" i="10" s="1"/>
  <c r="K30" i="8"/>
  <c r="X31" i="12"/>
  <c r="S40" i="15"/>
  <c r="X19" i="12"/>
  <c r="X14" i="12"/>
  <c r="U27" i="15"/>
  <c r="V27" i="15" s="1"/>
  <c r="N27" i="12"/>
  <c r="U34" i="15"/>
  <c r="V34" i="15" s="1"/>
  <c r="N34" i="12"/>
  <c r="U33" i="15"/>
  <c r="V33" i="15" s="1"/>
  <c r="N33" i="12"/>
  <c r="U38" i="15"/>
  <c r="V38" i="15" s="1"/>
  <c r="N38" i="12"/>
  <c r="M40" i="22"/>
  <c r="M18" i="22"/>
  <c r="M182" i="10"/>
  <c r="N182" i="10"/>
  <c r="I182" i="10"/>
  <c r="O182" i="10"/>
  <c r="L182" i="10"/>
  <c r="Q182" i="10"/>
  <c r="G182" i="10"/>
  <c r="R182" i="10"/>
  <c r="K182" i="10"/>
  <c r="S182" i="10"/>
  <c r="F182" i="10"/>
  <c r="P182" i="10"/>
  <c r="J182" i="10"/>
  <c r="T182" i="10"/>
  <c r="H182" i="10"/>
  <c r="W35" i="12"/>
  <c r="W15" i="12"/>
  <c r="W29" i="12"/>
  <c r="U39" i="22"/>
  <c r="V39" i="22" s="1"/>
  <c r="U34" i="22"/>
  <c r="V34" i="22" s="1"/>
  <c r="U17" i="22"/>
  <c r="V17" i="22" s="1"/>
  <c r="I44" i="22"/>
  <c r="U41" i="22"/>
  <c r="R38" i="12"/>
  <c r="R27" i="12"/>
  <c r="R32" i="12"/>
  <c r="R34" i="12"/>
  <c r="O40" i="22"/>
  <c r="V204" i="15"/>
  <c r="V206" i="15" s="1"/>
  <c r="U206" i="15"/>
  <c r="Q62" i="7"/>
  <c r="N62" i="7"/>
  <c r="J62" i="7"/>
  <c r="M62" i="7"/>
  <c r="I62" i="7"/>
  <c r="T62" i="7"/>
  <c r="K62" i="7"/>
  <c r="R62" i="7"/>
  <c r="G62" i="7"/>
  <c r="P62" i="7"/>
  <c r="L62" i="7"/>
  <c r="H62" i="7"/>
  <c r="S62" i="7"/>
  <c r="F62" i="7"/>
  <c r="O62" i="7"/>
  <c r="U39" i="12"/>
  <c r="U41" i="12"/>
  <c r="U25" i="12"/>
  <c r="P40" i="27"/>
  <c r="V132" i="16"/>
  <c r="V135" i="16" s="1"/>
  <c r="U135" i="16"/>
  <c r="P17" i="12"/>
  <c r="P39" i="12"/>
  <c r="P22" i="12"/>
  <c r="T38" i="12"/>
  <c r="T34" i="12"/>
  <c r="T32" i="12"/>
  <c r="T37" i="12"/>
  <c r="P44" i="22"/>
  <c r="N44" i="22"/>
  <c r="N18" i="22"/>
  <c r="U29" i="27"/>
  <c r="V29" i="27" s="1"/>
  <c r="U15" i="27"/>
  <c r="V15" i="27" s="1"/>
  <c r="U26" i="27"/>
  <c r="V26" i="27" s="1"/>
  <c r="U36" i="19"/>
  <c r="V36" i="19" s="1"/>
  <c r="U26" i="19"/>
  <c r="V26" i="19" s="1"/>
  <c r="U20" i="19"/>
  <c r="V20" i="19" s="1"/>
  <c r="U34" i="19"/>
  <c r="V34" i="19" s="1"/>
  <c r="V25" i="8"/>
  <c r="D695" i="10" s="1"/>
  <c r="K25" i="8"/>
  <c r="N25" i="8"/>
  <c r="D225" i="10" s="1"/>
  <c r="L25" i="8"/>
  <c r="D91" i="10" s="1"/>
  <c r="T66" i="12"/>
  <c r="U42" i="15"/>
  <c r="V42" i="15" s="1"/>
  <c r="N42" i="12"/>
  <c r="Q12" i="15"/>
  <c r="V11" i="12"/>
  <c r="R12" i="22"/>
  <c r="O44" i="27"/>
  <c r="U39" i="27"/>
  <c r="V39" i="27" s="1"/>
  <c r="U43" i="27"/>
  <c r="V43" i="27" s="1"/>
  <c r="T12" i="15"/>
  <c r="O11" i="12"/>
  <c r="O38" i="12"/>
  <c r="O34" i="12"/>
  <c r="T33" i="12"/>
  <c r="X36" i="12"/>
  <c r="X42" i="12"/>
  <c r="S18" i="15"/>
  <c r="X16" i="12"/>
  <c r="X28" i="12"/>
  <c r="U14" i="15"/>
  <c r="V14" i="15" s="1"/>
  <c r="U24" i="15"/>
  <c r="V24" i="15" s="1"/>
  <c r="N24" i="12"/>
  <c r="U10" i="15"/>
  <c r="V10" i="15" s="1"/>
  <c r="U26" i="15"/>
  <c r="V26" i="15" s="1"/>
  <c r="N26" i="12"/>
  <c r="R66" i="7"/>
  <c r="N66" i="7"/>
  <c r="H66" i="7"/>
  <c r="Q66" i="7"/>
  <c r="G66" i="7"/>
  <c r="M66" i="7"/>
  <c r="I66" i="7"/>
  <c r="F66" i="7"/>
  <c r="S66" i="7"/>
  <c r="O66" i="7"/>
  <c r="J66" i="7"/>
  <c r="K66" i="7"/>
  <c r="T66" i="7"/>
  <c r="L66" i="7"/>
  <c r="P66" i="7"/>
  <c r="Q18" i="27"/>
  <c r="W21" i="12"/>
  <c r="R12" i="15"/>
  <c r="W41" i="12"/>
  <c r="W28" i="12"/>
  <c r="L18" i="22"/>
  <c r="Q16" i="12"/>
  <c r="U23" i="22"/>
  <c r="V23" i="22" s="1"/>
  <c r="U33" i="22"/>
  <c r="V33" i="22" s="1"/>
  <c r="U16" i="22"/>
  <c r="I18" i="22"/>
  <c r="U20" i="22"/>
  <c r="V20" i="22" s="1"/>
  <c r="K781" i="10"/>
  <c r="T781" i="10"/>
  <c r="F781" i="10"/>
  <c r="M781" i="10"/>
  <c r="R781" i="10"/>
  <c r="L781" i="10"/>
  <c r="H781" i="10"/>
  <c r="Q781" i="10"/>
  <c r="R871" i="10"/>
  <c r="T871" i="10"/>
  <c r="O871" i="10"/>
  <c r="I871" i="10"/>
  <c r="J871" i="10"/>
  <c r="L871" i="10"/>
  <c r="G871" i="10"/>
  <c r="R33" i="12"/>
  <c r="R20" i="12"/>
  <c r="R14" i="12"/>
  <c r="M44" i="15"/>
  <c r="R41" i="12"/>
  <c r="Q12" i="22"/>
  <c r="Q40" i="22"/>
  <c r="R197" i="10"/>
  <c r="G197" i="10"/>
  <c r="M197" i="10"/>
  <c r="L197" i="10"/>
  <c r="H197" i="10"/>
  <c r="P197" i="10"/>
  <c r="S197" i="10"/>
  <c r="Q197" i="10"/>
  <c r="F197" i="10"/>
  <c r="K197" i="10"/>
  <c r="I197" i="10"/>
  <c r="O197" i="10"/>
  <c r="J197" i="10"/>
  <c r="T197" i="10"/>
  <c r="N197" i="10"/>
  <c r="U36" i="12"/>
  <c r="U23" i="12"/>
  <c r="P40" i="15"/>
  <c r="U19" i="12"/>
  <c r="U14" i="12"/>
  <c r="T40" i="22"/>
  <c r="F34" i="7"/>
  <c r="H34" i="7"/>
  <c r="J34" i="7"/>
  <c r="G34" i="7"/>
  <c r="R34" i="7"/>
  <c r="N34" i="7"/>
  <c r="M34" i="7"/>
  <c r="I34" i="7"/>
  <c r="Q34" i="7"/>
  <c r="S34" i="7"/>
  <c r="T34" i="7"/>
  <c r="O34" i="7"/>
  <c r="L34" i="7"/>
  <c r="K34" i="7"/>
  <c r="P34" i="7"/>
  <c r="O12" i="27"/>
  <c r="P42" i="12"/>
  <c r="P24" i="12"/>
  <c r="P14" i="12"/>
  <c r="P41" i="12"/>
  <c r="T22" i="12"/>
  <c r="O18" i="15"/>
  <c r="T17" i="12"/>
  <c r="T43" i="12"/>
  <c r="T24" i="12"/>
  <c r="U34" i="27"/>
  <c r="V34" i="27" s="1"/>
  <c r="U22" i="27"/>
  <c r="V22" i="27" s="1"/>
  <c r="U31" i="19"/>
  <c r="V31" i="19" s="1"/>
  <c r="U25" i="19"/>
  <c r="V25" i="19" s="1"/>
  <c r="J40" i="19"/>
  <c r="U19" i="19"/>
  <c r="U33" i="19"/>
  <c r="V33" i="19" s="1"/>
  <c r="V38" i="8"/>
  <c r="D708" i="10" s="1"/>
  <c r="K38" i="8"/>
  <c r="L38" i="8"/>
  <c r="N38" i="8"/>
  <c r="U453" i="10"/>
  <c r="U425" i="10"/>
  <c r="U664" i="10"/>
  <c r="R40" i="22"/>
  <c r="V177" i="15"/>
  <c r="V182" i="15" s="1"/>
  <c r="U182" i="15"/>
  <c r="L52" i="7"/>
  <c r="N52" i="7"/>
  <c r="O52" i="7"/>
  <c r="F52" i="7"/>
  <c r="M52" i="7"/>
  <c r="I52" i="7"/>
  <c r="G52" i="7"/>
  <c r="R52" i="7"/>
  <c r="Q52" i="7"/>
  <c r="S52" i="7"/>
  <c r="K52" i="7"/>
  <c r="J52" i="7"/>
  <c r="T52" i="7"/>
  <c r="P52" i="7"/>
  <c r="H52" i="7"/>
  <c r="O14" i="10"/>
  <c r="R14" i="10"/>
  <c r="J14" i="10"/>
  <c r="L14" i="10"/>
  <c r="P148" i="10"/>
  <c r="T148" i="10"/>
  <c r="R18" i="22"/>
  <c r="Y36" i="12"/>
  <c r="O33" i="12"/>
  <c r="O22" i="12"/>
  <c r="J18" i="15"/>
  <c r="O17" i="12"/>
  <c r="L44" i="15"/>
  <c r="Q42" i="12"/>
  <c r="Q24" i="12"/>
  <c r="V40" i="8"/>
  <c r="D710" i="10" s="1"/>
  <c r="N40" i="8"/>
  <c r="D240" i="10" s="1"/>
  <c r="L40" i="8"/>
  <c r="D106" i="10" s="1"/>
  <c r="K40" i="8"/>
  <c r="U24" i="27"/>
  <c r="V24" i="27" s="1"/>
  <c r="M40" i="27"/>
  <c r="T28" i="7"/>
  <c r="Q28" i="7"/>
  <c r="H28" i="7"/>
  <c r="M28" i="7"/>
  <c r="G28" i="7"/>
  <c r="F28" i="7"/>
  <c r="S28" i="7"/>
  <c r="O28" i="7"/>
  <c r="N28" i="7"/>
  <c r="K28" i="7"/>
  <c r="J28" i="7"/>
  <c r="I28" i="7"/>
  <c r="L28" i="7"/>
  <c r="P28" i="7"/>
  <c r="R28" i="7"/>
  <c r="U10" i="19"/>
  <c r="V10" i="19" s="1"/>
  <c r="X39" i="12"/>
  <c r="X17" i="12"/>
  <c r="U36" i="15"/>
  <c r="V36" i="15" s="1"/>
  <c r="N36" i="12"/>
  <c r="U23" i="15"/>
  <c r="V23" i="15" s="1"/>
  <c r="N23" i="12"/>
  <c r="M44" i="22"/>
  <c r="J201" i="10"/>
  <c r="K201" i="10"/>
  <c r="I201" i="10"/>
  <c r="F201" i="10"/>
  <c r="P201" i="10"/>
  <c r="H201" i="10"/>
  <c r="T201" i="10"/>
  <c r="M201" i="10"/>
  <c r="Q201" i="10"/>
  <c r="G201" i="10"/>
  <c r="N201" i="10"/>
  <c r="S201" i="10"/>
  <c r="L201" i="10"/>
  <c r="R201" i="10"/>
  <c r="O201" i="10"/>
  <c r="Q44" i="27"/>
  <c r="W27" i="12"/>
  <c r="W26" i="12"/>
  <c r="W14" i="12"/>
  <c r="W17" i="12"/>
  <c r="L44" i="22"/>
  <c r="U22" i="22"/>
  <c r="V22" i="22" s="1"/>
  <c r="U10" i="22"/>
  <c r="V10" i="22" s="1"/>
  <c r="U31" i="22"/>
  <c r="V31" i="22" s="1"/>
  <c r="U14" i="22"/>
  <c r="V14" i="22" s="1"/>
  <c r="M18" i="15"/>
  <c r="R16" i="12"/>
  <c r="R11" i="12"/>
  <c r="R36" i="12"/>
  <c r="M12" i="15"/>
  <c r="V32" i="8"/>
  <c r="D702" i="10" s="1"/>
  <c r="N32" i="8"/>
  <c r="D232" i="10" s="1"/>
  <c r="K32" i="8"/>
  <c r="L32" i="8"/>
  <c r="D98" i="10" s="1"/>
  <c r="Y42" i="12"/>
  <c r="U15" i="12"/>
  <c r="U24" i="12"/>
  <c r="P44" i="15"/>
  <c r="U43" i="12"/>
  <c r="U17" i="12"/>
  <c r="P18" i="27"/>
  <c r="L169" i="10"/>
  <c r="N169" i="10"/>
  <c r="K169" i="10"/>
  <c r="S169" i="10"/>
  <c r="T169" i="10"/>
  <c r="R169" i="10"/>
  <c r="J169" i="10"/>
  <c r="O169" i="10"/>
  <c r="P169" i="10"/>
  <c r="I169" i="10"/>
  <c r="Q169" i="10"/>
  <c r="H169" i="10"/>
  <c r="M169" i="10"/>
  <c r="G169" i="10"/>
  <c r="F169" i="10"/>
  <c r="Q824" i="10"/>
  <c r="M824" i="10"/>
  <c r="R824" i="10"/>
  <c r="S824" i="10"/>
  <c r="P25" i="12"/>
  <c r="P21" i="12"/>
  <c r="P26" i="12"/>
  <c r="K44" i="15"/>
  <c r="P43" i="12"/>
  <c r="O40" i="15"/>
  <c r="T23" i="12"/>
  <c r="T21" i="12"/>
  <c r="T31" i="12"/>
  <c r="T14" i="12"/>
  <c r="P18" i="22"/>
  <c r="U42" i="27"/>
  <c r="V42" i="27" s="1"/>
  <c r="U21" i="27"/>
  <c r="V21" i="27" s="1"/>
  <c r="U22" i="19"/>
  <c r="V22" i="19" s="1"/>
  <c r="U15" i="19"/>
  <c r="V15" i="19" s="1"/>
  <c r="U43" i="19"/>
  <c r="V43" i="19" s="1"/>
  <c r="U24" i="19"/>
  <c r="V24" i="19" s="1"/>
  <c r="L18" i="15"/>
  <c r="V65" i="8"/>
  <c r="L65" i="8"/>
  <c r="N65" i="8"/>
  <c r="D265" i="10" s="1"/>
  <c r="K65" i="8"/>
  <c r="V14" i="8"/>
  <c r="D684" i="10" s="1"/>
  <c r="M684" i="10" s="1"/>
  <c r="N14" i="8"/>
  <c r="D214" i="10" s="1"/>
  <c r="K14" i="8"/>
  <c r="D12" i="10" s="1"/>
  <c r="L14" i="8"/>
  <c r="U444" i="10"/>
  <c r="Q18" i="15"/>
  <c r="V17" i="12"/>
  <c r="J12" i="27"/>
  <c r="U9" i="27"/>
  <c r="T40" i="15"/>
  <c r="Y19" i="12"/>
  <c r="O31" i="12"/>
  <c r="J44" i="15"/>
  <c r="O41" i="12"/>
  <c r="L12" i="15"/>
  <c r="U32" i="27"/>
  <c r="V32" i="27" s="1"/>
  <c r="X35" i="12"/>
  <c r="X26" i="12"/>
  <c r="X20" i="12"/>
  <c r="U22" i="15"/>
  <c r="V22" i="15" s="1"/>
  <c r="N22" i="12"/>
  <c r="U28" i="15"/>
  <c r="V28" i="15" s="1"/>
  <c r="N28" i="12"/>
  <c r="U20" i="15"/>
  <c r="V20" i="15" s="1"/>
  <c r="N20" i="12"/>
  <c r="R22" i="7"/>
  <c r="O22" i="7"/>
  <c r="P22" i="7"/>
  <c r="S22" i="7"/>
  <c r="K22" i="7"/>
  <c r="T22" i="7"/>
  <c r="I22" i="7"/>
  <c r="J22" i="7"/>
  <c r="Q22" i="7"/>
  <c r="F22" i="7"/>
  <c r="H22" i="7"/>
  <c r="M22" i="7"/>
  <c r="G22" i="7"/>
  <c r="L22" i="7"/>
  <c r="N22" i="7"/>
  <c r="W20" i="12"/>
  <c r="W32" i="12"/>
  <c r="W38" i="12"/>
  <c r="U21" i="22"/>
  <c r="V21" i="22" s="1"/>
  <c r="U28" i="22"/>
  <c r="V28" i="22" s="1"/>
  <c r="U30" i="22"/>
  <c r="V30" i="22" s="1"/>
  <c r="U35" i="22"/>
  <c r="V35" i="22" s="1"/>
  <c r="N18" i="27"/>
  <c r="V44" i="8"/>
  <c r="D714" i="10" s="1"/>
  <c r="N44" i="8"/>
  <c r="D244" i="10" s="1"/>
  <c r="L44" i="8"/>
  <c r="D110" i="10" s="1"/>
  <c r="K44" i="8"/>
  <c r="M200" i="10"/>
  <c r="N200" i="10"/>
  <c r="S200" i="10"/>
  <c r="R200" i="10"/>
  <c r="L200" i="10"/>
  <c r="G200" i="10"/>
  <c r="T200" i="10"/>
  <c r="H200" i="10"/>
  <c r="K200" i="10"/>
  <c r="Q200" i="10"/>
  <c r="P200" i="10"/>
  <c r="O200" i="10"/>
  <c r="I200" i="10"/>
  <c r="F200" i="10"/>
  <c r="J200" i="10"/>
  <c r="R28" i="12"/>
  <c r="R15" i="12"/>
  <c r="R37" i="12"/>
  <c r="R30" i="12"/>
  <c r="K40" i="27"/>
  <c r="P18" i="15"/>
  <c r="U16" i="12"/>
  <c r="P12" i="15"/>
  <c r="K40" i="22"/>
  <c r="Y33" i="12"/>
  <c r="S12" i="19"/>
  <c r="K12" i="15"/>
  <c r="P33" i="12"/>
  <c r="P32" i="12"/>
  <c r="T42" i="12"/>
  <c r="T27" i="12"/>
  <c r="T36" i="12"/>
  <c r="T26" i="12"/>
  <c r="N40" i="22"/>
  <c r="U155" i="15"/>
  <c r="V153" i="15"/>
  <c r="V155" i="15" s="1"/>
  <c r="U38" i="27"/>
  <c r="V38" i="27" s="1"/>
  <c r="U25" i="27"/>
  <c r="V25" i="27" s="1"/>
  <c r="U27" i="27"/>
  <c r="V27" i="27" s="1"/>
  <c r="U27" i="19"/>
  <c r="V27" i="19" s="1"/>
  <c r="U23" i="19"/>
  <c r="V23" i="19" s="1"/>
  <c r="U42" i="19"/>
  <c r="V42" i="19" s="1"/>
  <c r="U640" i="10"/>
  <c r="P613" i="10"/>
  <c r="P673" i="10" s="1"/>
  <c r="S69" i="6" s="1"/>
  <c r="H69" i="23" s="1"/>
  <c r="U556" i="10"/>
  <c r="U467" i="10"/>
  <c r="U461" i="10"/>
  <c r="U468" i="10"/>
  <c r="U436" i="10"/>
  <c r="U434" i="10"/>
  <c r="U466" i="10"/>
  <c r="U449" i="10"/>
  <c r="U441" i="10"/>
  <c r="K86" i="10"/>
  <c r="U638" i="10"/>
  <c r="U416" i="10"/>
  <c r="U380" i="10"/>
  <c r="U354" i="10"/>
  <c r="U386" i="10"/>
  <c r="U385" i="10"/>
  <c r="U363" i="10"/>
  <c r="U396" i="10"/>
  <c r="U352" i="10"/>
  <c r="U374" i="10"/>
  <c r="U383" i="10"/>
  <c r="U388" i="10"/>
  <c r="U367" i="10"/>
  <c r="U355" i="10"/>
  <c r="U392" i="10"/>
  <c r="U402" i="10"/>
  <c r="U393" i="10"/>
  <c r="U365" i="10"/>
  <c r="U390" i="10"/>
  <c r="U646" i="10"/>
  <c r="U124" i="10"/>
  <c r="U672" i="10"/>
  <c r="U843" i="10"/>
  <c r="H216" i="10"/>
  <c r="P86" i="10"/>
  <c r="G86" i="10"/>
  <c r="U56" i="10"/>
  <c r="K895" i="10"/>
  <c r="F216" i="10"/>
  <c r="O212" i="10"/>
  <c r="F212" i="10"/>
  <c r="H212" i="10"/>
  <c r="K212" i="10"/>
  <c r="I686" i="10"/>
  <c r="S686" i="10"/>
  <c r="Q686" i="10"/>
  <c r="O86" i="10"/>
  <c r="L86" i="10"/>
  <c r="J895" i="10"/>
  <c r="L212" i="10"/>
  <c r="J212" i="10"/>
  <c r="T212" i="10"/>
  <c r="G686" i="10"/>
  <c r="T686" i="10"/>
  <c r="S216" i="10"/>
  <c r="S86" i="10"/>
  <c r="U398" i="10"/>
  <c r="U370" i="10"/>
  <c r="U111" i="10"/>
  <c r="T479" i="10"/>
  <c r="T539" i="10" s="1"/>
  <c r="W61" i="6" s="1"/>
  <c r="H61" i="27" s="1"/>
  <c r="O61" i="27" s="1"/>
  <c r="N479" i="10"/>
  <c r="N539" i="10" s="1"/>
  <c r="Q61" i="6" s="1"/>
  <c r="H61" i="21" s="1"/>
  <c r="R613" i="10"/>
  <c r="R673" i="10" s="1"/>
  <c r="I479" i="10"/>
  <c r="I539" i="10" s="1"/>
  <c r="L61" i="6" s="1"/>
  <c r="H61" i="16" s="1"/>
  <c r="N61" i="16" s="1"/>
  <c r="R71" i="8"/>
  <c r="H61" i="6" s="1"/>
  <c r="J479" i="10"/>
  <c r="J539" i="10" s="1"/>
  <c r="M61" i="6" s="1"/>
  <c r="H61" i="17" s="1"/>
  <c r="G613" i="10"/>
  <c r="G673" i="10" s="1"/>
  <c r="S613" i="10"/>
  <c r="S673" i="10" s="1"/>
  <c r="L479" i="10"/>
  <c r="L539" i="10" s="1"/>
  <c r="O61" i="6" s="1"/>
  <c r="H61" i="19" s="1"/>
  <c r="P479" i="10"/>
  <c r="P539" i="10" s="1"/>
  <c r="S61" i="6" s="1"/>
  <c r="H61" i="23" s="1"/>
  <c r="L61" i="23" s="1"/>
  <c r="O613" i="10"/>
  <c r="O673" i="10" s="1"/>
  <c r="R69" i="6" s="1"/>
  <c r="H69" i="22" s="1"/>
  <c r="F613" i="10"/>
  <c r="F673" i="10" s="1"/>
  <c r="R479" i="10"/>
  <c r="R539" i="10" s="1"/>
  <c r="U61" i="6" s="1"/>
  <c r="H61" i="25" s="1"/>
  <c r="I61" i="25" s="1"/>
  <c r="K479" i="10"/>
  <c r="K539" i="10" s="1"/>
  <c r="N61" i="6" s="1"/>
  <c r="H61" i="18" s="1"/>
  <c r="T61" i="18" s="1"/>
  <c r="O479" i="10"/>
  <c r="O539" i="10" s="1"/>
  <c r="R61" i="6" s="1"/>
  <c r="H61" i="22" s="1"/>
  <c r="O61" i="22" s="1"/>
  <c r="M613" i="10"/>
  <c r="M673" i="10" s="1"/>
  <c r="P69" i="6" s="1"/>
  <c r="H69" i="20" s="1"/>
  <c r="I69" i="20" s="1"/>
  <c r="Q613" i="10"/>
  <c r="Q673" i="10" s="1"/>
  <c r="T69" i="6" s="1"/>
  <c r="H69" i="24" s="1"/>
  <c r="J613" i="10"/>
  <c r="J673" i="10" s="1"/>
  <c r="L613" i="10"/>
  <c r="L673" i="10" s="1"/>
  <c r="U71" i="8"/>
  <c r="D673" i="10" s="1"/>
  <c r="G479" i="10"/>
  <c r="G539" i="10" s="1"/>
  <c r="J61" i="6" s="1"/>
  <c r="H61" i="14" s="1"/>
  <c r="N61" i="14" s="1"/>
  <c r="F479" i="10"/>
  <c r="H479" i="10"/>
  <c r="H539" i="10" s="1"/>
  <c r="K61" i="6" s="1"/>
  <c r="H61" i="15" s="1"/>
  <c r="M61" i="15" s="1"/>
  <c r="H613" i="10"/>
  <c r="H673" i="10" s="1"/>
  <c r="K69" i="6" s="1"/>
  <c r="H69" i="15" s="1"/>
  <c r="I613" i="10"/>
  <c r="I673" i="10" s="1"/>
  <c r="L69" i="6" s="1"/>
  <c r="H69" i="16" s="1"/>
  <c r="M69" i="16" s="1"/>
  <c r="K613" i="10"/>
  <c r="K673" i="10" s="1"/>
  <c r="U307" i="10"/>
  <c r="U294" i="10"/>
  <c r="U404" i="10"/>
  <c r="U570" i="10"/>
  <c r="U637" i="10"/>
  <c r="U644" i="10"/>
  <c r="U629" i="10"/>
  <c r="U384" i="10"/>
  <c r="U401" i="10"/>
  <c r="U372" i="10"/>
  <c r="U389" i="10"/>
  <c r="U376" i="10"/>
  <c r="U149" i="10"/>
  <c r="U161" i="10"/>
  <c r="U152" i="10"/>
  <c r="U400" i="10"/>
  <c r="U648" i="10"/>
  <c r="U458" i="10"/>
  <c r="U661" i="10"/>
  <c r="U562" i="10"/>
  <c r="U493" i="10"/>
  <c r="N216" i="10"/>
  <c r="T216" i="10"/>
  <c r="O216" i="10"/>
  <c r="Q216" i="10"/>
  <c r="J216" i="10"/>
  <c r="I216" i="10"/>
  <c r="L216" i="10"/>
  <c r="U862" i="10"/>
  <c r="U326" i="10"/>
  <c r="U303" i="10"/>
  <c r="P887" i="10"/>
  <c r="T887" i="10"/>
  <c r="F887" i="10"/>
  <c r="U918" i="10"/>
  <c r="U419" i="10"/>
  <c r="U799" i="10"/>
  <c r="F751" i="10"/>
  <c r="U378" i="10"/>
  <c r="U394" i="10"/>
  <c r="U356" i="10"/>
  <c r="U360" i="10"/>
  <c r="T759" i="10"/>
  <c r="K759" i="10"/>
  <c r="F759" i="10"/>
  <c r="S759" i="10"/>
  <c r="G759" i="10"/>
  <c r="Q759" i="10"/>
  <c r="L759" i="10"/>
  <c r="P759" i="10"/>
  <c r="M759" i="10"/>
  <c r="O759" i="10"/>
  <c r="N759" i="10"/>
  <c r="G546" i="10"/>
  <c r="G606" i="10" s="1"/>
  <c r="J60" i="6" s="1"/>
  <c r="H60" i="14" s="1"/>
  <c r="Q546" i="10"/>
  <c r="Q606" i="10" s="1"/>
  <c r="T60" i="6" s="1"/>
  <c r="H60" i="24" s="1"/>
  <c r="K546" i="10"/>
  <c r="K606" i="10" s="1"/>
  <c r="N60" i="6" s="1"/>
  <c r="H60" i="18" s="1"/>
  <c r="H546" i="10"/>
  <c r="H606" i="10" s="1"/>
  <c r="K60" i="6" s="1"/>
  <c r="H60" i="15" s="1"/>
  <c r="R546" i="10"/>
  <c r="R606" i="10" s="1"/>
  <c r="U60" i="6" s="1"/>
  <c r="H60" i="25" s="1"/>
  <c r="M546" i="10"/>
  <c r="M606" i="10" s="1"/>
  <c r="P60" i="6" s="1"/>
  <c r="H60" i="20" s="1"/>
  <c r="P546" i="10"/>
  <c r="P606" i="10" s="1"/>
  <c r="S60" i="6" s="1"/>
  <c r="H60" i="23" s="1"/>
  <c r="T546" i="10"/>
  <c r="T606" i="10" s="1"/>
  <c r="W60" i="6" s="1"/>
  <c r="H60" i="27" s="1"/>
  <c r="S71" i="8"/>
  <c r="D606" i="10" s="1"/>
  <c r="O546" i="10"/>
  <c r="O606" i="10" s="1"/>
  <c r="R60" i="6" s="1"/>
  <c r="H60" i="22" s="1"/>
  <c r="F546" i="10"/>
  <c r="F606" i="10" s="1"/>
  <c r="S546" i="10"/>
  <c r="L546" i="10"/>
  <c r="L606" i="10" s="1"/>
  <c r="O60" i="6" s="1"/>
  <c r="H60" i="19" s="1"/>
  <c r="N546" i="10"/>
  <c r="N606" i="10" s="1"/>
  <c r="Q60" i="6" s="1"/>
  <c r="H60" i="21" s="1"/>
  <c r="I546" i="10"/>
  <c r="I606" i="10" s="1"/>
  <c r="L60" i="6" s="1"/>
  <c r="H60" i="16" s="1"/>
  <c r="U460" i="10"/>
  <c r="U462" i="10"/>
  <c r="U577" i="10"/>
  <c r="U602" i="10"/>
  <c r="U561" i="10"/>
  <c r="U579" i="10"/>
  <c r="U361" i="10"/>
  <c r="U350" i="10"/>
  <c r="U397" i="10"/>
  <c r="U377" i="10"/>
  <c r="U357" i="10"/>
  <c r="U359" i="10"/>
  <c r="U375" i="10"/>
  <c r="U379" i="10"/>
  <c r="U382" i="10"/>
  <c r="U373" i="10"/>
  <c r="U346" i="10"/>
  <c r="U347" i="10"/>
  <c r="U399" i="10"/>
  <c r="Q71" i="8"/>
  <c r="H58" i="6" s="1"/>
  <c r="U68" i="22"/>
  <c r="V68" i="22" s="1"/>
  <c r="R282" i="10"/>
  <c r="T884" i="10"/>
  <c r="Q282" i="10"/>
  <c r="K282" i="10"/>
  <c r="U839" i="10"/>
  <c r="U796" i="10"/>
  <c r="U861" i="10"/>
  <c r="U422" i="10"/>
  <c r="U758" i="10"/>
  <c r="U669" i="10"/>
  <c r="U315" i="10"/>
  <c r="U433" i="10"/>
  <c r="U900" i="10"/>
  <c r="U452" i="10"/>
  <c r="U381" i="10"/>
  <c r="U547" i="10"/>
  <c r="U553" i="10"/>
  <c r="U620" i="10"/>
  <c r="U589" i="10"/>
  <c r="U563" i="10"/>
  <c r="U560" i="10"/>
  <c r="U894" i="10"/>
  <c r="U930" i="10"/>
  <c r="U654" i="10"/>
  <c r="U625" i="10"/>
  <c r="Y20" i="8"/>
  <c r="AC20" i="8" s="1"/>
  <c r="N686" i="10"/>
  <c r="L686" i="10"/>
  <c r="F686" i="10"/>
  <c r="O686" i="10"/>
  <c r="Y55" i="8"/>
  <c r="AC55" i="8" s="1"/>
  <c r="U445" i="10"/>
  <c r="U439" i="10"/>
  <c r="T895" i="10"/>
  <c r="O895" i="10"/>
  <c r="P895" i="10"/>
  <c r="N895" i="10"/>
  <c r="F895" i="10"/>
  <c r="I895" i="10"/>
  <c r="G895" i="10"/>
  <c r="H895" i="10"/>
  <c r="L895" i="10"/>
  <c r="R895" i="10"/>
  <c r="Q895" i="10"/>
  <c r="H751" i="10"/>
  <c r="U794" i="10"/>
  <c r="G751" i="10"/>
  <c r="S751" i="10"/>
  <c r="T751" i="10"/>
  <c r="O751" i="10"/>
  <c r="T71" i="8"/>
  <c r="H59" i="6" s="1"/>
  <c r="F345" i="10"/>
  <c r="I345" i="10"/>
  <c r="Q345" i="10"/>
  <c r="H345" i="10"/>
  <c r="R345" i="10"/>
  <c r="T345" i="10"/>
  <c r="M345" i="10"/>
  <c r="P345" i="10"/>
  <c r="K345" i="10"/>
  <c r="O345" i="10"/>
  <c r="L345" i="10"/>
  <c r="J345" i="10"/>
  <c r="N345" i="10"/>
  <c r="G345" i="10"/>
  <c r="S345" i="10"/>
  <c r="J412" i="10"/>
  <c r="J472" i="10" s="1"/>
  <c r="M59" i="6" s="1"/>
  <c r="H59" i="17" s="1"/>
  <c r="L412" i="10"/>
  <c r="L472" i="10" s="1"/>
  <c r="O59" i="6" s="1"/>
  <c r="H59" i="19" s="1"/>
  <c r="S59" i="19" s="1"/>
  <c r="R412" i="10"/>
  <c r="R472" i="10" s="1"/>
  <c r="U59" i="6" s="1"/>
  <c r="H59" i="25" s="1"/>
  <c r="M59" i="25" s="1"/>
  <c r="G412" i="10"/>
  <c r="G472" i="10" s="1"/>
  <c r="J59" i="6" s="1"/>
  <c r="H59" i="14" s="1"/>
  <c r="S59" i="14" s="1"/>
  <c r="H412" i="10"/>
  <c r="H472" i="10" s="1"/>
  <c r="K59" i="6" s="1"/>
  <c r="H59" i="15" s="1"/>
  <c r="O412" i="10"/>
  <c r="O472" i="10" s="1"/>
  <c r="T412" i="10"/>
  <c r="T472" i="10" s="1"/>
  <c r="W59" i="6" s="1"/>
  <c r="H59" i="27" s="1"/>
  <c r="K412" i="10"/>
  <c r="K472" i="10" s="1"/>
  <c r="N59" i="6" s="1"/>
  <c r="H59" i="18" s="1"/>
  <c r="S412" i="10"/>
  <c r="S472" i="10" s="1"/>
  <c r="V59" i="6" s="1"/>
  <c r="H59" i="26" s="1"/>
  <c r="M59" i="26" s="1"/>
  <c r="I412" i="10"/>
  <c r="I472" i="10" s="1"/>
  <c r="L59" i="6" s="1"/>
  <c r="H59" i="16" s="1"/>
  <c r="F412" i="10"/>
  <c r="F472" i="10" s="1"/>
  <c r="I59" i="6" s="1"/>
  <c r="M412" i="10"/>
  <c r="M472" i="10" s="1"/>
  <c r="Q412" i="10"/>
  <c r="Q472" i="10" s="1"/>
  <c r="T59" i="6" s="1"/>
  <c r="H59" i="24" s="1"/>
  <c r="R59" i="24" s="1"/>
  <c r="P412" i="10"/>
  <c r="P472" i="10" s="1"/>
  <c r="S59" i="6" s="1"/>
  <c r="H59" i="23" s="1"/>
  <c r="N412" i="10"/>
  <c r="N472" i="10" s="1"/>
  <c r="Q59" i="6" s="1"/>
  <c r="H59" i="21" s="1"/>
  <c r="N59" i="21" s="1"/>
  <c r="N691" i="10"/>
  <c r="M691" i="10"/>
  <c r="Y39" i="8"/>
  <c r="AC39" i="8" s="1"/>
  <c r="Y67" i="8"/>
  <c r="AA67" i="8" s="1"/>
  <c r="U736" i="10"/>
  <c r="U706" i="10"/>
  <c r="U705" i="10"/>
  <c r="U420" i="10"/>
  <c r="U899" i="10"/>
  <c r="U568" i="10"/>
  <c r="U555" i="10"/>
  <c r="U580" i="10"/>
  <c r="U528" i="10"/>
  <c r="U571" i="10"/>
  <c r="U503" i="10"/>
  <c r="U776" i="10"/>
  <c r="U795" i="10"/>
  <c r="U632" i="10"/>
  <c r="U786" i="10"/>
  <c r="U429" i="10"/>
  <c r="U931" i="10"/>
  <c r="U364" i="10"/>
  <c r="U593" i="10"/>
  <c r="U366" i="10"/>
  <c r="U450" i="10"/>
  <c r="U636" i="10"/>
  <c r="U362" i="10"/>
  <c r="U368" i="10"/>
  <c r="U551" i="10"/>
  <c r="U302" i="10"/>
  <c r="U321" i="10"/>
  <c r="G282" i="10"/>
  <c r="L282" i="10"/>
  <c r="P282" i="10"/>
  <c r="I282" i="10"/>
  <c r="U626" i="10"/>
  <c r="U559" i="10"/>
  <c r="U649" i="10"/>
  <c r="U605" i="10"/>
  <c r="U854" i="10"/>
  <c r="U569" i="10"/>
  <c r="U431" i="10"/>
  <c r="U435" i="10"/>
  <c r="U299" i="10"/>
  <c r="U803" i="10"/>
  <c r="U865" i="10"/>
  <c r="U772" i="10"/>
  <c r="M282" i="10"/>
  <c r="F282" i="10"/>
  <c r="J282" i="10"/>
  <c r="U619" i="10"/>
  <c r="U596" i="10"/>
  <c r="U603" i="10"/>
  <c r="U600" i="10"/>
  <c r="U587" i="10"/>
  <c r="U585" i="10"/>
  <c r="U448" i="10"/>
  <c r="U774" i="10"/>
  <c r="U866" i="10"/>
  <c r="U630" i="10"/>
  <c r="U329" i="10"/>
  <c r="U863" i="10"/>
  <c r="U506" i="10"/>
  <c r="N282" i="10"/>
  <c r="O282" i="10"/>
  <c r="T282" i="10"/>
  <c r="U348" i="10"/>
  <c r="U353" i="10"/>
  <c r="U358" i="10"/>
  <c r="U565" i="10"/>
  <c r="U601" i="10"/>
  <c r="U581" i="10"/>
  <c r="U567" i="10"/>
  <c r="U427" i="10"/>
  <c r="U653" i="10"/>
  <c r="U634" i="10"/>
  <c r="U657" i="10"/>
  <c r="U628" i="10"/>
  <c r="U456" i="10"/>
  <c r="U595" i="10"/>
  <c r="U586" i="10"/>
  <c r="U584" i="10"/>
  <c r="U492" i="10"/>
  <c r="U504" i="10"/>
  <c r="U499" i="10"/>
  <c r="U534" i="10"/>
  <c r="U582" i="10"/>
  <c r="U594" i="10"/>
  <c r="U557" i="10"/>
  <c r="U592" i="10"/>
  <c r="U576" i="10"/>
  <c r="U558" i="10"/>
  <c r="U591" i="10"/>
  <c r="U566" i="10"/>
  <c r="U573" i="10"/>
  <c r="U526" i="10"/>
  <c r="U510" i="10"/>
  <c r="U537" i="10"/>
  <c r="U498" i="10"/>
  <c r="U599" i="10"/>
  <c r="U575" i="10"/>
  <c r="U578" i="10"/>
  <c r="U68" i="12"/>
  <c r="Q66" i="12"/>
  <c r="W68" i="12"/>
  <c r="Q68" i="12"/>
  <c r="X66" i="12"/>
  <c r="S66" i="12"/>
  <c r="S68" i="12"/>
  <c r="U68" i="25"/>
  <c r="O68" i="12"/>
  <c r="U66" i="12"/>
  <c r="U66" i="26"/>
  <c r="V66" i="26" s="1"/>
  <c r="U68" i="19"/>
  <c r="V68" i="19" s="1"/>
  <c r="U66" i="16"/>
  <c r="V66" i="16" s="1"/>
  <c r="U66" i="17"/>
  <c r="V66" i="17" s="1"/>
  <c r="U66" i="19"/>
  <c r="V66" i="19" s="1"/>
  <c r="U66" i="22"/>
  <c r="V66" i="22" s="1"/>
  <c r="V66" i="12"/>
  <c r="U66" i="25"/>
  <c r="V66" i="25" s="1"/>
  <c r="U66" i="23"/>
  <c r="V66" i="23" s="1"/>
  <c r="U66" i="27"/>
  <c r="V66" i="27" s="1"/>
  <c r="M887" i="10"/>
  <c r="G887" i="10"/>
  <c r="R884" i="10"/>
  <c r="K887" i="10"/>
  <c r="K147" i="10"/>
  <c r="L887" i="10"/>
  <c r="R751" i="10"/>
  <c r="I751" i="10"/>
  <c r="P751" i="10"/>
  <c r="H887" i="10"/>
  <c r="J751" i="10"/>
  <c r="I887" i="10"/>
  <c r="O887" i="10"/>
  <c r="Q887" i="10"/>
  <c r="F147" i="10"/>
  <c r="N751" i="10"/>
  <c r="M751" i="10"/>
  <c r="Q751" i="10"/>
  <c r="N887" i="10"/>
  <c r="J887" i="10"/>
  <c r="S887" i="10"/>
  <c r="L751" i="10"/>
  <c r="D80" i="10"/>
  <c r="S80" i="10" s="1"/>
  <c r="N147" i="10"/>
  <c r="M147" i="10"/>
  <c r="R147" i="10"/>
  <c r="T147" i="10"/>
  <c r="O147" i="10"/>
  <c r="J147" i="10"/>
  <c r="S147" i="10"/>
  <c r="I147" i="10"/>
  <c r="P147" i="10"/>
  <c r="H147" i="10"/>
  <c r="P818" i="10"/>
  <c r="J884" i="10"/>
  <c r="N884" i="10"/>
  <c r="U415" i="10"/>
  <c r="J818" i="10"/>
  <c r="F818" i="10"/>
  <c r="K818" i="10"/>
  <c r="U823" i="10"/>
  <c r="U549" i="10"/>
  <c r="U886" i="10"/>
  <c r="U756" i="10"/>
  <c r="T818" i="10"/>
  <c r="R818" i="10"/>
  <c r="U218" i="10"/>
  <c r="G818" i="10"/>
  <c r="S818" i="10"/>
  <c r="O818" i="10"/>
  <c r="M818" i="10"/>
  <c r="H818" i="10"/>
  <c r="Q818" i="10"/>
  <c r="N818" i="10"/>
  <c r="I818" i="10"/>
  <c r="U151" i="10"/>
  <c r="G93" i="10"/>
  <c r="H93" i="10"/>
  <c r="Q93" i="10"/>
  <c r="J93" i="10"/>
  <c r="K93" i="10"/>
  <c r="L93" i="10"/>
  <c r="I93" i="10"/>
  <c r="N93" i="10"/>
  <c r="O93" i="10"/>
  <c r="P93" i="10"/>
  <c r="M93" i="10"/>
  <c r="F93" i="10"/>
  <c r="R93" i="10"/>
  <c r="S93" i="10"/>
  <c r="T93" i="10"/>
  <c r="M92" i="10"/>
  <c r="K92" i="10"/>
  <c r="H92" i="10"/>
  <c r="J92" i="10"/>
  <c r="S92" i="10"/>
  <c r="T92" i="10"/>
  <c r="F92" i="10"/>
  <c r="G92" i="10"/>
  <c r="I92" i="10"/>
  <c r="N92" i="10"/>
  <c r="R92" i="10"/>
  <c r="L92" i="10"/>
  <c r="Q92" i="10"/>
  <c r="O92" i="10"/>
  <c r="P92" i="10"/>
  <c r="G762" i="10"/>
  <c r="H762" i="10"/>
  <c r="N762" i="10"/>
  <c r="I762" i="10"/>
  <c r="K762" i="10"/>
  <c r="L762" i="10"/>
  <c r="F762" i="10"/>
  <c r="Q762" i="10"/>
  <c r="O762" i="10"/>
  <c r="P762" i="10"/>
  <c r="J762" i="10"/>
  <c r="R762" i="10"/>
  <c r="S762" i="10"/>
  <c r="M762" i="10"/>
  <c r="T762" i="10"/>
  <c r="G155" i="10"/>
  <c r="S155" i="10"/>
  <c r="O155" i="10"/>
  <c r="I155" i="10"/>
  <c r="L155" i="10"/>
  <c r="M155" i="10"/>
  <c r="N155" i="10"/>
  <c r="F155" i="10"/>
  <c r="H155" i="10"/>
  <c r="K155" i="10"/>
  <c r="J155" i="10"/>
  <c r="P155" i="10"/>
  <c r="Q155" i="10"/>
  <c r="R155" i="10"/>
  <c r="T155" i="10"/>
  <c r="U830" i="10"/>
  <c r="G691" i="10"/>
  <c r="J691" i="10"/>
  <c r="P691" i="10"/>
  <c r="U488" i="10"/>
  <c r="U491" i="10"/>
  <c r="U482" i="10"/>
  <c r="U287" i="10"/>
  <c r="S25" i="10"/>
  <c r="Q25" i="10"/>
  <c r="J25" i="10"/>
  <c r="N25" i="10"/>
  <c r="T25" i="10"/>
  <c r="G25" i="10"/>
  <c r="L25" i="10"/>
  <c r="O25" i="10"/>
  <c r="R25" i="10"/>
  <c r="H25" i="10"/>
  <c r="P25" i="10"/>
  <c r="F25" i="10"/>
  <c r="I25" i="10"/>
  <c r="K25" i="10"/>
  <c r="M25" i="10"/>
  <c r="Q24" i="10"/>
  <c r="I24" i="10"/>
  <c r="G24" i="10"/>
  <c r="N24" i="10"/>
  <c r="T24" i="10"/>
  <c r="P24" i="10"/>
  <c r="O24" i="10"/>
  <c r="F24" i="10"/>
  <c r="L24" i="10"/>
  <c r="S24" i="10"/>
  <c r="H24" i="10"/>
  <c r="M24" i="10"/>
  <c r="J24" i="10"/>
  <c r="K24" i="10"/>
  <c r="R24" i="10"/>
  <c r="U289" i="10"/>
  <c r="J23" i="7"/>
  <c r="K23" i="7"/>
  <c r="L23" i="7"/>
  <c r="F23" i="7"/>
  <c r="N23" i="7"/>
  <c r="O23" i="7"/>
  <c r="P23" i="7"/>
  <c r="R23" i="7"/>
  <c r="S23" i="7"/>
  <c r="T23" i="7"/>
  <c r="Q23" i="7"/>
  <c r="M23" i="7"/>
  <c r="I23" i="7"/>
  <c r="G23" i="7"/>
  <c r="H23" i="7"/>
  <c r="L829" i="10"/>
  <c r="T829" i="10"/>
  <c r="I829" i="10"/>
  <c r="P829" i="10"/>
  <c r="M829" i="10"/>
  <c r="N829" i="10"/>
  <c r="R829" i="10"/>
  <c r="Q829" i="10"/>
  <c r="J829" i="10"/>
  <c r="G829" i="10"/>
  <c r="O829" i="10"/>
  <c r="K829" i="10"/>
  <c r="F829" i="10"/>
  <c r="S829" i="10"/>
  <c r="H829" i="10"/>
  <c r="R87" i="10"/>
  <c r="J87" i="10"/>
  <c r="N87" i="10"/>
  <c r="H87" i="10"/>
  <c r="S87" i="10"/>
  <c r="K87" i="10"/>
  <c r="O87" i="10"/>
  <c r="G87" i="10"/>
  <c r="T87" i="10"/>
  <c r="L87" i="10"/>
  <c r="P87" i="10"/>
  <c r="I87" i="10"/>
  <c r="F87" i="10"/>
  <c r="M87" i="10"/>
  <c r="Q87" i="10"/>
  <c r="G21" i="7"/>
  <c r="H21" i="7"/>
  <c r="I21" i="7"/>
  <c r="J21" i="7"/>
  <c r="K21" i="7"/>
  <c r="L21" i="7"/>
  <c r="N21" i="7"/>
  <c r="O21" i="7"/>
  <c r="P21" i="7"/>
  <c r="F21" i="7"/>
  <c r="Q21" i="7"/>
  <c r="M21" i="7"/>
  <c r="R21" i="7"/>
  <c r="S21" i="7"/>
  <c r="T21" i="7"/>
  <c r="D88" i="10"/>
  <c r="U825" i="10"/>
  <c r="U621" i="10"/>
  <c r="F691" i="10"/>
  <c r="Q691" i="10"/>
  <c r="I691" i="10"/>
  <c r="U765" i="10"/>
  <c r="I697" i="10"/>
  <c r="J697" i="10"/>
  <c r="P697" i="10"/>
  <c r="M697" i="10"/>
  <c r="O697" i="10"/>
  <c r="T697" i="10"/>
  <c r="G697" i="10"/>
  <c r="L697" i="10"/>
  <c r="N697" i="10"/>
  <c r="Q697" i="10"/>
  <c r="S697" i="10"/>
  <c r="H697" i="10"/>
  <c r="K697" i="10"/>
  <c r="R697" i="10"/>
  <c r="F697" i="10"/>
  <c r="L293" i="10"/>
  <c r="H293" i="10"/>
  <c r="T293" i="10"/>
  <c r="I293" i="10"/>
  <c r="F293" i="10"/>
  <c r="S293" i="10"/>
  <c r="G293" i="10"/>
  <c r="O293" i="10"/>
  <c r="N293" i="10"/>
  <c r="P293" i="10"/>
  <c r="R293" i="10"/>
  <c r="M293" i="10"/>
  <c r="K293" i="10"/>
  <c r="J293" i="10"/>
  <c r="Q293" i="10"/>
  <c r="F158" i="10"/>
  <c r="G158" i="10"/>
  <c r="L158" i="10"/>
  <c r="I158" i="10"/>
  <c r="J158" i="10"/>
  <c r="K158" i="10"/>
  <c r="P158" i="10"/>
  <c r="M158" i="10"/>
  <c r="N158" i="10"/>
  <c r="O158" i="10"/>
  <c r="T158" i="10"/>
  <c r="S158" i="10"/>
  <c r="H158" i="10"/>
  <c r="Q158" i="10"/>
  <c r="R158" i="10"/>
  <c r="H18" i="10"/>
  <c r="L18" i="10"/>
  <c r="I18" i="10"/>
  <c r="N18" i="10"/>
  <c r="O18" i="10"/>
  <c r="S18" i="10"/>
  <c r="J18" i="10"/>
  <c r="K18" i="10"/>
  <c r="Q18" i="10"/>
  <c r="T18" i="10"/>
  <c r="G18" i="10"/>
  <c r="R18" i="10"/>
  <c r="F18" i="10"/>
  <c r="P18" i="10"/>
  <c r="M18" i="10"/>
  <c r="D19" i="10"/>
  <c r="Y21" i="8"/>
  <c r="L156" i="10"/>
  <c r="J156" i="10"/>
  <c r="N156" i="10"/>
  <c r="R156" i="10"/>
  <c r="K156" i="10"/>
  <c r="H156" i="10"/>
  <c r="I156" i="10"/>
  <c r="Q156" i="10"/>
  <c r="S156" i="10"/>
  <c r="M156" i="10"/>
  <c r="F156" i="10"/>
  <c r="O156" i="10"/>
  <c r="P156" i="10"/>
  <c r="G156" i="10"/>
  <c r="T156" i="10"/>
  <c r="U19" i="7"/>
  <c r="T20" i="7"/>
  <c r="I20" i="7"/>
  <c r="R20" i="7"/>
  <c r="S20" i="7"/>
  <c r="J20" i="7"/>
  <c r="N20" i="7"/>
  <c r="F20" i="7"/>
  <c r="P20" i="7"/>
  <c r="G20" i="7"/>
  <c r="L20" i="7"/>
  <c r="O20" i="7"/>
  <c r="Q20" i="7"/>
  <c r="H20" i="7"/>
  <c r="K20" i="7"/>
  <c r="M20" i="7"/>
  <c r="J86" i="10"/>
  <c r="I86" i="10"/>
  <c r="F86" i="10"/>
  <c r="Q86" i="10"/>
  <c r="N86" i="10"/>
  <c r="H86" i="10"/>
  <c r="M86" i="10"/>
  <c r="K691" i="10"/>
  <c r="Y26" i="8"/>
  <c r="AC26" i="8" s="1"/>
  <c r="Y17" i="8"/>
  <c r="AA17" i="8" s="1"/>
  <c r="L691" i="10"/>
  <c r="H691" i="10"/>
  <c r="O691" i="10"/>
  <c r="S691" i="10"/>
  <c r="U554" i="10"/>
  <c r="U26" i="7"/>
  <c r="G898" i="10"/>
  <c r="H898" i="10"/>
  <c r="P898" i="10"/>
  <c r="F898" i="10"/>
  <c r="Q898" i="10"/>
  <c r="M898" i="10"/>
  <c r="L898" i="10"/>
  <c r="N898" i="10"/>
  <c r="K898" i="10"/>
  <c r="I898" i="10"/>
  <c r="R898" i="10"/>
  <c r="O898" i="10"/>
  <c r="J898" i="10"/>
  <c r="S898" i="10"/>
  <c r="T898" i="10"/>
  <c r="K216" i="10"/>
  <c r="G216" i="10"/>
  <c r="P216" i="10"/>
  <c r="T690" i="10"/>
  <c r="N690" i="10"/>
  <c r="O690" i="10"/>
  <c r="Q690" i="10"/>
  <c r="J690" i="10"/>
  <c r="P690" i="10"/>
  <c r="I690" i="10"/>
  <c r="L690" i="10"/>
  <c r="F690" i="10"/>
  <c r="R690" i="10"/>
  <c r="M690" i="10"/>
  <c r="S690" i="10"/>
  <c r="G690" i="10"/>
  <c r="H690" i="10"/>
  <c r="K690" i="10"/>
  <c r="I290" i="10"/>
  <c r="M290" i="10"/>
  <c r="F290" i="10"/>
  <c r="J290" i="10"/>
  <c r="N290" i="10"/>
  <c r="R290" i="10"/>
  <c r="G290" i="10"/>
  <c r="K290" i="10"/>
  <c r="O290" i="10"/>
  <c r="S290" i="10"/>
  <c r="H290" i="10"/>
  <c r="Q290" i="10"/>
  <c r="L290" i="10"/>
  <c r="P290" i="10"/>
  <c r="T290" i="10"/>
  <c r="U18" i="7"/>
  <c r="I884" i="10"/>
  <c r="M884" i="10"/>
  <c r="Q884" i="10"/>
  <c r="L884" i="10"/>
  <c r="U892" i="10"/>
  <c r="J85" i="10"/>
  <c r="S85" i="10"/>
  <c r="T85" i="10"/>
  <c r="H85" i="10"/>
  <c r="O85" i="10"/>
  <c r="Q85" i="10"/>
  <c r="K85" i="10"/>
  <c r="R85" i="10"/>
  <c r="G85" i="10"/>
  <c r="N85" i="10"/>
  <c r="I85" i="10"/>
  <c r="F85" i="10"/>
  <c r="M85" i="10"/>
  <c r="L85" i="10"/>
  <c r="P85" i="10"/>
  <c r="P884" i="10"/>
  <c r="O884" i="10"/>
  <c r="F884" i="10"/>
  <c r="U16" i="7"/>
  <c r="U82" i="10"/>
  <c r="G689" i="10"/>
  <c r="R689" i="10"/>
  <c r="I689" i="10"/>
  <c r="O689" i="10"/>
  <c r="J689" i="10"/>
  <c r="M689" i="10"/>
  <c r="L689" i="10"/>
  <c r="N689" i="10"/>
  <c r="H689" i="10"/>
  <c r="S689" i="10"/>
  <c r="T689" i="10"/>
  <c r="Q689" i="10"/>
  <c r="F689" i="10"/>
  <c r="K689" i="10"/>
  <c r="P689" i="10"/>
  <c r="K15" i="10"/>
  <c r="P15" i="10"/>
  <c r="O15" i="10"/>
  <c r="N15" i="10"/>
  <c r="I15" i="10"/>
  <c r="S15" i="10"/>
  <c r="L15" i="10"/>
  <c r="F15" i="10"/>
  <c r="R15" i="10"/>
  <c r="T15" i="10"/>
  <c r="M15" i="10"/>
  <c r="G15" i="10"/>
  <c r="Q15" i="10"/>
  <c r="J15" i="10"/>
  <c r="H15" i="10"/>
  <c r="J83" i="10"/>
  <c r="T83" i="10"/>
  <c r="R83" i="10"/>
  <c r="H83" i="10"/>
  <c r="Q83" i="10"/>
  <c r="I83" i="10"/>
  <c r="N83" i="10"/>
  <c r="S83" i="10"/>
  <c r="L83" i="10"/>
  <c r="O83" i="10"/>
  <c r="F83" i="10"/>
  <c r="P83" i="10"/>
  <c r="G83" i="10"/>
  <c r="K83" i="10"/>
  <c r="M83" i="10"/>
  <c r="K884" i="10"/>
  <c r="G884" i="10"/>
  <c r="H884" i="10"/>
  <c r="D17" i="10"/>
  <c r="Y19" i="8"/>
  <c r="M687" i="10"/>
  <c r="H687" i="10"/>
  <c r="S687" i="10"/>
  <c r="I687" i="10"/>
  <c r="K687" i="10"/>
  <c r="O687" i="10"/>
  <c r="R687" i="10"/>
  <c r="N687" i="10"/>
  <c r="P687" i="10"/>
  <c r="T687" i="10"/>
  <c r="F687" i="10"/>
  <c r="G687" i="10"/>
  <c r="L687" i="10"/>
  <c r="Q687" i="10"/>
  <c r="J687" i="10"/>
  <c r="U17" i="7"/>
  <c r="U755" i="10"/>
  <c r="U213" i="10"/>
  <c r="U280" i="10"/>
  <c r="U351" i="10"/>
  <c r="Y12" i="8"/>
  <c r="AA12" i="8" s="1"/>
  <c r="U750" i="10"/>
  <c r="U616" i="10"/>
  <c r="U817" i="10"/>
  <c r="J606" i="10"/>
  <c r="M60" i="6" s="1"/>
  <c r="H60" i="17" s="1"/>
  <c r="U552" i="10"/>
  <c r="U418" i="10"/>
  <c r="U14" i="7"/>
  <c r="U749" i="10"/>
  <c r="U885" i="10"/>
  <c r="U550" i="10"/>
  <c r="U816" i="10"/>
  <c r="I78" i="10"/>
  <c r="J78" i="10"/>
  <c r="O78" i="10"/>
  <c r="N78" i="10"/>
  <c r="T78" i="10"/>
  <c r="P78" i="10"/>
  <c r="H78" i="10"/>
  <c r="F78" i="10"/>
  <c r="Q78" i="10"/>
  <c r="M78" i="10"/>
  <c r="L78" i="10"/>
  <c r="S78" i="10"/>
  <c r="K78" i="10"/>
  <c r="R78" i="10"/>
  <c r="G78" i="10"/>
  <c r="N682" i="10"/>
  <c r="S682" i="10"/>
  <c r="H682" i="10"/>
  <c r="G682" i="10"/>
  <c r="P682" i="10"/>
  <c r="Q682" i="10"/>
  <c r="K682" i="10"/>
  <c r="R682" i="10"/>
  <c r="L682" i="10"/>
  <c r="M682" i="10"/>
  <c r="I682" i="10"/>
  <c r="F682" i="10"/>
  <c r="O682" i="10"/>
  <c r="J682" i="10"/>
  <c r="T682" i="10"/>
  <c r="U11" i="7"/>
  <c r="U281" i="10"/>
  <c r="U481" i="10"/>
  <c r="U10" i="7"/>
  <c r="Y15" i="8"/>
  <c r="AC15" i="8" s="1"/>
  <c r="U618" i="10"/>
  <c r="P685" i="10"/>
  <c r="K685" i="10"/>
  <c r="Q685" i="10"/>
  <c r="S685" i="10"/>
  <c r="M685" i="10"/>
  <c r="T685" i="10"/>
  <c r="J685" i="10"/>
  <c r="H685" i="10"/>
  <c r="N685" i="10"/>
  <c r="F685" i="10"/>
  <c r="G685" i="10"/>
  <c r="L685" i="10"/>
  <c r="R685" i="10"/>
  <c r="I685" i="10"/>
  <c r="O685" i="10"/>
  <c r="H13" i="10"/>
  <c r="M13" i="10"/>
  <c r="F13" i="10"/>
  <c r="Q13" i="10"/>
  <c r="K13" i="10"/>
  <c r="J13" i="10"/>
  <c r="T13" i="10"/>
  <c r="S13" i="10"/>
  <c r="R13" i="10"/>
  <c r="I13" i="10"/>
  <c r="L13" i="10"/>
  <c r="N13" i="10"/>
  <c r="O13" i="10"/>
  <c r="G13" i="10"/>
  <c r="P13" i="10"/>
  <c r="U13" i="7"/>
  <c r="T81" i="10"/>
  <c r="J81" i="10"/>
  <c r="P81" i="10"/>
  <c r="G81" i="10"/>
  <c r="H81" i="10"/>
  <c r="K81" i="10"/>
  <c r="R81" i="10"/>
  <c r="Q81" i="10"/>
  <c r="O81" i="10"/>
  <c r="L81" i="10"/>
  <c r="I81" i="10"/>
  <c r="M81" i="10"/>
  <c r="F81" i="10"/>
  <c r="N81" i="10"/>
  <c r="S81" i="10"/>
  <c r="D211" i="10"/>
  <c r="N279" i="10"/>
  <c r="K279" i="10"/>
  <c r="L279" i="10"/>
  <c r="Q279" i="10"/>
  <c r="S279" i="10"/>
  <c r="H279" i="10"/>
  <c r="P279" i="10"/>
  <c r="G279" i="10"/>
  <c r="J279" i="10"/>
  <c r="F279" i="10"/>
  <c r="R279" i="10"/>
  <c r="M279" i="10"/>
  <c r="O279" i="10"/>
  <c r="T279" i="10"/>
  <c r="U199" i="10"/>
  <c r="Y36" i="8"/>
  <c r="AC36" i="8" s="1"/>
  <c r="U221" i="10"/>
  <c r="Y23" i="8"/>
  <c r="AC23" i="8" s="1"/>
  <c r="U227" i="10"/>
  <c r="Y52" i="8"/>
  <c r="AA52" i="8" s="1"/>
  <c r="Y28" i="8"/>
  <c r="AC28" i="8" s="1"/>
  <c r="Y24" i="8"/>
  <c r="AC24" i="8" s="1"/>
  <c r="Y56" i="8"/>
  <c r="AC56" i="8" s="1"/>
  <c r="U235" i="10"/>
  <c r="U258" i="10"/>
  <c r="U245" i="10"/>
  <c r="U904" i="10"/>
  <c r="U923" i="10"/>
  <c r="U922" i="10"/>
  <c r="N673" i="10"/>
  <c r="Q69" i="6" s="1"/>
  <c r="H69" i="21" s="1"/>
  <c r="J69" i="21" s="1"/>
  <c r="U525" i="10"/>
  <c r="U531" i="10"/>
  <c r="U483" i="10"/>
  <c r="U487" i="10"/>
  <c r="U484" i="10"/>
  <c r="U536" i="10"/>
  <c r="U489" i="10"/>
  <c r="U490" i="10"/>
  <c r="U524" i="10"/>
  <c r="U494" i="10"/>
  <c r="U515" i="10"/>
  <c r="U516" i="10"/>
  <c r="U529" i="10"/>
  <c r="U485" i="10"/>
  <c r="U530" i="10"/>
  <c r="U497" i="10"/>
  <c r="Q539" i="10"/>
  <c r="T61" i="6" s="1"/>
  <c r="H61" i="24" s="1"/>
  <c r="L61" i="24" s="1"/>
  <c r="U527" i="10"/>
  <c r="U500" i="10"/>
  <c r="U518" i="10"/>
  <c r="U535" i="10"/>
  <c r="U511" i="10"/>
  <c r="U512" i="10"/>
  <c r="U507" i="10"/>
  <c r="U486" i="10"/>
  <c r="U532" i="10"/>
  <c r="U495" i="10"/>
  <c r="U538" i="10"/>
  <c r="U508" i="10"/>
  <c r="U514" i="10"/>
  <c r="U502" i="10"/>
  <c r="U522" i="10"/>
  <c r="U523" i="10"/>
  <c r="U501" i="10"/>
  <c r="U519" i="10"/>
  <c r="U517" i="10"/>
  <c r="U520" i="10"/>
  <c r="U513" i="10"/>
  <c r="U533" i="10"/>
  <c r="U480" i="10"/>
  <c r="U496" i="10"/>
  <c r="U349" i="10"/>
  <c r="U319" i="10"/>
  <c r="K266" i="10"/>
  <c r="Q266" i="10"/>
  <c r="S266" i="10"/>
  <c r="L266" i="10"/>
  <c r="H266" i="10"/>
  <c r="F266" i="10"/>
  <c r="I266" i="10"/>
  <c r="T266" i="10"/>
  <c r="M266" i="10"/>
  <c r="J266" i="10"/>
  <c r="R266" i="10"/>
  <c r="G266" i="10"/>
  <c r="P266" i="10"/>
  <c r="O266" i="10"/>
  <c r="N266" i="10"/>
  <c r="U41" i="7"/>
  <c r="Q731" i="10"/>
  <c r="R731" i="10"/>
  <c r="S731" i="10"/>
  <c r="H731" i="10"/>
  <c r="F731" i="10"/>
  <c r="G731" i="10"/>
  <c r="P731" i="10"/>
  <c r="J731" i="10"/>
  <c r="L731" i="10"/>
  <c r="I731" i="10"/>
  <c r="K731" i="10"/>
  <c r="N731" i="10"/>
  <c r="M731" i="10"/>
  <c r="O731" i="10"/>
  <c r="T731" i="10"/>
  <c r="U59" i="7"/>
  <c r="Y69" i="8"/>
  <c r="D67" i="10"/>
  <c r="K254" i="10"/>
  <c r="L254" i="10"/>
  <c r="J254" i="10"/>
  <c r="N254" i="10"/>
  <c r="O254" i="10"/>
  <c r="P254" i="10"/>
  <c r="R254" i="10"/>
  <c r="I254" i="10"/>
  <c r="S254" i="10"/>
  <c r="Q254" i="10"/>
  <c r="G254" i="10"/>
  <c r="M254" i="10"/>
  <c r="F254" i="10"/>
  <c r="T254" i="10"/>
  <c r="H254" i="10"/>
  <c r="U724" i="10"/>
  <c r="G298" i="10"/>
  <c r="H298" i="10"/>
  <c r="Q298" i="10"/>
  <c r="J298" i="10"/>
  <c r="K298" i="10"/>
  <c r="L298" i="10"/>
  <c r="I298" i="10"/>
  <c r="R298" i="10"/>
  <c r="T298" i="10"/>
  <c r="S298" i="10"/>
  <c r="F298" i="10"/>
  <c r="P298" i="10"/>
  <c r="O298" i="10"/>
  <c r="M298" i="10"/>
  <c r="N298" i="10"/>
  <c r="T709" i="10"/>
  <c r="S709" i="10"/>
  <c r="G709" i="10"/>
  <c r="F709" i="10"/>
  <c r="N709" i="10"/>
  <c r="Q709" i="10"/>
  <c r="R709" i="10"/>
  <c r="I709" i="10"/>
  <c r="M709" i="10"/>
  <c r="H709" i="10"/>
  <c r="P709" i="10"/>
  <c r="L709" i="10"/>
  <c r="O709" i="10"/>
  <c r="K709" i="10"/>
  <c r="J709" i="10"/>
  <c r="U831" i="10"/>
  <c r="L850" i="10"/>
  <c r="M850" i="10"/>
  <c r="R850" i="10"/>
  <c r="S850" i="10"/>
  <c r="P850" i="10"/>
  <c r="Q850" i="10"/>
  <c r="G850" i="10"/>
  <c r="O850" i="10"/>
  <c r="H850" i="10"/>
  <c r="N850" i="10"/>
  <c r="I850" i="10"/>
  <c r="F850" i="10"/>
  <c r="T850" i="10"/>
  <c r="K850" i="10"/>
  <c r="J850" i="10"/>
  <c r="Q314" i="10"/>
  <c r="G314" i="10"/>
  <c r="T314" i="10"/>
  <c r="L314" i="10"/>
  <c r="J314" i="10"/>
  <c r="O314" i="10"/>
  <c r="F314" i="10"/>
  <c r="R314" i="10"/>
  <c r="P314" i="10"/>
  <c r="M314" i="10"/>
  <c r="S314" i="10"/>
  <c r="H314" i="10"/>
  <c r="K314" i="10"/>
  <c r="N314" i="10"/>
  <c r="I314" i="10"/>
  <c r="U720" i="10"/>
  <c r="K733" i="10"/>
  <c r="L733" i="10"/>
  <c r="M733" i="10"/>
  <c r="F733" i="10"/>
  <c r="O733" i="10"/>
  <c r="P733" i="10"/>
  <c r="Q733" i="10"/>
  <c r="J733" i="10"/>
  <c r="G733" i="10"/>
  <c r="I733" i="10"/>
  <c r="S733" i="10"/>
  <c r="R733" i="10"/>
  <c r="T733" i="10"/>
  <c r="N733" i="10"/>
  <c r="H733" i="10"/>
  <c r="I251" i="10"/>
  <c r="N251" i="10"/>
  <c r="L251" i="10"/>
  <c r="F251" i="10"/>
  <c r="J251" i="10"/>
  <c r="K251" i="10"/>
  <c r="O251" i="10"/>
  <c r="G251" i="10"/>
  <c r="S251" i="10"/>
  <c r="M251" i="10"/>
  <c r="T251" i="10"/>
  <c r="R251" i="10"/>
  <c r="P251" i="10"/>
  <c r="Q251" i="10"/>
  <c r="H251" i="10"/>
  <c r="G231" i="10"/>
  <c r="N231" i="10"/>
  <c r="J231" i="10"/>
  <c r="I231" i="10"/>
  <c r="L231" i="10"/>
  <c r="S231" i="10"/>
  <c r="T231" i="10"/>
  <c r="R231" i="10"/>
  <c r="F231" i="10"/>
  <c r="M231" i="10"/>
  <c r="P231" i="10"/>
  <c r="O231" i="10"/>
  <c r="Q231" i="10"/>
  <c r="K231" i="10"/>
  <c r="H231" i="10"/>
  <c r="Q119" i="10"/>
  <c r="J119" i="10"/>
  <c r="G119" i="10"/>
  <c r="L119" i="10"/>
  <c r="M119" i="10"/>
  <c r="T119" i="10"/>
  <c r="P119" i="10"/>
  <c r="S119" i="10"/>
  <c r="I119" i="10"/>
  <c r="R119" i="10"/>
  <c r="F119" i="10"/>
  <c r="K119" i="10"/>
  <c r="N119" i="10"/>
  <c r="H119" i="10"/>
  <c r="O119" i="10"/>
  <c r="U27" i="7"/>
  <c r="I166" i="10"/>
  <c r="J166" i="10"/>
  <c r="K166" i="10"/>
  <c r="H166" i="10"/>
  <c r="Q166" i="10"/>
  <c r="G166" i="10"/>
  <c r="P166" i="10"/>
  <c r="F166" i="10"/>
  <c r="O166" i="10"/>
  <c r="T166" i="10"/>
  <c r="R166" i="10"/>
  <c r="M166" i="10"/>
  <c r="L166" i="10"/>
  <c r="S166" i="10"/>
  <c r="N166" i="10"/>
  <c r="U911" i="10"/>
  <c r="O725" i="10"/>
  <c r="P725" i="10"/>
  <c r="Q725" i="10"/>
  <c r="R725" i="10"/>
  <c r="S725" i="10"/>
  <c r="T725" i="10"/>
  <c r="J725" i="10"/>
  <c r="K725" i="10"/>
  <c r="M725" i="10"/>
  <c r="L725" i="10"/>
  <c r="N725" i="10"/>
  <c r="I725" i="10"/>
  <c r="F725" i="10"/>
  <c r="H725" i="10"/>
  <c r="G725" i="10"/>
  <c r="J285" i="10"/>
  <c r="T285" i="10"/>
  <c r="I285" i="10"/>
  <c r="O285" i="10"/>
  <c r="M285" i="10"/>
  <c r="Q285" i="10"/>
  <c r="K285" i="10"/>
  <c r="N285" i="10"/>
  <c r="R285" i="10"/>
  <c r="G285" i="10"/>
  <c r="P285" i="10"/>
  <c r="H285" i="10"/>
  <c r="F285" i="10"/>
  <c r="S285" i="10"/>
  <c r="L285" i="10"/>
  <c r="U939" i="10"/>
  <c r="O58" i="10"/>
  <c r="K58" i="10"/>
  <c r="I58" i="10"/>
  <c r="S58" i="10"/>
  <c r="M58" i="10"/>
  <c r="H58" i="10"/>
  <c r="J58" i="10"/>
  <c r="L58" i="10"/>
  <c r="F58" i="10"/>
  <c r="R58" i="10"/>
  <c r="N58" i="10"/>
  <c r="Q58" i="10"/>
  <c r="G58" i="10"/>
  <c r="T58" i="10"/>
  <c r="P58" i="10"/>
  <c r="K252" i="10"/>
  <c r="G252" i="10"/>
  <c r="I252" i="10"/>
  <c r="O252" i="10"/>
  <c r="Q252" i="10"/>
  <c r="F252" i="10"/>
  <c r="J252" i="10"/>
  <c r="P252" i="10"/>
  <c r="L252" i="10"/>
  <c r="R252" i="10"/>
  <c r="H252" i="10"/>
  <c r="T252" i="10"/>
  <c r="S252" i="10"/>
  <c r="N252" i="10"/>
  <c r="M252" i="10"/>
  <c r="U32" i="7"/>
  <c r="U907" i="10"/>
  <c r="M109" i="10"/>
  <c r="O109" i="10"/>
  <c r="R109" i="10"/>
  <c r="P109" i="10"/>
  <c r="Q109" i="10"/>
  <c r="S109" i="10"/>
  <c r="N109" i="10"/>
  <c r="F109" i="10"/>
  <c r="G109" i="10"/>
  <c r="J109" i="10"/>
  <c r="L109" i="10"/>
  <c r="H109" i="10"/>
  <c r="I109" i="10"/>
  <c r="K109" i="10"/>
  <c r="T109" i="10"/>
  <c r="U766" i="10"/>
  <c r="I22" i="10"/>
  <c r="K22" i="10"/>
  <c r="G22" i="10"/>
  <c r="N22" i="10"/>
  <c r="P22" i="10"/>
  <c r="M22" i="10"/>
  <c r="Q22" i="10"/>
  <c r="L22" i="10"/>
  <c r="O22" i="10"/>
  <c r="R22" i="10"/>
  <c r="S22" i="10"/>
  <c r="J22" i="10"/>
  <c r="F22" i="10"/>
  <c r="T22" i="10"/>
  <c r="H22" i="10"/>
  <c r="G115" i="10"/>
  <c r="K115" i="10"/>
  <c r="L115" i="10"/>
  <c r="Q115" i="10"/>
  <c r="J115" i="10"/>
  <c r="N115" i="10"/>
  <c r="M115" i="10"/>
  <c r="I115" i="10"/>
  <c r="T115" i="10"/>
  <c r="R115" i="10"/>
  <c r="P115" i="10"/>
  <c r="S115" i="10"/>
  <c r="F115" i="10"/>
  <c r="H115" i="10"/>
  <c r="O115" i="10"/>
  <c r="U780" i="10"/>
  <c r="R306" i="10"/>
  <c r="L306" i="10"/>
  <c r="I306" i="10"/>
  <c r="K306" i="10"/>
  <c r="F306" i="10"/>
  <c r="N306" i="10"/>
  <c r="S306" i="10"/>
  <c r="M306" i="10"/>
  <c r="T306" i="10"/>
  <c r="Q306" i="10"/>
  <c r="J306" i="10"/>
  <c r="P306" i="10"/>
  <c r="G306" i="10"/>
  <c r="O306" i="10"/>
  <c r="H306" i="10"/>
  <c r="P842" i="10"/>
  <c r="Q842" i="10"/>
  <c r="G842" i="10"/>
  <c r="O842" i="10"/>
  <c r="T842" i="10"/>
  <c r="J842" i="10"/>
  <c r="K842" i="10"/>
  <c r="M842" i="10"/>
  <c r="S842" i="10"/>
  <c r="L842" i="10"/>
  <c r="R842" i="10"/>
  <c r="H842" i="10"/>
  <c r="F842" i="10"/>
  <c r="I842" i="10"/>
  <c r="N842" i="10"/>
  <c r="I914" i="10"/>
  <c r="O914" i="10"/>
  <c r="J914" i="10"/>
  <c r="S914" i="10"/>
  <c r="P914" i="10"/>
  <c r="H914" i="10"/>
  <c r="N914" i="10"/>
  <c r="M914" i="10"/>
  <c r="L914" i="10"/>
  <c r="G914" i="10"/>
  <c r="T914" i="10"/>
  <c r="K914" i="10"/>
  <c r="Q914" i="10"/>
  <c r="F914" i="10"/>
  <c r="R914" i="10"/>
  <c r="L778" i="10"/>
  <c r="R778" i="10"/>
  <c r="P778" i="10"/>
  <c r="I778" i="10"/>
  <c r="S778" i="10"/>
  <c r="N778" i="10"/>
  <c r="O778" i="10"/>
  <c r="F778" i="10"/>
  <c r="H778" i="10"/>
  <c r="G778" i="10"/>
  <c r="T778" i="10"/>
  <c r="M778" i="10"/>
  <c r="Q778" i="10"/>
  <c r="J778" i="10"/>
  <c r="K778" i="10"/>
  <c r="U694" i="10"/>
  <c r="U712" i="10"/>
  <c r="U722" i="10"/>
  <c r="U49" i="7"/>
  <c r="G223" i="10"/>
  <c r="F223" i="10"/>
  <c r="J223" i="10"/>
  <c r="P223" i="10"/>
  <c r="I223" i="10"/>
  <c r="T223" i="10"/>
  <c r="O223" i="10"/>
  <c r="K223" i="10"/>
  <c r="R223" i="10"/>
  <c r="M223" i="10"/>
  <c r="H223" i="10"/>
  <c r="L223" i="10"/>
  <c r="Q223" i="10"/>
  <c r="N223" i="10"/>
  <c r="S223" i="10"/>
  <c r="D57" i="10"/>
  <c r="Y59" i="8"/>
  <c r="J103" i="10"/>
  <c r="K103" i="10"/>
  <c r="F103" i="10"/>
  <c r="Q103" i="10"/>
  <c r="G103" i="10"/>
  <c r="T103" i="10"/>
  <c r="P103" i="10"/>
  <c r="M103" i="10"/>
  <c r="S103" i="10"/>
  <c r="N103" i="10"/>
  <c r="H103" i="10"/>
  <c r="I103" i="10"/>
  <c r="O103" i="10"/>
  <c r="R103" i="10"/>
  <c r="L103" i="10"/>
  <c r="U732" i="10"/>
  <c r="T717" i="10"/>
  <c r="K717" i="10"/>
  <c r="G717" i="10"/>
  <c r="P717" i="10"/>
  <c r="S717" i="10"/>
  <c r="J717" i="10"/>
  <c r="Q717" i="10"/>
  <c r="H717" i="10"/>
  <c r="L717" i="10"/>
  <c r="I717" i="10"/>
  <c r="M717" i="10"/>
  <c r="O717" i="10"/>
  <c r="N717" i="10"/>
  <c r="R717" i="10"/>
  <c r="F717" i="10"/>
  <c r="AA58" i="8"/>
  <c r="AC58" i="8"/>
  <c r="U323" i="10"/>
  <c r="U835" i="10"/>
  <c r="U870" i="10"/>
  <c r="U771" i="10"/>
  <c r="H94" i="10"/>
  <c r="I94" i="10"/>
  <c r="N94" i="10"/>
  <c r="K94" i="10"/>
  <c r="T94" i="10"/>
  <c r="J94" i="10"/>
  <c r="G94" i="10"/>
  <c r="Q94" i="10"/>
  <c r="F94" i="10"/>
  <c r="L94" i="10"/>
  <c r="R94" i="10"/>
  <c r="M94" i="10"/>
  <c r="O94" i="10"/>
  <c r="S94" i="10"/>
  <c r="P94" i="10"/>
  <c r="G242" i="10"/>
  <c r="H242" i="10"/>
  <c r="F242" i="10"/>
  <c r="J242" i="10"/>
  <c r="S242" i="10"/>
  <c r="T242" i="10"/>
  <c r="Q242" i="10"/>
  <c r="O242" i="10"/>
  <c r="M242" i="10"/>
  <c r="L242" i="10"/>
  <c r="N242" i="10"/>
  <c r="K242" i="10"/>
  <c r="I242" i="10"/>
  <c r="R242" i="10"/>
  <c r="P242" i="10"/>
  <c r="J699" i="10"/>
  <c r="N699" i="10"/>
  <c r="O699" i="10"/>
  <c r="P699" i="10"/>
  <c r="H699" i="10"/>
  <c r="I699" i="10"/>
  <c r="T699" i="10"/>
  <c r="S699" i="10"/>
  <c r="Q699" i="10"/>
  <c r="M699" i="10"/>
  <c r="G699" i="10"/>
  <c r="R699" i="10"/>
  <c r="F699" i="10"/>
  <c r="L699" i="10"/>
  <c r="K699" i="10"/>
  <c r="Y50" i="8"/>
  <c r="D48" i="10"/>
  <c r="S737" i="10"/>
  <c r="T737" i="10"/>
  <c r="F737" i="10"/>
  <c r="G737" i="10"/>
  <c r="H737" i="10"/>
  <c r="I737" i="10"/>
  <c r="R737" i="10"/>
  <c r="L737" i="10"/>
  <c r="J737" i="10"/>
  <c r="K737" i="10"/>
  <c r="M737" i="10"/>
  <c r="N737" i="10"/>
  <c r="Q737" i="10"/>
  <c r="O737" i="10"/>
  <c r="P737" i="10"/>
  <c r="Q257" i="10"/>
  <c r="O257" i="10"/>
  <c r="J257" i="10"/>
  <c r="G257" i="10"/>
  <c r="N257" i="10"/>
  <c r="P257" i="10"/>
  <c r="L257" i="10"/>
  <c r="M257" i="10"/>
  <c r="S257" i="10"/>
  <c r="I257" i="10"/>
  <c r="T257" i="10"/>
  <c r="F257" i="10"/>
  <c r="H257" i="10"/>
  <c r="R257" i="10"/>
  <c r="K257" i="10"/>
  <c r="U873" i="10"/>
  <c r="I63" i="7"/>
  <c r="P63" i="7"/>
  <c r="H63" i="7"/>
  <c r="L63" i="7"/>
  <c r="T63" i="7"/>
  <c r="F63" i="7"/>
  <c r="G63" i="7"/>
  <c r="N63" i="7"/>
  <c r="S63" i="7"/>
  <c r="J63" i="7"/>
  <c r="O63" i="7"/>
  <c r="M63" i="7"/>
  <c r="K63" i="7"/>
  <c r="Q63" i="7"/>
  <c r="R63" i="7"/>
  <c r="S869" i="10"/>
  <c r="L869" i="10"/>
  <c r="M869" i="10"/>
  <c r="G869" i="10"/>
  <c r="F869" i="10"/>
  <c r="P869" i="10"/>
  <c r="Q869" i="10"/>
  <c r="N869" i="10"/>
  <c r="J869" i="10"/>
  <c r="K869" i="10"/>
  <c r="T869" i="10"/>
  <c r="O869" i="10"/>
  <c r="H869" i="10"/>
  <c r="I869" i="10"/>
  <c r="R869" i="10"/>
  <c r="S102" i="10"/>
  <c r="T102" i="10"/>
  <c r="R102" i="10"/>
  <c r="O102" i="10"/>
  <c r="P102" i="10"/>
  <c r="Q102" i="10"/>
  <c r="F102" i="10"/>
  <c r="H102" i="10"/>
  <c r="N102" i="10"/>
  <c r="L102" i="10"/>
  <c r="J102" i="10"/>
  <c r="K102" i="10"/>
  <c r="M102" i="10"/>
  <c r="G102" i="10"/>
  <c r="I102" i="10"/>
  <c r="U935" i="10"/>
  <c r="G234" i="10"/>
  <c r="T234" i="10"/>
  <c r="N234" i="10"/>
  <c r="R234" i="10"/>
  <c r="H234" i="10"/>
  <c r="I234" i="10"/>
  <c r="O234" i="10"/>
  <c r="S234" i="10"/>
  <c r="M234" i="10"/>
  <c r="K234" i="10"/>
  <c r="Q234" i="10"/>
  <c r="P234" i="10"/>
  <c r="L234" i="10"/>
  <c r="F234" i="10"/>
  <c r="J234" i="10"/>
  <c r="H54" i="10"/>
  <c r="S54" i="10"/>
  <c r="M54" i="10"/>
  <c r="N54" i="10"/>
  <c r="T54" i="10"/>
  <c r="J54" i="10"/>
  <c r="O54" i="10"/>
  <c r="K54" i="10"/>
  <c r="R54" i="10"/>
  <c r="G54" i="10"/>
  <c r="I54" i="10"/>
  <c r="F54" i="10"/>
  <c r="L54" i="10"/>
  <c r="P54" i="10"/>
  <c r="Q54" i="10"/>
  <c r="U718" i="10"/>
  <c r="M113" i="10"/>
  <c r="O113" i="10"/>
  <c r="J113" i="10"/>
  <c r="P113" i="10"/>
  <c r="I113" i="10"/>
  <c r="K113" i="10"/>
  <c r="T113" i="10"/>
  <c r="H113" i="10"/>
  <c r="S113" i="10"/>
  <c r="F113" i="10"/>
  <c r="L113" i="10"/>
  <c r="G113" i="10"/>
  <c r="R113" i="10"/>
  <c r="Q113" i="10"/>
  <c r="N113" i="10"/>
  <c r="U915" i="10"/>
  <c r="R728" i="10"/>
  <c r="S728" i="10"/>
  <c r="T728" i="10"/>
  <c r="F728" i="10"/>
  <c r="G728" i="10"/>
  <c r="H728" i="10"/>
  <c r="M728" i="10"/>
  <c r="J728" i="10"/>
  <c r="L728" i="10"/>
  <c r="N728" i="10"/>
  <c r="P728" i="10"/>
  <c r="I728" i="10"/>
  <c r="K728" i="10"/>
  <c r="O728" i="10"/>
  <c r="Q728" i="10"/>
  <c r="U820" i="10"/>
  <c r="M26" i="10"/>
  <c r="R26" i="10"/>
  <c r="S26" i="10"/>
  <c r="F26" i="10"/>
  <c r="Q26" i="10"/>
  <c r="G26" i="10"/>
  <c r="T26" i="10"/>
  <c r="P26" i="10"/>
  <c r="N26" i="10"/>
  <c r="L26" i="10"/>
  <c r="I26" i="10"/>
  <c r="O26" i="10"/>
  <c r="H26" i="10"/>
  <c r="K26" i="10"/>
  <c r="J26" i="10"/>
  <c r="Y29" i="8"/>
  <c r="D27" i="10"/>
  <c r="U327" i="10"/>
  <c r="O250" i="10"/>
  <c r="P250" i="10"/>
  <c r="M250" i="10"/>
  <c r="R250" i="10"/>
  <c r="S250" i="10"/>
  <c r="T250" i="10"/>
  <c r="Q250" i="10"/>
  <c r="H250" i="10"/>
  <c r="J250" i="10"/>
  <c r="L250" i="10"/>
  <c r="K250" i="10"/>
  <c r="N250" i="10"/>
  <c r="I250" i="10"/>
  <c r="F250" i="10"/>
  <c r="G250" i="10"/>
  <c r="S133" i="10"/>
  <c r="M133" i="10"/>
  <c r="N133" i="10"/>
  <c r="O133" i="10"/>
  <c r="T133" i="10"/>
  <c r="G133" i="10"/>
  <c r="K133" i="10"/>
  <c r="Q133" i="10"/>
  <c r="F133" i="10"/>
  <c r="R133" i="10"/>
  <c r="I133" i="10"/>
  <c r="L133" i="10"/>
  <c r="P133" i="10"/>
  <c r="J133" i="10"/>
  <c r="H133" i="10"/>
  <c r="Q727" i="10"/>
  <c r="R727" i="10"/>
  <c r="S727" i="10"/>
  <c r="H727" i="10"/>
  <c r="F727" i="10"/>
  <c r="G727" i="10"/>
  <c r="L727" i="10"/>
  <c r="J727" i="10"/>
  <c r="P727" i="10"/>
  <c r="N727" i="10"/>
  <c r="T727" i="10"/>
  <c r="K727" i="10"/>
  <c r="I727" i="10"/>
  <c r="M727" i="10"/>
  <c r="O727" i="10"/>
  <c r="H198" i="10"/>
  <c r="Q198" i="10"/>
  <c r="F198" i="10"/>
  <c r="O198" i="10"/>
  <c r="I198" i="10"/>
  <c r="N198" i="10"/>
  <c r="M198" i="10"/>
  <c r="R198" i="10"/>
  <c r="G198" i="10"/>
  <c r="P198" i="10"/>
  <c r="T198" i="10"/>
  <c r="K198" i="10"/>
  <c r="J198" i="10"/>
  <c r="S198" i="10"/>
  <c r="L198" i="10"/>
  <c r="D735" i="10"/>
  <c r="D131" i="10"/>
  <c r="P236" i="10"/>
  <c r="M236" i="10"/>
  <c r="I236" i="10"/>
  <c r="J236" i="10"/>
  <c r="O236" i="10"/>
  <c r="L236" i="10"/>
  <c r="H236" i="10"/>
  <c r="T236" i="10"/>
  <c r="S236" i="10"/>
  <c r="F236" i="10"/>
  <c r="K236" i="10"/>
  <c r="G236" i="10"/>
  <c r="Q236" i="10"/>
  <c r="R236" i="10"/>
  <c r="N236" i="10"/>
  <c r="U753" i="10"/>
  <c r="D32" i="10"/>
  <c r="Y34" i="8"/>
  <c r="U779" i="10"/>
  <c r="F256" i="10"/>
  <c r="P256" i="10"/>
  <c r="N256" i="10"/>
  <c r="T256" i="10"/>
  <c r="M256" i="10"/>
  <c r="R256" i="10"/>
  <c r="K256" i="10"/>
  <c r="Q256" i="10"/>
  <c r="S256" i="10"/>
  <c r="H256" i="10"/>
  <c r="O256" i="10"/>
  <c r="G256" i="10"/>
  <c r="L256" i="10"/>
  <c r="J256" i="10"/>
  <c r="I256" i="10"/>
  <c r="U297" i="10"/>
  <c r="P826" i="10"/>
  <c r="F826" i="10"/>
  <c r="T826" i="10"/>
  <c r="N826" i="10"/>
  <c r="R826" i="10"/>
  <c r="G826" i="10"/>
  <c r="L826" i="10"/>
  <c r="O826" i="10"/>
  <c r="M826" i="10"/>
  <c r="K826" i="10"/>
  <c r="H826" i="10"/>
  <c r="S826" i="10"/>
  <c r="J826" i="10"/>
  <c r="I826" i="10"/>
  <c r="Q826" i="10"/>
  <c r="U838" i="10"/>
  <c r="G114" i="10"/>
  <c r="I114" i="10"/>
  <c r="T114" i="10"/>
  <c r="R114" i="10"/>
  <c r="K114" i="10"/>
  <c r="M114" i="10"/>
  <c r="H114" i="10"/>
  <c r="L114" i="10"/>
  <c r="O114" i="10"/>
  <c r="P114" i="10"/>
  <c r="Q114" i="10"/>
  <c r="F114" i="10"/>
  <c r="S114" i="10"/>
  <c r="J114" i="10"/>
  <c r="N114" i="10"/>
  <c r="D59" i="10"/>
  <c r="Y61" i="8"/>
  <c r="L269" i="10"/>
  <c r="Q269" i="10"/>
  <c r="J269" i="10"/>
  <c r="N269" i="10"/>
  <c r="G269" i="10"/>
  <c r="P269" i="10"/>
  <c r="S269" i="10"/>
  <c r="K269" i="10"/>
  <c r="I269" i="10"/>
  <c r="T269" i="10"/>
  <c r="R269" i="10"/>
  <c r="H269" i="10"/>
  <c r="O269" i="10"/>
  <c r="M269" i="10"/>
  <c r="F269" i="10"/>
  <c r="D52" i="10"/>
  <c r="Y54" i="8"/>
  <c r="U633" i="10"/>
  <c r="K37" i="10"/>
  <c r="G37" i="10"/>
  <c r="Q37" i="10"/>
  <c r="F37" i="10"/>
  <c r="M37" i="10"/>
  <c r="O37" i="10"/>
  <c r="I37" i="10"/>
  <c r="L37" i="10"/>
  <c r="T37" i="10"/>
  <c r="J37" i="10"/>
  <c r="R37" i="10"/>
  <c r="S37" i="10"/>
  <c r="P37" i="10"/>
  <c r="N37" i="10"/>
  <c r="H37" i="10"/>
  <c r="U662" i="10"/>
  <c r="G44" i="7"/>
  <c r="Q44" i="7"/>
  <c r="H44" i="7"/>
  <c r="S44" i="7"/>
  <c r="F44" i="7"/>
  <c r="M44" i="7"/>
  <c r="T44" i="7"/>
  <c r="J44" i="7"/>
  <c r="R44" i="7"/>
  <c r="I44" i="7"/>
  <c r="P44" i="7"/>
  <c r="K44" i="7"/>
  <c r="O44" i="7"/>
  <c r="N44" i="7"/>
  <c r="L44" i="7"/>
  <c r="U768" i="10"/>
  <c r="U730" i="10"/>
  <c r="J129" i="10"/>
  <c r="P129" i="10"/>
  <c r="O129" i="10"/>
  <c r="L129" i="10"/>
  <c r="S129" i="10"/>
  <c r="G129" i="10"/>
  <c r="Q129" i="10"/>
  <c r="N129" i="10"/>
  <c r="H129" i="10"/>
  <c r="F129" i="10"/>
  <c r="T129" i="10"/>
  <c r="R129" i="10"/>
  <c r="K129" i="10"/>
  <c r="I129" i="10"/>
  <c r="M129" i="10"/>
  <c r="Q117" i="10"/>
  <c r="M117" i="10"/>
  <c r="J117" i="10"/>
  <c r="L117" i="10"/>
  <c r="G117" i="10"/>
  <c r="I117" i="10"/>
  <c r="S117" i="10"/>
  <c r="O117" i="10"/>
  <c r="H117" i="10"/>
  <c r="P117" i="10"/>
  <c r="T117" i="10"/>
  <c r="K117" i="10"/>
  <c r="F117" i="10"/>
  <c r="R117" i="10"/>
  <c r="N117" i="10"/>
  <c r="M701" i="10"/>
  <c r="I701" i="10"/>
  <c r="L701" i="10"/>
  <c r="G701" i="10"/>
  <c r="R701" i="10"/>
  <c r="O701" i="10"/>
  <c r="P701" i="10"/>
  <c r="K701" i="10"/>
  <c r="Q701" i="10"/>
  <c r="F701" i="10"/>
  <c r="S701" i="10"/>
  <c r="N701" i="10"/>
  <c r="H701" i="10"/>
  <c r="T701" i="10"/>
  <c r="J701" i="10"/>
  <c r="U64" i="7"/>
  <c r="D51" i="10"/>
  <c r="Y53" i="8"/>
  <c r="I31" i="7"/>
  <c r="H31" i="7"/>
  <c r="L31" i="7"/>
  <c r="T31" i="7"/>
  <c r="P31" i="7"/>
  <c r="F31" i="7"/>
  <c r="G31" i="7"/>
  <c r="N31" i="7"/>
  <c r="S31" i="7"/>
  <c r="J31" i="7"/>
  <c r="O31" i="7"/>
  <c r="M31" i="7"/>
  <c r="R31" i="7"/>
  <c r="Q31" i="7"/>
  <c r="K31" i="7"/>
  <c r="S837" i="10"/>
  <c r="G837" i="10"/>
  <c r="L837" i="10"/>
  <c r="R837" i="10"/>
  <c r="F837" i="10"/>
  <c r="N837" i="10"/>
  <c r="M837" i="10"/>
  <c r="H837" i="10"/>
  <c r="J837" i="10"/>
  <c r="K837" i="10"/>
  <c r="O837" i="10"/>
  <c r="I837" i="10"/>
  <c r="P837" i="10"/>
  <c r="T837" i="10"/>
  <c r="Q837" i="10"/>
  <c r="T284" i="10"/>
  <c r="I284" i="10"/>
  <c r="F284" i="10"/>
  <c r="N284" i="10"/>
  <c r="P284" i="10"/>
  <c r="M284" i="10"/>
  <c r="O284" i="10"/>
  <c r="R284" i="10"/>
  <c r="S284" i="10"/>
  <c r="L284" i="10"/>
  <c r="Q284" i="10"/>
  <c r="G284" i="10"/>
  <c r="H284" i="10"/>
  <c r="J284" i="10"/>
  <c r="K284" i="10"/>
  <c r="U61" i="7"/>
  <c r="R53" i="10"/>
  <c r="Q53" i="10"/>
  <c r="P53" i="10"/>
  <c r="N53" i="10"/>
  <c r="F53" i="10"/>
  <c r="K53" i="10"/>
  <c r="I53" i="10"/>
  <c r="S53" i="10"/>
  <c r="G53" i="10"/>
  <c r="M53" i="10"/>
  <c r="T53" i="10"/>
  <c r="H53" i="10"/>
  <c r="L53" i="10"/>
  <c r="O53" i="10"/>
  <c r="J53" i="10"/>
  <c r="N260" i="10"/>
  <c r="Q260" i="10"/>
  <c r="M260" i="10"/>
  <c r="L260" i="10"/>
  <c r="K260" i="10"/>
  <c r="T260" i="10"/>
  <c r="P260" i="10"/>
  <c r="F260" i="10"/>
  <c r="G260" i="10"/>
  <c r="R260" i="10"/>
  <c r="S260" i="10"/>
  <c r="H260" i="10"/>
  <c r="J260" i="10"/>
  <c r="I260" i="10"/>
  <c r="O260" i="10"/>
  <c r="P713" i="10"/>
  <c r="S713" i="10"/>
  <c r="T713" i="10"/>
  <c r="I713" i="10"/>
  <c r="M713" i="10"/>
  <c r="J713" i="10"/>
  <c r="O713" i="10"/>
  <c r="N713" i="10"/>
  <c r="R713" i="10"/>
  <c r="Q713" i="10"/>
  <c r="G713" i="10"/>
  <c r="F713" i="10"/>
  <c r="K713" i="10"/>
  <c r="H713" i="10"/>
  <c r="L713" i="10"/>
  <c r="U846" i="10"/>
  <c r="T224" i="10"/>
  <c r="P224" i="10"/>
  <c r="H224" i="10"/>
  <c r="R224" i="10"/>
  <c r="L224" i="10"/>
  <c r="N224" i="10"/>
  <c r="K224" i="10"/>
  <c r="M224" i="10"/>
  <c r="G224" i="10"/>
  <c r="Q224" i="10"/>
  <c r="J224" i="10"/>
  <c r="O224" i="10"/>
  <c r="S224" i="10"/>
  <c r="I224" i="10"/>
  <c r="F224" i="10"/>
  <c r="Y49" i="8"/>
  <c r="D47" i="10"/>
  <c r="G128" i="10"/>
  <c r="K128" i="10"/>
  <c r="H128" i="10"/>
  <c r="M128" i="10"/>
  <c r="Q128" i="10"/>
  <c r="R128" i="10"/>
  <c r="I128" i="10"/>
  <c r="N128" i="10"/>
  <c r="L128" i="10"/>
  <c r="F128" i="10"/>
  <c r="O128" i="10"/>
  <c r="J128" i="10"/>
  <c r="S128" i="10"/>
  <c r="T128" i="10"/>
  <c r="P128" i="10"/>
  <c r="H134" i="10"/>
  <c r="O134" i="10"/>
  <c r="Q134" i="10"/>
  <c r="P134" i="10"/>
  <c r="N134" i="10"/>
  <c r="J134" i="10"/>
  <c r="T134" i="10"/>
  <c r="I134" i="10"/>
  <c r="S134" i="10"/>
  <c r="M134" i="10"/>
  <c r="K134" i="10"/>
  <c r="L134" i="10"/>
  <c r="R134" i="10"/>
  <c r="F134" i="10"/>
  <c r="G134" i="10"/>
  <c r="O171" i="10"/>
  <c r="P171" i="10"/>
  <c r="M171" i="10"/>
  <c r="N171" i="10"/>
  <c r="H171" i="10"/>
  <c r="I171" i="10"/>
  <c r="G171" i="10"/>
  <c r="L171" i="10"/>
  <c r="Q171" i="10"/>
  <c r="S171" i="10"/>
  <c r="R171" i="10"/>
  <c r="F171" i="10"/>
  <c r="J171" i="10"/>
  <c r="T171" i="10"/>
  <c r="K171" i="10"/>
  <c r="D238" i="10"/>
  <c r="D104" i="10"/>
  <c r="I39" i="7"/>
  <c r="L39" i="7"/>
  <c r="H39" i="7"/>
  <c r="P39" i="7"/>
  <c r="T39" i="7"/>
  <c r="G39" i="7"/>
  <c r="N39" i="7"/>
  <c r="S39" i="7"/>
  <c r="J39" i="7"/>
  <c r="F39" i="7"/>
  <c r="O39" i="7"/>
  <c r="M39" i="7"/>
  <c r="R39" i="7"/>
  <c r="Q39" i="7"/>
  <c r="K39" i="7"/>
  <c r="G309" i="10"/>
  <c r="S309" i="10"/>
  <c r="R309" i="10"/>
  <c r="T309" i="10"/>
  <c r="O309" i="10"/>
  <c r="I309" i="10"/>
  <c r="M309" i="10"/>
  <c r="F309" i="10"/>
  <c r="L309" i="10"/>
  <c r="H309" i="10"/>
  <c r="P309" i="10"/>
  <c r="J309" i="10"/>
  <c r="K309" i="10"/>
  <c r="Q309" i="10"/>
  <c r="N309" i="10"/>
  <c r="F693" i="10"/>
  <c r="K693" i="10"/>
  <c r="M693" i="10"/>
  <c r="G693" i="10"/>
  <c r="O693" i="10"/>
  <c r="N693" i="10"/>
  <c r="S693" i="10"/>
  <c r="T693" i="10"/>
  <c r="Q693" i="10"/>
  <c r="L693" i="10"/>
  <c r="H693" i="10"/>
  <c r="P693" i="10"/>
  <c r="J693" i="10"/>
  <c r="I693" i="10"/>
  <c r="R693" i="10"/>
  <c r="S729" i="10"/>
  <c r="T729" i="10"/>
  <c r="N729" i="10"/>
  <c r="G729" i="10"/>
  <c r="H729" i="10"/>
  <c r="I729" i="10"/>
  <c r="J729" i="10"/>
  <c r="O729" i="10"/>
  <c r="Q729" i="10"/>
  <c r="L729" i="10"/>
  <c r="R729" i="10"/>
  <c r="K729" i="10"/>
  <c r="M729" i="10"/>
  <c r="F729" i="10"/>
  <c r="P729" i="10"/>
  <c r="Y48" i="8"/>
  <c r="AA48" i="8" s="1"/>
  <c r="Y51" i="8"/>
  <c r="AA51" i="8" s="1"/>
  <c r="Y68" i="8"/>
  <c r="AA68" i="8" s="1"/>
  <c r="U822" i="10"/>
  <c r="U53" i="7"/>
  <c r="L132" i="10"/>
  <c r="I132" i="10"/>
  <c r="N132" i="10"/>
  <c r="Q132" i="10"/>
  <c r="T132" i="10"/>
  <c r="J132" i="10"/>
  <c r="O132" i="10"/>
  <c r="R132" i="10"/>
  <c r="F132" i="10"/>
  <c r="K132" i="10"/>
  <c r="H132" i="10"/>
  <c r="S132" i="10"/>
  <c r="P132" i="10"/>
  <c r="M132" i="10"/>
  <c r="G132" i="10"/>
  <c r="U58" i="7"/>
  <c r="U50" i="7"/>
  <c r="L46" i="10"/>
  <c r="M46" i="10"/>
  <c r="I46" i="10"/>
  <c r="O46" i="10"/>
  <c r="P46" i="10"/>
  <c r="R46" i="10"/>
  <c r="N46" i="10"/>
  <c r="Q46" i="10"/>
  <c r="G46" i="10"/>
  <c r="J46" i="10"/>
  <c r="H46" i="10"/>
  <c r="F46" i="10"/>
  <c r="K46" i="10"/>
  <c r="S46" i="10"/>
  <c r="T46" i="10"/>
  <c r="U310" i="10"/>
  <c r="M127" i="10"/>
  <c r="T127" i="10"/>
  <c r="H127" i="10"/>
  <c r="I127" i="10"/>
  <c r="N127" i="10"/>
  <c r="Q127" i="10"/>
  <c r="O127" i="10"/>
  <c r="J127" i="10"/>
  <c r="P127" i="10"/>
  <c r="G127" i="10"/>
  <c r="R127" i="10"/>
  <c r="L127" i="10"/>
  <c r="K127" i="10"/>
  <c r="F127" i="10"/>
  <c r="S127" i="10"/>
  <c r="M739" i="10"/>
  <c r="N739" i="10"/>
  <c r="O739" i="10"/>
  <c r="L739" i="10"/>
  <c r="Q739" i="10"/>
  <c r="R739" i="10"/>
  <c r="S739" i="10"/>
  <c r="P739" i="10"/>
  <c r="I739" i="10"/>
  <c r="K739" i="10"/>
  <c r="F739" i="10"/>
  <c r="H739" i="10"/>
  <c r="G739" i="10"/>
  <c r="J739" i="10"/>
  <c r="T739" i="10"/>
  <c r="U305" i="10"/>
  <c r="U330" i="10"/>
  <c r="J105" i="10"/>
  <c r="Q105" i="10"/>
  <c r="H105" i="10"/>
  <c r="I105" i="10"/>
  <c r="O105" i="10"/>
  <c r="L105" i="10"/>
  <c r="P105" i="10"/>
  <c r="F105" i="10"/>
  <c r="S105" i="10"/>
  <c r="G105" i="10"/>
  <c r="R105" i="10"/>
  <c r="K105" i="10"/>
  <c r="M105" i="10"/>
  <c r="N105" i="10"/>
  <c r="T105" i="10"/>
  <c r="O179" i="10"/>
  <c r="G179" i="10"/>
  <c r="I179" i="10"/>
  <c r="L179" i="10"/>
  <c r="T179" i="10"/>
  <c r="P179" i="10"/>
  <c r="F179" i="10"/>
  <c r="H179" i="10"/>
  <c r="M179" i="10"/>
  <c r="K179" i="10"/>
  <c r="Q179" i="10"/>
  <c r="S179" i="10"/>
  <c r="N179" i="10"/>
  <c r="R179" i="10"/>
  <c r="J179" i="10"/>
  <c r="M783" i="10"/>
  <c r="R783" i="10"/>
  <c r="H783" i="10"/>
  <c r="L783" i="10"/>
  <c r="Q783" i="10"/>
  <c r="F783" i="10"/>
  <c r="P783" i="10"/>
  <c r="T783" i="10"/>
  <c r="J783" i="10"/>
  <c r="K783" i="10"/>
  <c r="G783" i="10"/>
  <c r="O783" i="10"/>
  <c r="N783" i="10"/>
  <c r="I783" i="10"/>
  <c r="S783" i="10"/>
  <c r="U792" i="10"/>
  <c r="U698" i="10"/>
  <c r="D61" i="10"/>
  <c r="Y63" i="8"/>
  <c r="O49" i="10"/>
  <c r="N49" i="10"/>
  <c r="L49" i="10"/>
  <c r="I49" i="10"/>
  <c r="J49" i="10"/>
  <c r="R49" i="10"/>
  <c r="T49" i="10"/>
  <c r="P49" i="10"/>
  <c r="S49" i="10"/>
  <c r="M49" i="10"/>
  <c r="G49" i="10"/>
  <c r="F49" i="10"/>
  <c r="H49" i="10"/>
  <c r="K49" i="10"/>
  <c r="Q49" i="10"/>
  <c r="G97" i="10"/>
  <c r="R97" i="10"/>
  <c r="T97" i="10"/>
  <c r="J97" i="10"/>
  <c r="L97" i="10"/>
  <c r="M97" i="10"/>
  <c r="N97" i="10"/>
  <c r="I97" i="10"/>
  <c r="F97" i="10"/>
  <c r="Q97" i="10"/>
  <c r="H97" i="10"/>
  <c r="S97" i="10"/>
  <c r="K97" i="10"/>
  <c r="P97" i="10"/>
  <c r="O97" i="10"/>
  <c r="U789" i="10"/>
  <c r="M253" i="10"/>
  <c r="N253" i="10"/>
  <c r="Q253" i="10"/>
  <c r="R253" i="10"/>
  <c r="K253" i="10"/>
  <c r="G253" i="10"/>
  <c r="O253" i="10"/>
  <c r="F253" i="10"/>
  <c r="S253" i="10"/>
  <c r="I253" i="10"/>
  <c r="P253" i="10"/>
  <c r="H253" i="10"/>
  <c r="L253" i="10"/>
  <c r="J253" i="10"/>
  <c r="T253" i="10"/>
  <c r="U325" i="10"/>
  <c r="G770" i="10"/>
  <c r="F770" i="10"/>
  <c r="T770" i="10"/>
  <c r="N770" i="10"/>
  <c r="K770" i="10"/>
  <c r="H770" i="10"/>
  <c r="M770" i="10"/>
  <c r="I770" i="10"/>
  <c r="O770" i="10"/>
  <c r="J770" i="10"/>
  <c r="L770" i="10"/>
  <c r="Q770" i="10"/>
  <c r="P770" i="10"/>
  <c r="S770" i="10"/>
  <c r="R770" i="10"/>
  <c r="D703" i="10"/>
  <c r="D99" i="10"/>
  <c r="U891" i="10"/>
  <c r="G121" i="10"/>
  <c r="H121" i="10"/>
  <c r="S121" i="10"/>
  <c r="O121" i="10"/>
  <c r="R121" i="10"/>
  <c r="F121" i="10"/>
  <c r="J121" i="10"/>
  <c r="L121" i="10"/>
  <c r="T121" i="10"/>
  <c r="N121" i="10"/>
  <c r="Q121" i="10"/>
  <c r="K121" i="10"/>
  <c r="I121" i="10"/>
  <c r="P121" i="10"/>
  <c r="M121" i="10"/>
  <c r="M118" i="10"/>
  <c r="H118" i="10"/>
  <c r="F118" i="10"/>
  <c r="I118" i="10"/>
  <c r="S118" i="10"/>
  <c r="R118" i="10"/>
  <c r="L118" i="10"/>
  <c r="G118" i="10"/>
  <c r="O118" i="10"/>
  <c r="K118" i="10"/>
  <c r="T118" i="10"/>
  <c r="N118" i="10"/>
  <c r="P118" i="10"/>
  <c r="Q118" i="10"/>
  <c r="J118" i="10"/>
  <c r="U46" i="7"/>
  <c r="J243" i="10"/>
  <c r="K243" i="10"/>
  <c r="H243" i="10"/>
  <c r="I243" i="10"/>
  <c r="N243" i="10"/>
  <c r="O243" i="10"/>
  <c r="P243" i="10"/>
  <c r="Q243" i="10"/>
  <c r="L243" i="10"/>
  <c r="G243" i="10"/>
  <c r="T243" i="10"/>
  <c r="F243" i="10"/>
  <c r="M243" i="10"/>
  <c r="R243" i="10"/>
  <c r="S243" i="10"/>
  <c r="U54" i="7"/>
  <c r="M249" i="10"/>
  <c r="N249" i="10"/>
  <c r="O249" i="10"/>
  <c r="P249" i="10"/>
  <c r="Q249" i="10"/>
  <c r="R249" i="10"/>
  <c r="S249" i="10"/>
  <c r="T249" i="10"/>
  <c r="J249" i="10"/>
  <c r="L249" i="10"/>
  <c r="I249" i="10"/>
  <c r="H249" i="10"/>
  <c r="K249" i="10"/>
  <c r="F249" i="10"/>
  <c r="G249" i="10"/>
  <c r="D60" i="10"/>
  <c r="Y62" i="8"/>
  <c r="U903" i="10"/>
  <c r="T66" i="10"/>
  <c r="M66" i="10"/>
  <c r="N66" i="10"/>
  <c r="J66" i="10"/>
  <c r="O66" i="10"/>
  <c r="L66" i="10"/>
  <c r="H66" i="10"/>
  <c r="Q66" i="10"/>
  <c r="P66" i="10"/>
  <c r="K66" i="10"/>
  <c r="F66" i="10"/>
  <c r="I66" i="10"/>
  <c r="S66" i="10"/>
  <c r="R66" i="10"/>
  <c r="G66" i="10"/>
  <c r="M775" i="10"/>
  <c r="R775" i="10"/>
  <c r="T775" i="10"/>
  <c r="S775" i="10"/>
  <c r="Q775" i="10"/>
  <c r="F775" i="10"/>
  <c r="H775" i="10"/>
  <c r="L775" i="10"/>
  <c r="I775" i="10"/>
  <c r="O775" i="10"/>
  <c r="N775" i="10"/>
  <c r="K775" i="10"/>
  <c r="P775" i="10"/>
  <c r="G775" i="10"/>
  <c r="J775" i="10"/>
  <c r="U764" i="10"/>
  <c r="G845" i="10"/>
  <c r="H845" i="10"/>
  <c r="M845" i="10"/>
  <c r="J845" i="10"/>
  <c r="K845" i="10"/>
  <c r="L845" i="10"/>
  <c r="F845" i="10"/>
  <c r="S845" i="10"/>
  <c r="I845" i="10"/>
  <c r="R845" i="10"/>
  <c r="T845" i="10"/>
  <c r="O845" i="10"/>
  <c r="N845" i="10"/>
  <c r="P845" i="10"/>
  <c r="Q845" i="10"/>
  <c r="D241" i="10"/>
  <c r="D107" i="10"/>
  <c r="I89" i="10"/>
  <c r="K89" i="10"/>
  <c r="R89" i="10"/>
  <c r="P89" i="10"/>
  <c r="G89" i="10"/>
  <c r="Q89" i="10"/>
  <c r="M89" i="10"/>
  <c r="T89" i="10"/>
  <c r="F89" i="10"/>
  <c r="L89" i="10"/>
  <c r="J89" i="10"/>
  <c r="H89" i="10"/>
  <c r="N89" i="10"/>
  <c r="O89" i="10"/>
  <c r="S89" i="10"/>
  <c r="U167" i="10"/>
  <c r="U194" i="10"/>
  <c r="U926" i="10"/>
  <c r="Q259" i="10"/>
  <c r="R259" i="10"/>
  <c r="L259" i="10"/>
  <c r="T259" i="10"/>
  <c r="F259" i="10"/>
  <c r="P259" i="10"/>
  <c r="K259" i="10"/>
  <c r="G259" i="10"/>
  <c r="I259" i="10"/>
  <c r="J259" i="10"/>
  <c r="S259" i="10"/>
  <c r="M259" i="10"/>
  <c r="O259" i="10"/>
  <c r="N259" i="10"/>
  <c r="H259" i="10"/>
  <c r="G237" i="10"/>
  <c r="O237" i="10"/>
  <c r="I237" i="10"/>
  <c r="S237" i="10"/>
  <c r="Q237" i="10"/>
  <c r="F237" i="10"/>
  <c r="M237" i="10"/>
  <c r="P237" i="10"/>
  <c r="H237" i="10"/>
  <c r="N237" i="10"/>
  <c r="J237" i="10"/>
  <c r="T237" i="10"/>
  <c r="L237" i="10"/>
  <c r="K237" i="10"/>
  <c r="R237" i="10"/>
  <c r="Y47" i="8"/>
  <c r="D45" i="10"/>
  <c r="AA18" i="8"/>
  <c r="AC18" i="8"/>
  <c r="U184" i="10"/>
  <c r="U185" i="10"/>
  <c r="K228" i="10"/>
  <c r="Q228" i="10"/>
  <c r="N228" i="10"/>
  <c r="J228" i="10"/>
  <c r="O228" i="10"/>
  <c r="H228" i="10"/>
  <c r="P228" i="10"/>
  <c r="F228" i="10"/>
  <c r="S228" i="10"/>
  <c r="I228" i="10"/>
  <c r="R228" i="10"/>
  <c r="M228" i="10"/>
  <c r="L228" i="10"/>
  <c r="T228" i="10"/>
  <c r="G228" i="10"/>
  <c r="D40" i="10"/>
  <c r="Y42" i="8"/>
  <c r="U175" i="10"/>
  <c r="U798" i="10"/>
  <c r="N95" i="10"/>
  <c r="O95" i="10"/>
  <c r="P95" i="10"/>
  <c r="F95" i="10"/>
  <c r="J95" i="10"/>
  <c r="K95" i="10"/>
  <c r="L95" i="10"/>
  <c r="M95" i="10"/>
  <c r="G95" i="10"/>
  <c r="I95" i="10"/>
  <c r="S95" i="10"/>
  <c r="Q95" i="10"/>
  <c r="R95" i="10"/>
  <c r="T95" i="10"/>
  <c r="H95" i="10"/>
  <c r="U162" i="10"/>
  <c r="R65" i="10"/>
  <c r="L65" i="10"/>
  <c r="O65" i="10"/>
  <c r="F65" i="10"/>
  <c r="G65" i="10"/>
  <c r="I65" i="10"/>
  <c r="S65" i="10"/>
  <c r="T65" i="10"/>
  <c r="M65" i="10"/>
  <c r="P65" i="10"/>
  <c r="K65" i="10"/>
  <c r="J65" i="10"/>
  <c r="Q65" i="10"/>
  <c r="H65" i="10"/>
  <c r="N65" i="10"/>
  <c r="K123" i="10"/>
  <c r="S123" i="10"/>
  <c r="O123" i="10"/>
  <c r="H123" i="10"/>
  <c r="T123" i="10"/>
  <c r="P123" i="10"/>
  <c r="N123" i="10"/>
  <c r="Q123" i="10"/>
  <c r="I123" i="10"/>
  <c r="R123" i="10"/>
  <c r="J123" i="10"/>
  <c r="F123" i="10"/>
  <c r="G123" i="10"/>
  <c r="M123" i="10"/>
  <c r="L123" i="10"/>
  <c r="O802" i="10"/>
  <c r="L802" i="10"/>
  <c r="Q802" i="10"/>
  <c r="N802" i="10"/>
  <c r="S802" i="10"/>
  <c r="P802" i="10"/>
  <c r="J802" i="10"/>
  <c r="F802" i="10"/>
  <c r="R802" i="10"/>
  <c r="G802" i="10"/>
  <c r="T802" i="10"/>
  <c r="I802" i="10"/>
  <c r="H802" i="10"/>
  <c r="M802" i="10"/>
  <c r="K802" i="10"/>
  <c r="H333" i="10"/>
  <c r="R333" i="10"/>
  <c r="G333" i="10"/>
  <c r="J333" i="10"/>
  <c r="T333" i="10"/>
  <c r="Q333" i="10"/>
  <c r="N333" i="10"/>
  <c r="L333" i="10"/>
  <c r="M333" i="10"/>
  <c r="P333" i="10"/>
  <c r="O333" i="10"/>
  <c r="S333" i="10"/>
  <c r="I333" i="10"/>
  <c r="K333" i="10"/>
  <c r="F333" i="10"/>
  <c r="U858" i="10"/>
  <c r="O704" i="10"/>
  <c r="P704" i="10"/>
  <c r="Q704" i="10"/>
  <c r="J704" i="10"/>
  <c r="H704" i="10"/>
  <c r="M704" i="10"/>
  <c r="G704" i="10"/>
  <c r="L704" i="10"/>
  <c r="N704" i="10"/>
  <c r="I704" i="10"/>
  <c r="S704" i="10"/>
  <c r="F704" i="10"/>
  <c r="R704" i="10"/>
  <c r="T704" i="10"/>
  <c r="K704" i="10"/>
  <c r="U335" i="10"/>
  <c r="U696" i="10"/>
  <c r="Y37" i="8"/>
  <c r="D35" i="10"/>
  <c r="Y60" i="8"/>
  <c r="AC60" i="8" s="1"/>
  <c r="U889" i="10"/>
  <c r="U164" i="10"/>
  <c r="D64" i="10"/>
  <c r="Y66" i="8"/>
  <c r="S248" i="10"/>
  <c r="T248" i="10"/>
  <c r="F248" i="10"/>
  <c r="G248" i="10"/>
  <c r="H248" i="10"/>
  <c r="I248" i="10"/>
  <c r="J248" i="10"/>
  <c r="K248" i="10"/>
  <c r="M248" i="10"/>
  <c r="L248" i="10"/>
  <c r="R248" i="10"/>
  <c r="N248" i="10"/>
  <c r="Q248" i="10"/>
  <c r="O248" i="10"/>
  <c r="P248" i="10"/>
  <c r="N261" i="10"/>
  <c r="T261" i="10"/>
  <c r="H261" i="10"/>
  <c r="L261" i="10"/>
  <c r="P261" i="10"/>
  <c r="Q261" i="10"/>
  <c r="J261" i="10"/>
  <c r="M261" i="10"/>
  <c r="S261" i="10"/>
  <c r="I261" i="10"/>
  <c r="K261" i="10"/>
  <c r="R261" i="10"/>
  <c r="F261" i="10"/>
  <c r="O261" i="10"/>
  <c r="G261" i="10"/>
  <c r="U902" i="10"/>
  <c r="U833" i="10"/>
  <c r="L135" i="10"/>
  <c r="H135" i="10"/>
  <c r="S135" i="10"/>
  <c r="K135" i="10"/>
  <c r="P135" i="10"/>
  <c r="O135" i="10"/>
  <c r="G135" i="10"/>
  <c r="Q135" i="10"/>
  <c r="J135" i="10"/>
  <c r="T135" i="10"/>
  <c r="M135" i="10"/>
  <c r="R135" i="10"/>
  <c r="I135" i="10"/>
  <c r="N135" i="10"/>
  <c r="F135" i="10"/>
  <c r="O120" i="10"/>
  <c r="L120" i="10"/>
  <c r="N120" i="10"/>
  <c r="J120" i="10"/>
  <c r="K120" i="10"/>
  <c r="H120" i="10"/>
  <c r="F120" i="10"/>
  <c r="Q120" i="10"/>
  <c r="P120" i="10"/>
  <c r="G120" i="10"/>
  <c r="T120" i="10"/>
  <c r="R120" i="10"/>
  <c r="M120" i="10"/>
  <c r="S120" i="10"/>
  <c r="I120" i="10"/>
  <c r="H239" i="10"/>
  <c r="J239" i="10"/>
  <c r="N239" i="10"/>
  <c r="I239" i="10"/>
  <c r="M239" i="10"/>
  <c r="O239" i="10"/>
  <c r="G239" i="10"/>
  <c r="F239" i="10"/>
  <c r="Q239" i="10"/>
  <c r="T239" i="10"/>
  <c r="L239" i="10"/>
  <c r="K239" i="10"/>
  <c r="R239" i="10"/>
  <c r="P239" i="10"/>
  <c r="S239" i="10"/>
  <c r="O919" i="10"/>
  <c r="P919" i="10"/>
  <c r="J919" i="10"/>
  <c r="F919" i="10"/>
  <c r="S919" i="10"/>
  <c r="T919" i="10"/>
  <c r="R919" i="10"/>
  <c r="K919" i="10"/>
  <c r="Q919" i="10"/>
  <c r="L919" i="10"/>
  <c r="N919" i="10"/>
  <c r="I919" i="10"/>
  <c r="H919" i="10"/>
  <c r="M919" i="10"/>
  <c r="G919" i="10"/>
  <c r="D246" i="10"/>
  <c r="D112" i="10"/>
  <c r="U788" i="10"/>
  <c r="F263" i="10"/>
  <c r="G263" i="10"/>
  <c r="I263" i="10"/>
  <c r="S263" i="10"/>
  <c r="Q263" i="10"/>
  <c r="R263" i="10"/>
  <c r="H263" i="10"/>
  <c r="L263" i="10"/>
  <c r="T263" i="10"/>
  <c r="N263" i="10"/>
  <c r="K263" i="10"/>
  <c r="O263" i="10"/>
  <c r="M263" i="10"/>
  <c r="J263" i="10"/>
  <c r="P263" i="10"/>
  <c r="S721" i="10"/>
  <c r="R721" i="10"/>
  <c r="N721" i="10"/>
  <c r="I721" i="10"/>
  <c r="Q721" i="10"/>
  <c r="F721" i="10"/>
  <c r="O721" i="10"/>
  <c r="H721" i="10"/>
  <c r="T721" i="10"/>
  <c r="P721" i="10"/>
  <c r="K721" i="10"/>
  <c r="G721" i="10"/>
  <c r="M721" i="10"/>
  <c r="L721" i="10"/>
  <c r="J721" i="10"/>
  <c r="D29" i="10"/>
  <c r="Y31" i="8"/>
  <c r="H723" i="10"/>
  <c r="F723" i="10"/>
  <c r="M723" i="10"/>
  <c r="S723" i="10"/>
  <c r="Q723" i="10"/>
  <c r="K723" i="10"/>
  <c r="P723" i="10"/>
  <c r="L723" i="10"/>
  <c r="I723" i="10"/>
  <c r="J723" i="10"/>
  <c r="N723" i="10"/>
  <c r="T723" i="10"/>
  <c r="G723" i="10"/>
  <c r="R723" i="10"/>
  <c r="O723" i="10"/>
  <c r="U318" i="10"/>
  <c r="T906" i="10"/>
  <c r="L906" i="10"/>
  <c r="J906" i="10"/>
  <c r="O906" i="10"/>
  <c r="Q906" i="10"/>
  <c r="N906" i="10"/>
  <c r="S906" i="10"/>
  <c r="M906" i="10"/>
  <c r="G906" i="10"/>
  <c r="H906" i="10"/>
  <c r="I906" i="10"/>
  <c r="R906" i="10"/>
  <c r="P906" i="10"/>
  <c r="F906" i="10"/>
  <c r="K906" i="10"/>
  <c r="L301" i="10"/>
  <c r="T301" i="10"/>
  <c r="K301" i="10"/>
  <c r="J301" i="10"/>
  <c r="H301" i="10"/>
  <c r="G301" i="10"/>
  <c r="S301" i="10"/>
  <c r="O301" i="10"/>
  <c r="Q301" i="10"/>
  <c r="R301" i="10"/>
  <c r="F301" i="10"/>
  <c r="N301" i="10"/>
  <c r="P301" i="10"/>
  <c r="I301" i="10"/>
  <c r="M301" i="10"/>
  <c r="I255" i="10"/>
  <c r="M255" i="10"/>
  <c r="F255" i="10"/>
  <c r="O255" i="10"/>
  <c r="J255" i="10"/>
  <c r="L255" i="10"/>
  <c r="P255" i="10"/>
  <c r="K255" i="10"/>
  <c r="Q255" i="10"/>
  <c r="S255" i="10"/>
  <c r="R255" i="10"/>
  <c r="T255" i="10"/>
  <c r="H255" i="10"/>
  <c r="N255" i="10"/>
  <c r="G255" i="10"/>
  <c r="U855" i="10"/>
  <c r="U29" i="7"/>
  <c r="U334" i="10"/>
  <c r="N126" i="10"/>
  <c r="P126" i="10"/>
  <c r="L126" i="10"/>
  <c r="Q126" i="10"/>
  <c r="S126" i="10"/>
  <c r="K126" i="10"/>
  <c r="R126" i="10"/>
  <c r="T126" i="10"/>
  <c r="O126" i="10"/>
  <c r="F126" i="10"/>
  <c r="G126" i="10"/>
  <c r="I126" i="10"/>
  <c r="J126" i="10"/>
  <c r="H126" i="10"/>
  <c r="M126" i="10"/>
  <c r="L50" i="10"/>
  <c r="H50" i="10"/>
  <c r="R50" i="10"/>
  <c r="K50" i="10"/>
  <c r="J50" i="10"/>
  <c r="P50" i="10"/>
  <c r="N50" i="10"/>
  <c r="F50" i="10"/>
  <c r="G50" i="10"/>
  <c r="T50" i="10"/>
  <c r="O50" i="10"/>
  <c r="S50" i="10"/>
  <c r="I50" i="10"/>
  <c r="M50" i="10"/>
  <c r="Q50" i="10"/>
  <c r="D41" i="10"/>
  <c r="Y43" i="8"/>
  <c r="U934" i="10"/>
  <c r="U186" i="10"/>
  <c r="U790" i="10"/>
  <c r="H90" i="10"/>
  <c r="L90" i="10"/>
  <c r="P90" i="10"/>
  <c r="T90" i="10"/>
  <c r="N90" i="10"/>
  <c r="R90" i="10"/>
  <c r="K90" i="10"/>
  <c r="O90" i="10"/>
  <c r="Q90" i="10"/>
  <c r="S90" i="10"/>
  <c r="G90" i="10"/>
  <c r="M90" i="10"/>
  <c r="J90" i="10"/>
  <c r="I90" i="10"/>
  <c r="F90" i="10"/>
  <c r="U337" i="10"/>
  <c r="L719" i="10"/>
  <c r="F719" i="10"/>
  <c r="K719" i="10"/>
  <c r="O719" i="10"/>
  <c r="J719" i="10"/>
  <c r="Q719" i="10"/>
  <c r="S719" i="10"/>
  <c r="H719" i="10"/>
  <c r="T719" i="10"/>
  <c r="I719" i="10"/>
  <c r="G719" i="10"/>
  <c r="M719" i="10"/>
  <c r="N719" i="10"/>
  <c r="R719" i="10"/>
  <c r="P719" i="10"/>
  <c r="U910" i="10"/>
  <c r="J262" i="10"/>
  <c r="F262" i="10"/>
  <c r="G262" i="10"/>
  <c r="S262" i="10"/>
  <c r="K262" i="10"/>
  <c r="T262" i="10"/>
  <c r="I262" i="10"/>
  <c r="Q262" i="10"/>
  <c r="M262" i="10"/>
  <c r="N262" i="10"/>
  <c r="P262" i="10"/>
  <c r="L262" i="10"/>
  <c r="O262" i="10"/>
  <c r="R262" i="10"/>
  <c r="H262" i="10"/>
  <c r="U841" i="10"/>
  <c r="S268" i="10"/>
  <c r="R268" i="10"/>
  <c r="J268" i="10"/>
  <c r="Q268" i="10"/>
  <c r="F268" i="10"/>
  <c r="I268" i="10"/>
  <c r="P268" i="10"/>
  <c r="L268" i="10"/>
  <c r="K268" i="10"/>
  <c r="G268" i="10"/>
  <c r="T268" i="10"/>
  <c r="N268" i="10"/>
  <c r="M268" i="10"/>
  <c r="H268" i="10"/>
  <c r="O268" i="10"/>
  <c r="G36" i="7"/>
  <c r="Q36" i="7"/>
  <c r="H36" i="7"/>
  <c r="J36" i="7"/>
  <c r="S36" i="7"/>
  <c r="M36" i="7"/>
  <c r="T36" i="7"/>
  <c r="I36" i="7"/>
  <c r="N36" i="7"/>
  <c r="P36" i="7"/>
  <c r="K36" i="7"/>
  <c r="L36" i="7"/>
  <c r="F36" i="7"/>
  <c r="R36" i="7"/>
  <c r="O36" i="7"/>
  <c r="F174" i="10"/>
  <c r="J174" i="10"/>
  <c r="K174" i="10"/>
  <c r="H174" i="10"/>
  <c r="I174" i="10"/>
  <c r="N174" i="10"/>
  <c r="O174" i="10"/>
  <c r="P174" i="10"/>
  <c r="R174" i="10"/>
  <c r="T174" i="10"/>
  <c r="M174" i="10"/>
  <c r="S174" i="10"/>
  <c r="L174" i="10"/>
  <c r="Q174" i="10"/>
  <c r="G174" i="10"/>
  <c r="L21" i="10"/>
  <c r="O21" i="10"/>
  <c r="N21" i="10"/>
  <c r="J21" i="10"/>
  <c r="Q21" i="10"/>
  <c r="K21" i="10"/>
  <c r="H21" i="10"/>
  <c r="S21" i="10"/>
  <c r="R21" i="10"/>
  <c r="I21" i="10"/>
  <c r="P21" i="10"/>
  <c r="F21" i="10"/>
  <c r="M21" i="10"/>
  <c r="G21" i="10"/>
  <c r="T21" i="10"/>
  <c r="S125" i="10"/>
  <c r="G125" i="10"/>
  <c r="L125" i="10"/>
  <c r="I125" i="10"/>
  <c r="T125" i="10"/>
  <c r="H125" i="10"/>
  <c r="R125" i="10"/>
  <c r="J125" i="10"/>
  <c r="P125" i="10"/>
  <c r="M125" i="10"/>
  <c r="Q125" i="10"/>
  <c r="F125" i="10"/>
  <c r="N125" i="10"/>
  <c r="O125" i="10"/>
  <c r="K125" i="10"/>
  <c r="L707" i="10"/>
  <c r="N707" i="10"/>
  <c r="F707" i="10"/>
  <c r="S707" i="10"/>
  <c r="K707" i="10"/>
  <c r="I707" i="10"/>
  <c r="J707" i="10"/>
  <c r="Q707" i="10"/>
  <c r="R707" i="10"/>
  <c r="M707" i="10"/>
  <c r="H707" i="10"/>
  <c r="O707" i="10"/>
  <c r="P707" i="10"/>
  <c r="G707" i="10"/>
  <c r="T707" i="10"/>
  <c r="U787" i="10"/>
  <c r="I247" i="10"/>
  <c r="N247" i="10"/>
  <c r="O247" i="10"/>
  <c r="F247" i="10"/>
  <c r="M247" i="10"/>
  <c r="R247" i="10"/>
  <c r="S247" i="10"/>
  <c r="H247" i="10"/>
  <c r="K247" i="10"/>
  <c r="T247" i="10"/>
  <c r="G247" i="10"/>
  <c r="Q247" i="10"/>
  <c r="J247" i="10"/>
  <c r="L247" i="10"/>
  <c r="P247" i="10"/>
  <c r="U738" i="10"/>
  <c r="P286" i="10"/>
  <c r="Q286" i="10"/>
  <c r="F286" i="10"/>
  <c r="M286" i="10"/>
  <c r="I286" i="10"/>
  <c r="N286" i="10"/>
  <c r="R286" i="10"/>
  <c r="G286" i="10"/>
  <c r="J286" i="10"/>
  <c r="T286" i="10"/>
  <c r="L286" i="10"/>
  <c r="O286" i="10"/>
  <c r="S286" i="10"/>
  <c r="H286" i="10"/>
  <c r="K286" i="10"/>
  <c r="U859" i="10"/>
  <c r="K108" i="10"/>
  <c r="M108" i="10"/>
  <c r="L108" i="10"/>
  <c r="N108" i="10"/>
  <c r="G108" i="10"/>
  <c r="I108" i="10"/>
  <c r="R108" i="10"/>
  <c r="H108" i="10"/>
  <c r="Q108" i="10"/>
  <c r="P108" i="10"/>
  <c r="J108" i="10"/>
  <c r="S108" i="10"/>
  <c r="F108" i="10"/>
  <c r="T108" i="10"/>
  <c r="O108" i="10"/>
  <c r="M229" i="10"/>
  <c r="S229" i="10"/>
  <c r="Q229" i="10"/>
  <c r="O229" i="10"/>
  <c r="L229" i="10"/>
  <c r="I229" i="10"/>
  <c r="J229" i="10"/>
  <c r="F229" i="10"/>
  <c r="R229" i="10"/>
  <c r="N229" i="10"/>
  <c r="G229" i="10"/>
  <c r="T229" i="10"/>
  <c r="H229" i="10"/>
  <c r="P229" i="10"/>
  <c r="K229" i="10"/>
  <c r="G116" i="10"/>
  <c r="S116" i="10"/>
  <c r="F116" i="10"/>
  <c r="O116" i="10"/>
  <c r="N116" i="10"/>
  <c r="R116" i="10"/>
  <c r="L116" i="10"/>
  <c r="I116" i="10"/>
  <c r="P116" i="10"/>
  <c r="K116" i="10"/>
  <c r="H116" i="10"/>
  <c r="Q116" i="10"/>
  <c r="M116" i="10"/>
  <c r="J116" i="10"/>
  <c r="T116" i="10"/>
  <c r="N267" i="10"/>
  <c r="H267" i="10"/>
  <c r="K267" i="10"/>
  <c r="L267" i="10"/>
  <c r="R267" i="10"/>
  <c r="O267" i="10"/>
  <c r="S267" i="10"/>
  <c r="M267" i="10"/>
  <c r="Q267" i="10"/>
  <c r="F267" i="10"/>
  <c r="G267" i="10"/>
  <c r="P267" i="10"/>
  <c r="J267" i="10"/>
  <c r="T267" i="10"/>
  <c r="I267" i="10"/>
  <c r="D55" i="10"/>
  <c r="Y57" i="8"/>
  <c r="H938" i="10"/>
  <c r="S938" i="10"/>
  <c r="Q938" i="10"/>
  <c r="M938" i="10"/>
  <c r="L938" i="10"/>
  <c r="N938" i="10"/>
  <c r="F938" i="10"/>
  <c r="O938" i="10"/>
  <c r="P938" i="10"/>
  <c r="I938" i="10"/>
  <c r="J938" i="10"/>
  <c r="K938" i="10"/>
  <c r="T938" i="10"/>
  <c r="R938" i="10"/>
  <c r="G938" i="10"/>
  <c r="N34" i="10"/>
  <c r="L34" i="10"/>
  <c r="P34" i="10"/>
  <c r="O34" i="10"/>
  <c r="H34" i="10"/>
  <c r="Q34" i="10"/>
  <c r="R34" i="10"/>
  <c r="T34" i="10"/>
  <c r="I34" i="10"/>
  <c r="F34" i="10"/>
  <c r="K34" i="10"/>
  <c r="J34" i="10"/>
  <c r="S34" i="10"/>
  <c r="G34" i="10"/>
  <c r="M34" i="10"/>
  <c r="T726" i="10"/>
  <c r="F726" i="10"/>
  <c r="K726" i="10"/>
  <c r="H726" i="10"/>
  <c r="I726" i="10"/>
  <c r="J726" i="10"/>
  <c r="O726" i="10"/>
  <c r="Q726" i="10"/>
  <c r="S726" i="10"/>
  <c r="L726" i="10"/>
  <c r="N726" i="10"/>
  <c r="G726" i="10"/>
  <c r="M726" i="10"/>
  <c r="R726" i="10"/>
  <c r="P726" i="10"/>
  <c r="U188" i="10"/>
  <c r="O100" i="10"/>
  <c r="T100" i="10"/>
  <c r="N100" i="10"/>
  <c r="K100" i="10"/>
  <c r="P100" i="10"/>
  <c r="Q100" i="10"/>
  <c r="F100" i="10"/>
  <c r="H100" i="10"/>
  <c r="G100" i="10"/>
  <c r="I100" i="10"/>
  <c r="M100" i="10"/>
  <c r="L100" i="10"/>
  <c r="R100" i="10"/>
  <c r="S100" i="10"/>
  <c r="J100" i="10"/>
  <c r="U40" i="7"/>
  <c r="H122" i="10"/>
  <c r="N122" i="10"/>
  <c r="O122" i="10"/>
  <c r="G122" i="10"/>
  <c r="R122" i="10"/>
  <c r="J122" i="10"/>
  <c r="Q122" i="10"/>
  <c r="M122" i="10"/>
  <c r="I122" i="10"/>
  <c r="T122" i="10"/>
  <c r="L122" i="10"/>
  <c r="F122" i="10"/>
  <c r="S122" i="10"/>
  <c r="K122" i="10"/>
  <c r="P122" i="10"/>
  <c r="T295" i="10"/>
  <c r="S295" i="10"/>
  <c r="L295" i="10"/>
  <c r="R295" i="10"/>
  <c r="P295" i="10"/>
  <c r="N295" i="10"/>
  <c r="G295" i="10"/>
  <c r="O295" i="10"/>
  <c r="H295" i="10"/>
  <c r="F295" i="10"/>
  <c r="M295" i="10"/>
  <c r="I295" i="10"/>
  <c r="J295" i="10"/>
  <c r="K295" i="10"/>
  <c r="Q295" i="10"/>
  <c r="U470" i="10"/>
  <c r="U671" i="10"/>
  <c r="J296" i="10"/>
  <c r="T296" i="10"/>
  <c r="M296" i="10"/>
  <c r="L296" i="10"/>
  <c r="I296" i="10"/>
  <c r="H296" i="10"/>
  <c r="K296" i="10"/>
  <c r="R296" i="10"/>
  <c r="G296" i="10"/>
  <c r="O296" i="10"/>
  <c r="F296" i="10"/>
  <c r="S296" i="10"/>
  <c r="N296" i="10"/>
  <c r="P296" i="10"/>
  <c r="Q296" i="10"/>
  <c r="H328" i="10"/>
  <c r="L328" i="10"/>
  <c r="I328" i="10"/>
  <c r="P328" i="10"/>
  <c r="S328" i="10"/>
  <c r="Q328" i="10"/>
  <c r="N328" i="10"/>
  <c r="G328" i="10"/>
  <c r="F328" i="10"/>
  <c r="O328" i="10"/>
  <c r="T328" i="10"/>
  <c r="M328" i="10"/>
  <c r="K328" i="10"/>
  <c r="R328" i="10"/>
  <c r="J328" i="10"/>
  <c r="P908" i="10"/>
  <c r="M908" i="10"/>
  <c r="N908" i="10"/>
  <c r="L908" i="10"/>
  <c r="G908" i="10"/>
  <c r="Q908" i="10"/>
  <c r="R908" i="10"/>
  <c r="T908" i="10"/>
  <c r="I908" i="10"/>
  <c r="S908" i="10"/>
  <c r="F908" i="10"/>
  <c r="O908" i="10"/>
  <c r="K908" i="10"/>
  <c r="J908" i="10"/>
  <c r="H908" i="10"/>
  <c r="U635" i="10"/>
  <c r="U647" i="10"/>
  <c r="U395" i="10"/>
  <c r="I320" i="10"/>
  <c r="F320" i="10"/>
  <c r="K320" i="10"/>
  <c r="L320" i="10"/>
  <c r="H320" i="10"/>
  <c r="Q320" i="10"/>
  <c r="N320" i="10"/>
  <c r="O320" i="10"/>
  <c r="M320" i="10"/>
  <c r="G320" i="10"/>
  <c r="T320" i="10"/>
  <c r="R320" i="10"/>
  <c r="S320" i="10"/>
  <c r="P320" i="10"/>
  <c r="J320" i="10"/>
  <c r="U667" i="10"/>
  <c r="U627" i="10"/>
  <c r="R928" i="10"/>
  <c r="F928" i="10"/>
  <c r="K928" i="10"/>
  <c r="S928" i="10"/>
  <c r="G928" i="10"/>
  <c r="O928" i="10"/>
  <c r="I928" i="10"/>
  <c r="N928" i="10"/>
  <c r="H928" i="10"/>
  <c r="M928" i="10"/>
  <c r="L928" i="10"/>
  <c r="Q928" i="10"/>
  <c r="J928" i="10"/>
  <c r="P928" i="10"/>
  <c r="T928" i="10"/>
  <c r="U848" i="10"/>
  <c r="I308" i="10"/>
  <c r="K308" i="10"/>
  <c r="N308" i="10"/>
  <c r="F308" i="10"/>
  <c r="T308" i="10"/>
  <c r="O308" i="10"/>
  <c r="P308" i="10"/>
  <c r="H308" i="10"/>
  <c r="M308" i="10"/>
  <c r="S308" i="10"/>
  <c r="R308" i="10"/>
  <c r="J308" i="10"/>
  <c r="L308" i="10"/>
  <c r="G308" i="10"/>
  <c r="Q308" i="10"/>
  <c r="U369" i="10"/>
  <c r="U387" i="10"/>
  <c r="M316" i="10"/>
  <c r="R316" i="10"/>
  <c r="G316" i="10"/>
  <c r="T316" i="10"/>
  <c r="Q316" i="10"/>
  <c r="K316" i="10"/>
  <c r="O316" i="10"/>
  <c r="P316" i="10"/>
  <c r="J316" i="10"/>
  <c r="S316" i="10"/>
  <c r="H316" i="10"/>
  <c r="F316" i="10"/>
  <c r="N316" i="10"/>
  <c r="L316" i="10"/>
  <c r="I316" i="10"/>
  <c r="Q924" i="10"/>
  <c r="R924" i="10"/>
  <c r="T924" i="10"/>
  <c r="P924" i="10"/>
  <c r="F924" i="10"/>
  <c r="K924" i="10"/>
  <c r="G924" i="10"/>
  <c r="J924" i="10"/>
  <c r="O924" i="10"/>
  <c r="N924" i="10"/>
  <c r="H924" i="10"/>
  <c r="I924" i="10"/>
  <c r="S924" i="10"/>
  <c r="M924" i="10"/>
  <c r="L924" i="10"/>
  <c r="U572" i="10"/>
  <c r="N300" i="10"/>
  <c r="S300" i="10"/>
  <c r="G300" i="10"/>
  <c r="R300" i="10"/>
  <c r="J300" i="10"/>
  <c r="P300" i="10"/>
  <c r="F300" i="10"/>
  <c r="O300" i="10"/>
  <c r="H300" i="10"/>
  <c r="Q300" i="10"/>
  <c r="I300" i="10"/>
  <c r="M300" i="10"/>
  <c r="L300" i="10"/>
  <c r="T300" i="10"/>
  <c r="K300" i="10"/>
  <c r="G336" i="10"/>
  <c r="S336" i="10"/>
  <c r="Q336" i="10"/>
  <c r="I336" i="10"/>
  <c r="H336" i="10"/>
  <c r="R336" i="10"/>
  <c r="F336" i="10"/>
  <c r="O336" i="10"/>
  <c r="N336" i="10"/>
  <c r="P336" i="10"/>
  <c r="M336" i="10"/>
  <c r="K336" i="10"/>
  <c r="T336" i="10"/>
  <c r="L336" i="10"/>
  <c r="J336" i="10"/>
  <c r="U631" i="10"/>
  <c r="G332" i="10"/>
  <c r="H332" i="10"/>
  <c r="R332" i="10"/>
  <c r="K332" i="10"/>
  <c r="J332" i="10"/>
  <c r="F332" i="10"/>
  <c r="I332" i="10"/>
  <c r="S332" i="10"/>
  <c r="Q332" i="10"/>
  <c r="M332" i="10"/>
  <c r="T332" i="10"/>
  <c r="O332" i="10"/>
  <c r="L332" i="10"/>
  <c r="N332" i="10"/>
  <c r="P332" i="10"/>
  <c r="U832" i="10"/>
  <c r="U663" i="10"/>
  <c r="I940" i="10"/>
  <c r="N940" i="10"/>
  <c r="F940" i="10"/>
  <c r="K940" i="10"/>
  <c r="M940" i="10"/>
  <c r="R940" i="10"/>
  <c r="H940" i="10"/>
  <c r="T940" i="10"/>
  <c r="J940" i="10"/>
  <c r="S940" i="10"/>
  <c r="G940" i="10"/>
  <c r="P940" i="10"/>
  <c r="L940" i="10"/>
  <c r="Q940" i="10"/>
  <c r="O940" i="10"/>
  <c r="U925" i="10"/>
  <c r="U521" i="10"/>
  <c r="U651" i="10"/>
  <c r="U933" i="10"/>
  <c r="U659" i="10"/>
  <c r="U655" i="10"/>
  <c r="U639" i="10"/>
  <c r="U604" i="10"/>
  <c r="U505" i="10"/>
  <c r="U929" i="10"/>
  <c r="U590" i="10"/>
  <c r="U403" i="10"/>
  <c r="U588" i="10"/>
  <c r="U643" i="10"/>
  <c r="U391" i="10"/>
  <c r="L304" i="10"/>
  <c r="T304" i="10"/>
  <c r="O304" i="10"/>
  <c r="H304" i="10"/>
  <c r="G304" i="10"/>
  <c r="F304" i="10"/>
  <c r="P304" i="10"/>
  <c r="S304" i="10"/>
  <c r="M304" i="10"/>
  <c r="Q304" i="10"/>
  <c r="J304" i="10"/>
  <c r="N304" i="10"/>
  <c r="K304" i="10"/>
  <c r="I304" i="10"/>
  <c r="R304" i="10"/>
  <c r="M312" i="10"/>
  <c r="R312" i="10"/>
  <c r="O312" i="10"/>
  <c r="F312" i="10"/>
  <c r="Q312" i="10"/>
  <c r="K312" i="10"/>
  <c r="P312" i="10"/>
  <c r="H312" i="10"/>
  <c r="S312" i="10"/>
  <c r="I312" i="10"/>
  <c r="G312" i="10"/>
  <c r="J312" i="10"/>
  <c r="L312" i="10"/>
  <c r="T312" i="10"/>
  <c r="N312" i="10"/>
  <c r="N912" i="10"/>
  <c r="M912" i="10"/>
  <c r="L912" i="10"/>
  <c r="P912" i="10"/>
  <c r="O912" i="10"/>
  <c r="G912" i="10"/>
  <c r="H912" i="10"/>
  <c r="I912" i="10"/>
  <c r="S912" i="10"/>
  <c r="F912" i="10"/>
  <c r="T912" i="10"/>
  <c r="J912" i="10"/>
  <c r="Q912" i="10"/>
  <c r="K912" i="10"/>
  <c r="R912" i="10"/>
  <c r="J371" i="10"/>
  <c r="S371" i="10"/>
  <c r="T371" i="10"/>
  <c r="N371" i="10"/>
  <c r="L371" i="10"/>
  <c r="R371" i="10"/>
  <c r="K371" i="10"/>
  <c r="G371" i="10"/>
  <c r="I371" i="10"/>
  <c r="P371" i="10"/>
  <c r="O371" i="10"/>
  <c r="F371" i="10"/>
  <c r="H371" i="10"/>
  <c r="M371" i="10"/>
  <c r="Q371" i="10"/>
  <c r="O896" i="10"/>
  <c r="M896" i="10"/>
  <c r="L896" i="10"/>
  <c r="R896" i="10"/>
  <c r="I896" i="10"/>
  <c r="J896" i="10"/>
  <c r="N896" i="10"/>
  <c r="H896" i="10"/>
  <c r="G896" i="10"/>
  <c r="T896" i="10"/>
  <c r="F896" i="10"/>
  <c r="P896" i="10"/>
  <c r="S896" i="10"/>
  <c r="Q896" i="10"/>
  <c r="K896" i="10"/>
  <c r="U598" i="10"/>
  <c r="U438" i="10"/>
  <c r="U856" i="10"/>
  <c r="I292" i="10"/>
  <c r="M292" i="10"/>
  <c r="F292" i="10"/>
  <c r="S292" i="10"/>
  <c r="J292" i="10"/>
  <c r="N292" i="10"/>
  <c r="Q292" i="10"/>
  <c r="G292" i="10"/>
  <c r="K292" i="10"/>
  <c r="O292" i="10"/>
  <c r="R292" i="10"/>
  <c r="H292" i="10"/>
  <c r="T292" i="10"/>
  <c r="L292" i="10"/>
  <c r="P292" i="10"/>
  <c r="H324" i="10"/>
  <c r="R324" i="10"/>
  <c r="P324" i="10"/>
  <c r="J324" i="10"/>
  <c r="O324" i="10"/>
  <c r="I324" i="10"/>
  <c r="G324" i="10"/>
  <c r="Q324" i="10"/>
  <c r="K324" i="10"/>
  <c r="L324" i="10"/>
  <c r="N324" i="10"/>
  <c r="T324" i="10"/>
  <c r="M324" i="10"/>
  <c r="S324" i="10"/>
  <c r="F324" i="10"/>
  <c r="Z51" i="12"/>
  <c r="AA51" i="12" s="1"/>
  <c r="Z132" i="12"/>
  <c r="AA132" i="12" s="1"/>
  <c r="U158" i="14"/>
  <c r="U225" i="14"/>
  <c r="N66" i="12"/>
  <c r="U66" i="13"/>
  <c r="V66" i="13" s="1"/>
  <c r="U68" i="13"/>
  <c r="V68" i="13" s="1"/>
  <c r="V76" i="15"/>
  <c r="V83" i="15" s="1"/>
  <c r="U83" i="15"/>
  <c r="U212" i="15"/>
  <c r="V208" i="15"/>
  <c r="V212" i="15" s="1"/>
  <c r="U120" i="14"/>
  <c r="V112" i="14"/>
  <c r="V120" i="14" s="1"/>
  <c r="V77" i="14"/>
  <c r="V83" i="14" s="1"/>
  <c r="U83" i="14"/>
  <c r="U74" i="15"/>
  <c r="V71" i="15"/>
  <c r="V74" i="15" s="1"/>
  <c r="V161" i="16"/>
  <c r="V166" i="16" s="1"/>
  <c r="U166" i="16"/>
  <c r="V198" i="14"/>
  <c r="V203" i="14" s="1"/>
  <c r="U203" i="14"/>
  <c r="V141" i="16"/>
  <c r="V146" i="16" s="1"/>
  <c r="U146" i="16"/>
  <c r="V196" i="16"/>
  <c r="V197" i="16" s="1"/>
  <c r="U197" i="16"/>
  <c r="U146" i="15"/>
  <c r="V136" i="15"/>
  <c r="V146" i="15" s="1"/>
  <c r="V72" i="16"/>
  <c r="V74" i="16" s="1"/>
  <c r="U74" i="16"/>
  <c r="U129" i="14"/>
  <c r="V121" i="14"/>
  <c r="V129" i="14" s="1"/>
  <c r="U135" i="14"/>
  <c r="V130" i="14"/>
  <c r="V135" i="14" s="1"/>
  <c r="U203" i="15"/>
  <c r="V198" i="15"/>
  <c r="V203" i="15" s="1"/>
  <c r="U111" i="16"/>
  <c r="V136" i="14"/>
  <c r="V146" i="14" s="1"/>
  <c r="U146" i="14"/>
  <c r="V113" i="15"/>
  <c r="V120" i="15" s="1"/>
  <c r="U120" i="15"/>
  <c r="U135" i="15"/>
  <c r="V198" i="16"/>
  <c r="V203" i="16" s="1"/>
  <c r="U203" i="16"/>
  <c r="U206" i="14"/>
  <c r="V204" i="14"/>
  <c r="V206" i="14" s="1"/>
  <c r="V123" i="16"/>
  <c r="V129" i="16" s="1"/>
  <c r="U129" i="16"/>
  <c r="V150" i="16"/>
  <c r="V151" i="16" s="1"/>
  <c r="U151" i="16"/>
  <c r="V167" i="14"/>
  <c r="V170" i="14" s="1"/>
  <c r="U170" i="14"/>
  <c r="U151" i="14"/>
  <c r="V147" i="14"/>
  <c r="V151" i="14" s="1"/>
  <c r="U182" i="14"/>
  <c r="V177" i="14"/>
  <c r="V182" i="14" s="1"/>
  <c r="U229" i="15"/>
  <c r="V229" i="15" s="1"/>
  <c r="N229" i="12"/>
  <c r="U197" i="14"/>
  <c r="V183" i="14"/>
  <c r="V197" i="14" s="1"/>
  <c r="U166" i="14"/>
  <c r="V159" i="14"/>
  <c r="V166" i="14" s="1"/>
  <c r="V74" i="14"/>
  <c r="V153" i="14"/>
  <c r="V155" i="14" s="1"/>
  <c r="U155" i="14"/>
  <c r="V77" i="16"/>
  <c r="V83" i="16" s="1"/>
  <c r="U83" i="16"/>
  <c r="V111" i="16"/>
  <c r="V156" i="13"/>
  <c r="V207" i="14"/>
  <c r="V212" i="14" s="1"/>
  <c r="U212" i="14"/>
  <c r="V228" i="14"/>
  <c r="V135" i="15"/>
  <c r="V156" i="16"/>
  <c r="V158" i="16" s="1"/>
  <c r="U158" i="16"/>
  <c r="U111" i="14"/>
  <c r="V87" i="14"/>
  <c r="V111" i="14" s="1"/>
  <c r="V161" i="15"/>
  <c r="V166" i="15" s="1"/>
  <c r="U166" i="15"/>
  <c r="U175" i="14"/>
  <c r="V171" i="14"/>
  <c r="V175" i="14" s="1"/>
  <c r="V118" i="16"/>
  <c r="V120" i="16" s="1"/>
  <c r="U120" i="16"/>
  <c r="U129" i="15"/>
  <c r="V123" i="15"/>
  <c r="V129" i="15" s="1"/>
  <c r="U74" i="14"/>
  <c r="V180" i="16"/>
  <c r="V182" i="16" s="1"/>
  <c r="U182" i="16"/>
  <c r="V188" i="15"/>
  <c r="V197" i="15" s="1"/>
  <c r="U197" i="15"/>
  <c r="E10" i="8"/>
  <c r="X71" i="4"/>
  <c r="Q748" i="10"/>
  <c r="G748" i="10"/>
  <c r="O748" i="10"/>
  <c r="S748" i="10"/>
  <c r="I748" i="10"/>
  <c r="N748" i="10"/>
  <c r="T748" i="10"/>
  <c r="M748" i="10"/>
  <c r="F748" i="10"/>
  <c r="L748" i="10"/>
  <c r="H748" i="10"/>
  <c r="P748" i="10"/>
  <c r="R748" i="10"/>
  <c r="K748" i="10"/>
  <c r="J748" i="10"/>
  <c r="K144" i="10"/>
  <c r="R144" i="10"/>
  <c r="O144" i="10"/>
  <c r="M144" i="10"/>
  <c r="S144" i="10"/>
  <c r="N144" i="10"/>
  <c r="I144" i="10"/>
  <c r="L144" i="10"/>
  <c r="F144" i="10"/>
  <c r="G144" i="10"/>
  <c r="Q144" i="10"/>
  <c r="P144" i="10"/>
  <c r="T144" i="10"/>
  <c r="J144" i="10"/>
  <c r="H144" i="10"/>
  <c r="G815" i="10"/>
  <c r="K815" i="10"/>
  <c r="S815" i="10"/>
  <c r="N815" i="10"/>
  <c r="F815" i="10"/>
  <c r="Q815" i="10"/>
  <c r="I815" i="10"/>
  <c r="L815" i="10"/>
  <c r="T815" i="10"/>
  <c r="O815" i="10"/>
  <c r="M815" i="10"/>
  <c r="H815" i="10"/>
  <c r="R815" i="10"/>
  <c r="P815" i="10"/>
  <c r="J815" i="10"/>
  <c r="V68" i="25"/>
  <c r="U45" i="23"/>
  <c r="U46" i="23" s="1"/>
  <c r="U45" i="21"/>
  <c r="U46" i="21" s="1"/>
  <c r="V45" i="21"/>
  <c r="V68" i="20"/>
  <c r="U45" i="18"/>
  <c r="U12" i="18" l="1"/>
  <c r="U45" i="14"/>
  <c r="H111" i="12"/>
  <c r="V45" i="25"/>
  <c r="M12" i="10"/>
  <c r="I12" i="10"/>
  <c r="N12" i="10"/>
  <c r="U819" i="10"/>
  <c r="T80" i="10"/>
  <c r="J80" i="10"/>
  <c r="U12" i="7"/>
  <c r="U10" i="10"/>
  <c r="U46" i="18"/>
  <c r="V46" i="18" s="1"/>
  <c r="V45" i="23"/>
  <c r="U942" i="10"/>
  <c r="U936" i="10"/>
  <c r="U901" i="10"/>
  <c r="U110" i="13"/>
  <c r="V110" i="13" s="1"/>
  <c r="N110" i="12"/>
  <c r="Z110" i="12" s="1"/>
  <c r="AA110" i="12" s="1"/>
  <c r="N84" i="12"/>
  <c r="Z84" i="12" s="1"/>
  <c r="AA84" i="12" s="1"/>
  <c r="U84" i="13"/>
  <c r="V84" i="13" s="1"/>
  <c r="U178" i="10"/>
  <c r="U196" i="10"/>
  <c r="U11" i="10"/>
  <c r="U43" i="10"/>
  <c r="U101" i="10"/>
  <c r="U79" i="10"/>
  <c r="U782" i="10"/>
  <c r="U920" i="10"/>
  <c r="U888" i="10"/>
  <c r="U844" i="10"/>
  <c r="U857" i="10"/>
  <c r="U757" i="10"/>
  <c r="AC35" i="8"/>
  <c r="U217" i="10"/>
  <c r="U220" i="10"/>
  <c r="U226" i="10"/>
  <c r="U215" i="10"/>
  <c r="U219" i="10"/>
  <c r="U45" i="25"/>
  <c r="U46" i="25" s="1"/>
  <c r="U927" i="10"/>
  <c r="U761" i="10"/>
  <c r="U916" i="10"/>
  <c r="U322" i="10"/>
  <c r="U806" i="10"/>
  <c r="U860" i="10"/>
  <c r="U921" i="10"/>
  <c r="U804" i="10"/>
  <c r="U288" i="10"/>
  <c r="U847" i="10"/>
  <c r="U821" i="10"/>
  <c r="U769" i="10"/>
  <c r="U800" i="10"/>
  <c r="U897" i="10"/>
  <c r="U853" i="10"/>
  <c r="U760" i="10"/>
  <c r="U773" i="10"/>
  <c r="U868" i="10"/>
  <c r="U917" i="10"/>
  <c r="U752" i="10"/>
  <c r="U793" i="10"/>
  <c r="U913" i="10"/>
  <c r="U937" i="10"/>
  <c r="U941" i="10"/>
  <c r="U791" i="10"/>
  <c r="U805" i="10"/>
  <c r="U905" i="10"/>
  <c r="U851" i="10"/>
  <c r="U801" i="10"/>
  <c r="U797" i="10"/>
  <c r="U909" i="10"/>
  <c r="U867" i="10"/>
  <c r="U890" i="10"/>
  <c r="U754" i="10"/>
  <c r="U852" i="10"/>
  <c r="AA45" i="8"/>
  <c r="U45" i="7"/>
  <c r="U864" i="10"/>
  <c r="U828" i="10"/>
  <c r="U840" i="10"/>
  <c r="U781" i="10"/>
  <c r="V45" i="16"/>
  <c r="U14" i="10"/>
  <c r="U872" i="10"/>
  <c r="U827" i="10"/>
  <c r="U836" i="10"/>
  <c r="U148" i="10"/>
  <c r="U193" i="10"/>
  <c r="U683" i="10"/>
  <c r="U176" i="10"/>
  <c r="U189" i="10"/>
  <c r="T45" i="22"/>
  <c r="T46" i="22" s="1"/>
  <c r="J45" i="19"/>
  <c r="J46" i="19" s="1"/>
  <c r="N45" i="15"/>
  <c r="Q45" i="22"/>
  <c r="Q46" i="22" s="1"/>
  <c r="AA13" i="8"/>
  <c r="U9" i="7"/>
  <c r="Y203" i="6"/>
  <c r="U45" i="26"/>
  <c r="U46" i="26" s="1"/>
  <c r="V46" i="26" s="1"/>
  <c r="V45" i="26"/>
  <c r="Z121" i="12"/>
  <c r="AA121" i="12" s="1"/>
  <c r="AA206" i="12"/>
  <c r="Y151" i="6"/>
  <c r="Z206" i="12"/>
  <c r="Y175" i="6"/>
  <c r="Y212" i="6"/>
  <c r="H203" i="12"/>
  <c r="Z113" i="12"/>
  <c r="AA113" i="12" s="1"/>
  <c r="O136" i="13"/>
  <c r="Q136" i="13"/>
  <c r="P136" i="13"/>
  <c r="N136" i="13"/>
  <c r="K136" i="13"/>
  <c r="R136" i="13"/>
  <c r="T136" i="13"/>
  <c r="H136" i="12"/>
  <c r="M136" i="13"/>
  <c r="J136" i="13"/>
  <c r="H146" i="13"/>
  <c r="S136" i="13"/>
  <c r="I136" i="13"/>
  <c r="L136" i="13"/>
  <c r="O155" i="13"/>
  <c r="T152" i="12"/>
  <c r="T155" i="12" s="1"/>
  <c r="S227" i="13"/>
  <c r="O227" i="13"/>
  <c r="L227" i="13"/>
  <c r="Q227" i="13"/>
  <c r="J227" i="13"/>
  <c r="P227" i="13"/>
  <c r="M227" i="13"/>
  <c r="T227" i="13"/>
  <c r="K227" i="13"/>
  <c r="R227" i="13"/>
  <c r="H228" i="13"/>
  <c r="N227" i="13"/>
  <c r="H227" i="12"/>
  <c r="H228" i="12" s="1"/>
  <c r="I227" i="13"/>
  <c r="S198" i="12"/>
  <c r="S203" i="12" s="1"/>
  <c r="N203" i="13"/>
  <c r="R198" i="12"/>
  <c r="R203" i="12" s="1"/>
  <c r="M203" i="13"/>
  <c r="S184" i="12"/>
  <c r="S197" i="12" s="1"/>
  <c r="N197" i="13"/>
  <c r="U184" i="12"/>
  <c r="U197" i="12" s="1"/>
  <c r="P197" i="13"/>
  <c r="S179" i="12"/>
  <c r="S182" i="12" s="1"/>
  <c r="N182" i="13"/>
  <c r="N179" i="12"/>
  <c r="U179" i="13"/>
  <c r="I182" i="13"/>
  <c r="H158" i="6"/>
  <c r="Y157" i="6"/>
  <c r="Y158" i="6" s="1"/>
  <c r="R151" i="13"/>
  <c r="W148" i="12"/>
  <c r="W151" i="12" s="1"/>
  <c r="V208" i="12"/>
  <c r="Q212" i="13"/>
  <c r="X173" i="12"/>
  <c r="X175" i="12" s="1"/>
  <c r="S175" i="13"/>
  <c r="U173" i="12"/>
  <c r="U175" i="12" s="1"/>
  <c r="P175" i="13"/>
  <c r="U164" i="12"/>
  <c r="U166" i="12" s="1"/>
  <c r="P166" i="13"/>
  <c r="Q164" i="12"/>
  <c r="Q166" i="12" s="1"/>
  <c r="L166" i="13"/>
  <c r="T179" i="12"/>
  <c r="T182" i="12" s="1"/>
  <c r="O182" i="13"/>
  <c r="N174" i="12"/>
  <c r="Z174" i="12" s="1"/>
  <c r="AA174" i="12" s="1"/>
  <c r="U174" i="13"/>
  <c r="V174" i="13" s="1"/>
  <c r="N152" i="12"/>
  <c r="I155" i="13"/>
  <c r="U152" i="13"/>
  <c r="V198" i="12"/>
  <c r="V203" i="12" s="1"/>
  <c r="Q203" i="13"/>
  <c r="N184" i="12"/>
  <c r="U184" i="13"/>
  <c r="I197" i="13"/>
  <c r="Q179" i="12"/>
  <c r="Q182" i="12" s="1"/>
  <c r="L182" i="13"/>
  <c r="S182" i="13"/>
  <c r="X179" i="12"/>
  <c r="X182" i="12" s="1"/>
  <c r="Y75" i="6"/>
  <c r="Y83" i="6" s="1"/>
  <c r="H83" i="6"/>
  <c r="U148" i="12"/>
  <c r="U151" i="12" s="1"/>
  <c r="P151" i="13"/>
  <c r="R213" i="12"/>
  <c r="R225" i="12" s="1"/>
  <c r="M225" i="13"/>
  <c r="S122" i="13"/>
  <c r="I122" i="13"/>
  <c r="J122" i="13"/>
  <c r="L122" i="13"/>
  <c r="M122" i="13"/>
  <c r="R122" i="13"/>
  <c r="O122" i="13"/>
  <c r="Q122" i="13"/>
  <c r="N122" i="13"/>
  <c r="H129" i="13"/>
  <c r="H122" i="12"/>
  <c r="H129" i="12" s="1"/>
  <c r="P122" i="13"/>
  <c r="K122" i="13"/>
  <c r="T122" i="13"/>
  <c r="X208" i="12"/>
  <c r="X212" i="12" s="1"/>
  <c r="S212" i="13"/>
  <c r="S208" i="12"/>
  <c r="S212" i="12" s="1"/>
  <c r="N212" i="13"/>
  <c r="O173" i="12"/>
  <c r="O175" i="12" s="1"/>
  <c r="J175" i="13"/>
  <c r="T86" i="12"/>
  <c r="T111" i="12" s="1"/>
  <c r="O111" i="13"/>
  <c r="R86" i="12"/>
  <c r="R111" i="12" s="1"/>
  <c r="M111" i="13"/>
  <c r="W164" i="12"/>
  <c r="W166" i="12" s="1"/>
  <c r="R166" i="13"/>
  <c r="R155" i="13"/>
  <c r="W152" i="12"/>
  <c r="W155" i="12" s="1"/>
  <c r="M155" i="13"/>
  <c r="R152" i="12"/>
  <c r="R155" i="12" s="1"/>
  <c r="S203" i="13"/>
  <c r="X198" i="12"/>
  <c r="X203" i="12" s="1"/>
  <c r="S155" i="13"/>
  <c r="X152" i="12"/>
  <c r="X155" i="12" s="1"/>
  <c r="R203" i="13"/>
  <c r="W198" i="12"/>
  <c r="W203" i="12" s="1"/>
  <c r="Y184" i="12"/>
  <c r="Y197" i="12" s="1"/>
  <c r="T197" i="13"/>
  <c r="X184" i="12"/>
  <c r="X197" i="12" s="1"/>
  <c r="S197" i="13"/>
  <c r="Y179" i="12"/>
  <c r="Y182" i="12" s="1"/>
  <c r="T182" i="13"/>
  <c r="U179" i="12"/>
  <c r="U182" i="12" s="1"/>
  <c r="P182" i="13"/>
  <c r="H151" i="12"/>
  <c r="V213" i="12"/>
  <c r="V225" i="12" s="1"/>
  <c r="Q225" i="13"/>
  <c r="U213" i="12"/>
  <c r="U225" i="12" s="1"/>
  <c r="P225" i="13"/>
  <c r="Y167" i="6"/>
  <c r="Y170" i="6" s="1"/>
  <c r="H170" i="6"/>
  <c r="H212" i="12"/>
  <c r="O212" i="13"/>
  <c r="T208" i="12"/>
  <c r="T212" i="12" s="1"/>
  <c r="N173" i="12"/>
  <c r="I175" i="13"/>
  <c r="U173" i="13"/>
  <c r="W86" i="12"/>
  <c r="W111" i="12" s="1"/>
  <c r="R111" i="13"/>
  <c r="Q86" i="12"/>
  <c r="Q111" i="12" s="1"/>
  <c r="L111" i="13"/>
  <c r="Q151" i="13"/>
  <c r="V150" i="12"/>
  <c r="V151" i="12" s="1"/>
  <c r="V164" i="12"/>
  <c r="V166" i="12" s="1"/>
  <c r="Q166" i="13"/>
  <c r="O164" i="12"/>
  <c r="O166" i="12" s="1"/>
  <c r="J166" i="13"/>
  <c r="Q152" i="12"/>
  <c r="Q155" i="12" s="1"/>
  <c r="L155" i="13"/>
  <c r="Y152" i="12"/>
  <c r="Y155" i="12" s="1"/>
  <c r="T155" i="13"/>
  <c r="O198" i="12"/>
  <c r="O203" i="12" s="1"/>
  <c r="J203" i="13"/>
  <c r="P198" i="12"/>
  <c r="P203" i="12" s="1"/>
  <c r="K203" i="13"/>
  <c r="R184" i="12"/>
  <c r="R197" i="12" s="1"/>
  <c r="M197" i="13"/>
  <c r="V184" i="12"/>
  <c r="V197" i="12" s="1"/>
  <c r="Q197" i="13"/>
  <c r="R179" i="12"/>
  <c r="R182" i="12" s="1"/>
  <c r="M182" i="13"/>
  <c r="V179" i="12"/>
  <c r="V182" i="12" s="1"/>
  <c r="Q182" i="13"/>
  <c r="L75" i="13"/>
  <c r="T75" i="13"/>
  <c r="Q75" i="13"/>
  <c r="R75" i="13"/>
  <c r="S75" i="13"/>
  <c r="P75" i="13"/>
  <c r="J75" i="13"/>
  <c r="H75" i="12"/>
  <c r="H83" i="12" s="1"/>
  <c r="K75" i="13"/>
  <c r="H83" i="13"/>
  <c r="I75" i="13"/>
  <c r="O75" i="13"/>
  <c r="M75" i="13"/>
  <c r="N75" i="13"/>
  <c r="L71" i="13"/>
  <c r="P71" i="13"/>
  <c r="Q71" i="13"/>
  <c r="M71" i="13"/>
  <c r="I71" i="13"/>
  <c r="S71" i="13"/>
  <c r="O71" i="13"/>
  <c r="R71" i="13"/>
  <c r="K71" i="13"/>
  <c r="J71" i="13"/>
  <c r="N71" i="13"/>
  <c r="H71" i="12"/>
  <c r="H74" i="12" s="1"/>
  <c r="H74" i="13"/>
  <c r="T71" i="13"/>
  <c r="N151" i="13"/>
  <c r="S148" i="12"/>
  <c r="S151" i="12" s="1"/>
  <c r="U148" i="13"/>
  <c r="N148" i="12"/>
  <c r="I151" i="13"/>
  <c r="J225" i="13"/>
  <c r="O213" i="12"/>
  <c r="O225" i="12" s="1"/>
  <c r="S225" i="13"/>
  <c r="X213" i="12"/>
  <c r="X225" i="12" s="1"/>
  <c r="Y115" i="6"/>
  <c r="Y120" i="6" s="1"/>
  <c r="H120" i="6"/>
  <c r="O167" i="13"/>
  <c r="M167" i="13"/>
  <c r="I167" i="13"/>
  <c r="H170" i="13"/>
  <c r="J167" i="13"/>
  <c r="S167" i="13"/>
  <c r="T167" i="13"/>
  <c r="N167" i="13"/>
  <c r="Q167" i="13"/>
  <c r="K167" i="13"/>
  <c r="L167" i="13"/>
  <c r="R167" i="13"/>
  <c r="P167" i="13"/>
  <c r="H167" i="12"/>
  <c r="H170" i="12" s="1"/>
  <c r="R208" i="12"/>
  <c r="R212" i="12" s="1"/>
  <c r="M212" i="13"/>
  <c r="R173" i="12"/>
  <c r="R175" i="12" s="1"/>
  <c r="M175" i="13"/>
  <c r="V173" i="12"/>
  <c r="V175" i="12" s="1"/>
  <c r="Q175" i="13"/>
  <c r="Y86" i="12"/>
  <c r="Y111" i="12" s="1"/>
  <c r="T111" i="13"/>
  <c r="O86" i="12"/>
  <c r="O111" i="12" s="1"/>
  <c r="J111" i="13"/>
  <c r="L151" i="13"/>
  <c r="Q150" i="12"/>
  <c r="Q151" i="12" s="1"/>
  <c r="S164" i="12"/>
  <c r="S166" i="12" s="1"/>
  <c r="N166" i="13"/>
  <c r="T166" i="13"/>
  <c r="Y164" i="12"/>
  <c r="Y166" i="12" s="1"/>
  <c r="N201" i="12"/>
  <c r="Z201" i="12" s="1"/>
  <c r="AA201" i="12" s="1"/>
  <c r="U201" i="13"/>
  <c r="V201" i="13" s="1"/>
  <c r="P155" i="13"/>
  <c r="U152" i="12"/>
  <c r="U155" i="12" s="1"/>
  <c r="N155" i="13"/>
  <c r="S152" i="12"/>
  <c r="S155" i="12" s="1"/>
  <c r="N198" i="12"/>
  <c r="I203" i="13"/>
  <c r="U198" i="13"/>
  <c r="O184" i="12"/>
  <c r="O197" i="12" s="1"/>
  <c r="J197" i="13"/>
  <c r="Q184" i="12"/>
  <c r="Q197" i="12" s="1"/>
  <c r="L197" i="13"/>
  <c r="H146" i="6"/>
  <c r="Y136" i="6"/>
  <c r="Y146" i="6" s="1"/>
  <c r="J182" i="13"/>
  <c r="O179" i="12"/>
  <c r="O182" i="12" s="1"/>
  <c r="U211" i="13"/>
  <c r="V211" i="13" s="1"/>
  <c r="V211" i="12"/>
  <c r="Z211" i="12" s="1"/>
  <c r="AA211" i="12" s="1"/>
  <c r="Y71" i="6"/>
  <c r="Y74" i="6" s="1"/>
  <c r="H74" i="6"/>
  <c r="J151" i="13"/>
  <c r="O148" i="12"/>
  <c r="O151" i="12" s="1"/>
  <c r="S151" i="13"/>
  <c r="X148" i="12"/>
  <c r="X151" i="12" s="1"/>
  <c r="S213" i="12"/>
  <c r="S225" i="12" s="1"/>
  <c r="N225" i="13"/>
  <c r="N213" i="12"/>
  <c r="I225" i="13"/>
  <c r="U213" i="13"/>
  <c r="V213" i="13" s="1"/>
  <c r="V225" i="13" s="1"/>
  <c r="Q208" i="12"/>
  <c r="Q212" i="12" s="1"/>
  <c r="L212" i="13"/>
  <c r="I212" i="13"/>
  <c r="N208" i="12"/>
  <c r="N212" i="12" s="1"/>
  <c r="U208" i="13"/>
  <c r="H175" i="12"/>
  <c r="N175" i="13"/>
  <c r="S173" i="12"/>
  <c r="S175" i="12" s="1"/>
  <c r="Q111" i="13"/>
  <c r="V86" i="12"/>
  <c r="P86" i="12"/>
  <c r="P111" i="12" s="1"/>
  <c r="K111" i="13"/>
  <c r="X164" i="12"/>
  <c r="X166" i="12" s="1"/>
  <c r="S166" i="13"/>
  <c r="P152" i="12"/>
  <c r="P155" i="12" s="1"/>
  <c r="K155" i="13"/>
  <c r="P203" i="13"/>
  <c r="U198" i="12"/>
  <c r="U203" i="12" s="1"/>
  <c r="O203" i="13"/>
  <c r="T198" i="12"/>
  <c r="T203" i="12" s="1"/>
  <c r="W184" i="12"/>
  <c r="W197" i="12" s="1"/>
  <c r="R197" i="13"/>
  <c r="Z112" i="12"/>
  <c r="AA112" i="12" s="1"/>
  <c r="W179" i="12"/>
  <c r="W182" i="12" s="1"/>
  <c r="R182" i="13"/>
  <c r="T148" i="12"/>
  <c r="T151" i="12" s="1"/>
  <c r="O151" i="13"/>
  <c r="R148" i="12"/>
  <c r="R151" i="12" s="1"/>
  <c r="M151" i="13"/>
  <c r="O225" i="13"/>
  <c r="T213" i="12"/>
  <c r="T225" i="12" s="1"/>
  <c r="W213" i="12"/>
  <c r="W225" i="12" s="1"/>
  <c r="R225" i="13"/>
  <c r="I115" i="13"/>
  <c r="L115" i="13"/>
  <c r="P115" i="13"/>
  <c r="Q115" i="13"/>
  <c r="O115" i="13"/>
  <c r="N115" i="13"/>
  <c r="T115" i="13"/>
  <c r="S115" i="13"/>
  <c r="J115" i="13"/>
  <c r="H115" i="12"/>
  <c r="H120" i="12" s="1"/>
  <c r="R115" i="13"/>
  <c r="K115" i="13"/>
  <c r="M115" i="13"/>
  <c r="H120" i="13"/>
  <c r="W208" i="12"/>
  <c r="W212" i="12" s="1"/>
  <c r="R212" i="13"/>
  <c r="Y208" i="12"/>
  <c r="Y212" i="12" s="1"/>
  <c r="T212" i="13"/>
  <c r="Y173" i="12"/>
  <c r="Y175" i="12" s="1"/>
  <c r="T175" i="13"/>
  <c r="N86" i="12"/>
  <c r="I111" i="13"/>
  <c r="N164" i="12"/>
  <c r="I166" i="13"/>
  <c r="T184" i="12"/>
  <c r="T197" i="12" s="1"/>
  <c r="O197" i="13"/>
  <c r="J155" i="13"/>
  <c r="O152" i="12"/>
  <c r="O155" i="12" s="1"/>
  <c r="V152" i="12"/>
  <c r="V155" i="12" s="1"/>
  <c r="Q155" i="13"/>
  <c r="Y227" i="6"/>
  <c r="Y228" i="6" s="1"/>
  <c r="X228" i="6"/>
  <c r="Q198" i="12"/>
  <c r="Q203" i="12" s="1"/>
  <c r="L203" i="13"/>
  <c r="T203" i="13"/>
  <c r="Y198" i="12"/>
  <c r="Y203" i="12" s="1"/>
  <c r="P184" i="12"/>
  <c r="P197" i="12" s="1"/>
  <c r="K197" i="13"/>
  <c r="P179" i="12"/>
  <c r="P182" i="12" s="1"/>
  <c r="K182" i="13"/>
  <c r="M130" i="13"/>
  <c r="R130" i="13"/>
  <c r="Q130" i="13"/>
  <c r="K130" i="13"/>
  <c r="I130" i="13"/>
  <c r="H135" i="13"/>
  <c r="J130" i="13"/>
  <c r="P130" i="13"/>
  <c r="H130" i="12"/>
  <c r="H135" i="12" s="1"/>
  <c r="L130" i="13"/>
  <c r="O130" i="13"/>
  <c r="N130" i="13"/>
  <c r="T130" i="13"/>
  <c r="S130" i="13"/>
  <c r="V112" i="13"/>
  <c r="P148" i="12"/>
  <c r="P151" i="12" s="1"/>
  <c r="K151" i="13"/>
  <c r="Q213" i="12"/>
  <c r="Q225" i="12" s="1"/>
  <c r="L225" i="13"/>
  <c r="K225" i="13"/>
  <c r="P213" i="12"/>
  <c r="P225" i="12" s="1"/>
  <c r="U208" i="12"/>
  <c r="U212" i="12" s="1"/>
  <c r="P212" i="13"/>
  <c r="J212" i="13"/>
  <c r="O208" i="12"/>
  <c r="Q173" i="12"/>
  <c r="Q175" i="12" s="1"/>
  <c r="L175" i="13"/>
  <c r="W173" i="12"/>
  <c r="W175" i="12" s="1"/>
  <c r="R175" i="13"/>
  <c r="U86" i="13"/>
  <c r="S86" i="12"/>
  <c r="S111" i="12" s="1"/>
  <c r="N111" i="13"/>
  <c r="X86" i="12"/>
  <c r="X111" i="12" s="1"/>
  <c r="S111" i="13"/>
  <c r="O166" i="13"/>
  <c r="T164" i="12"/>
  <c r="T166" i="12" s="1"/>
  <c r="Y130" i="6"/>
  <c r="Y135" i="6" s="1"/>
  <c r="H135" i="6"/>
  <c r="M157" i="13"/>
  <c r="I157" i="13"/>
  <c r="Q157" i="13"/>
  <c r="S157" i="13"/>
  <c r="O157" i="13"/>
  <c r="N157" i="13"/>
  <c r="L157" i="13"/>
  <c r="J157" i="13"/>
  <c r="H158" i="13"/>
  <c r="T157" i="13"/>
  <c r="R157" i="13"/>
  <c r="K157" i="13"/>
  <c r="H157" i="12"/>
  <c r="H158" i="12" s="1"/>
  <c r="P157" i="13"/>
  <c r="Y148" i="12"/>
  <c r="Y151" i="12" s="1"/>
  <c r="T151" i="13"/>
  <c r="T225" i="13"/>
  <c r="Y213" i="12"/>
  <c r="Y225" i="12" s="1"/>
  <c r="Y122" i="6"/>
  <c r="Y129" i="6" s="1"/>
  <c r="H129" i="6"/>
  <c r="P208" i="12"/>
  <c r="P212" i="12" s="1"/>
  <c r="K212" i="13"/>
  <c r="T173" i="12"/>
  <c r="T175" i="12" s="1"/>
  <c r="O175" i="13"/>
  <c r="P173" i="12"/>
  <c r="P175" i="12" s="1"/>
  <c r="K175" i="13"/>
  <c r="U86" i="12"/>
  <c r="U111" i="12" s="1"/>
  <c r="P111" i="13"/>
  <c r="N150" i="12"/>
  <c r="U150" i="13"/>
  <c r="V150" i="13" s="1"/>
  <c r="U164" i="13"/>
  <c r="R164" i="12"/>
  <c r="R166" i="12" s="1"/>
  <c r="M166" i="13"/>
  <c r="P164" i="12"/>
  <c r="P166" i="12" s="1"/>
  <c r="K166" i="13"/>
  <c r="Y45" i="6"/>
  <c r="V45" i="13"/>
  <c r="Z229" i="12"/>
  <c r="AA229" i="12" s="1"/>
  <c r="V18" i="12"/>
  <c r="U45" i="13"/>
  <c r="N46" i="15"/>
  <c r="Q18" i="12"/>
  <c r="S45" i="22"/>
  <c r="S46" i="22" s="1"/>
  <c r="R45" i="22"/>
  <c r="R46" i="22" s="1"/>
  <c r="W44" i="12"/>
  <c r="R18" i="12"/>
  <c r="S18" i="12"/>
  <c r="O44" i="12"/>
  <c r="H45" i="12"/>
  <c r="Q44" i="12"/>
  <c r="V44" i="12"/>
  <c r="Y18" i="12"/>
  <c r="U202" i="10"/>
  <c r="U767" i="10"/>
  <c r="U834" i="10"/>
  <c r="U180" i="10"/>
  <c r="U67" i="7"/>
  <c r="U311" i="10"/>
  <c r="U317" i="10"/>
  <c r="U331" i="10"/>
  <c r="U291" i="10"/>
  <c r="K45" i="27"/>
  <c r="K46" i="27" s="1"/>
  <c r="M45" i="27"/>
  <c r="M46" i="27" s="1"/>
  <c r="O45" i="15"/>
  <c r="O46" i="15" s="1"/>
  <c r="T45" i="27"/>
  <c r="T46" i="27" s="1"/>
  <c r="J45" i="22"/>
  <c r="J46" i="22" s="1"/>
  <c r="U18" i="12"/>
  <c r="S40" i="12"/>
  <c r="U283" i="10"/>
  <c r="D539" i="10"/>
  <c r="Q541" i="10" s="1"/>
  <c r="AA27" i="8"/>
  <c r="AC16" i="8"/>
  <c r="P44" i="12"/>
  <c r="S44" i="12"/>
  <c r="J45" i="27"/>
  <c r="J46" i="27" s="1"/>
  <c r="Z28" i="12"/>
  <c r="AA28" i="12" s="1"/>
  <c r="Q45" i="15"/>
  <c r="Q46" i="15" s="1"/>
  <c r="V40" i="12"/>
  <c r="T44" i="12"/>
  <c r="T45" i="15"/>
  <c r="T46" i="15" s="1"/>
  <c r="P18" i="12"/>
  <c r="Z68" i="12"/>
  <c r="AA68" i="12" s="1"/>
  <c r="S45" i="15"/>
  <c r="S46" i="15" s="1"/>
  <c r="J45" i="15"/>
  <c r="J46" i="15" s="1"/>
  <c r="U40" i="12"/>
  <c r="Z66" i="12"/>
  <c r="AA66" i="12" s="1"/>
  <c r="U893" i="10"/>
  <c r="U785" i="10"/>
  <c r="U777" i="10"/>
  <c r="I214" i="10"/>
  <c r="K214" i="10"/>
  <c r="R214" i="10"/>
  <c r="M214" i="10"/>
  <c r="T214" i="10"/>
  <c r="G214" i="10"/>
  <c r="U824" i="10"/>
  <c r="U153" i="10"/>
  <c r="U165" i="10"/>
  <c r="U177" i="10"/>
  <c r="U212" i="10"/>
  <c r="U871" i="10"/>
  <c r="T12" i="10"/>
  <c r="Q214" i="10"/>
  <c r="N214" i="10"/>
  <c r="P45" i="27"/>
  <c r="P46" i="27" s="1"/>
  <c r="D30" i="10"/>
  <c r="Y32" i="8"/>
  <c r="V16" i="22"/>
  <c r="V18" i="22" s="1"/>
  <c r="U18" i="22"/>
  <c r="Z14" i="12"/>
  <c r="AA14" i="12" s="1"/>
  <c r="D28" i="10"/>
  <c r="Y30" i="8"/>
  <c r="V9" i="20"/>
  <c r="V12" i="20" s="1"/>
  <c r="U12" i="20"/>
  <c r="V9" i="15"/>
  <c r="V12" i="15" s="1"/>
  <c r="U12" i="15"/>
  <c r="U18" i="19"/>
  <c r="V16" i="19"/>
  <c r="V18" i="19" s="1"/>
  <c r="D62" i="10"/>
  <c r="Y64" i="8"/>
  <c r="Z25" i="12"/>
  <c r="AA25" i="12" s="1"/>
  <c r="U12" i="19"/>
  <c r="V9" i="19"/>
  <c r="V12" i="19" s="1"/>
  <c r="V19" i="27"/>
  <c r="V40" i="27" s="1"/>
  <c r="U40" i="27"/>
  <c r="Z39" i="12"/>
  <c r="AA39" i="12" s="1"/>
  <c r="R45" i="24"/>
  <c r="R46" i="24" s="1"/>
  <c r="S45" i="19"/>
  <c r="S46" i="19" s="1"/>
  <c r="Z17" i="12"/>
  <c r="AA17" i="12" s="1"/>
  <c r="S214" i="10"/>
  <c r="H214" i="10"/>
  <c r="Z22" i="12"/>
  <c r="AA22" i="12" s="1"/>
  <c r="Z31" i="12"/>
  <c r="AA31" i="12" s="1"/>
  <c r="P45" i="22"/>
  <c r="P46" i="22" s="1"/>
  <c r="U169" i="10"/>
  <c r="T232" i="10"/>
  <c r="G232" i="10"/>
  <c r="O232" i="10"/>
  <c r="P232" i="10"/>
  <c r="I232" i="10"/>
  <c r="J232" i="10"/>
  <c r="H232" i="10"/>
  <c r="M232" i="10"/>
  <c r="F232" i="10"/>
  <c r="K232" i="10"/>
  <c r="R232" i="10"/>
  <c r="L232" i="10"/>
  <c r="Q232" i="10"/>
  <c r="S232" i="10"/>
  <c r="N232" i="10"/>
  <c r="U44" i="12"/>
  <c r="U44" i="22"/>
  <c r="V41" i="22"/>
  <c r="V44" i="22" s="1"/>
  <c r="M45" i="22"/>
  <c r="M46" i="22" s="1"/>
  <c r="Z27" i="12"/>
  <c r="AA27" i="12" s="1"/>
  <c r="N230" i="10"/>
  <c r="P230" i="10"/>
  <c r="S230" i="10"/>
  <c r="M230" i="10"/>
  <c r="Q230" i="10"/>
  <c r="R230" i="10"/>
  <c r="T230" i="10"/>
  <c r="K230" i="10"/>
  <c r="G230" i="10"/>
  <c r="O230" i="10"/>
  <c r="J230" i="10"/>
  <c r="L230" i="10"/>
  <c r="H230" i="10"/>
  <c r="I230" i="10"/>
  <c r="F230" i="10"/>
  <c r="O45" i="22"/>
  <c r="O46" i="22" s="1"/>
  <c r="O40" i="12"/>
  <c r="N45" i="27"/>
  <c r="N46" i="27" s="1"/>
  <c r="O18" i="12"/>
  <c r="T40" i="12"/>
  <c r="K264" i="10"/>
  <c r="N264" i="10"/>
  <c r="I264" i="10"/>
  <c r="J264" i="10"/>
  <c r="T264" i="10"/>
  <c r="H264" i="10"/>
  <c r="O264" i="10"/>
  <c r="L264" i="10"/>
  <c r="F264" i="10"/>
  <c r="Q264" i="10"/>
  <c r="S264" i="10"/>
  <c r="M264" i="10"/>
  <c r="P264" i="10"/>
  <c r="G264" i="10"/>
  <c r="R264" i="10"/>
  <c r="V9" i="24"/>
  <c r="V12" i="24" s="1"/>
  <c r="U12" i="24"/>
  <c r="K45" i="22"/>
  <c r="K46" i="22" s="1"/>
  <c r="U38" i="7"/>
  <c r="O214" i="10"/>
  <c r="J214" i="10"/>
  <c r="P214" i="10"/>
  <c r="D42" i="10"/>
  <c r="Y44" i="8"/>
  <c r="Y40" i="12"/>
  <c r="Q702" i="10"/>
  <c r="L702" i="10"/>
  <c r="K702" i="10"/>
  <c r="H702" i="10"/>
  <c r="N702" i="10"/>
  <c r="M702" i="10"/>
  <c r="O702" i="10"/>
  <c r="J702" i="10"/>
  <c r="F702" i="10"/>
  <c r="G702" i="10"/>
  <c r="R702" i="10"/>
  <c r="T702" i="10"/>
  <c r="I702" i="10"/>
  <c r="S702" i="10"/>
  <c r="P702" i="10"/>
  <c r="U52" i="7"/>
  <c r="U34" i="7"/>
  <c r="R44" i="12"/>
  <c r="Q45" i="27"/>
  <c r="Q46" i="27" s="1"/>
  <c r="U66" i="7"/>
  <c r="Z26" i="12"/>
  <c r="AA26" i="12" s="1"/>
  <c r="Z11" i="12"/>
  <c r="AA11" i="12" s="1"/>
  <c r="N45" i="22"/>
  <c r="N46" i="22" s="1"/>
  <c r="R96" i="10"/>
  <c r="J96" i="10"/>
  <c r="S96" i="10"/>
  <c r="K96" i="10"/>
  <c r="P96" i="10"/>
  <c r="H96" i="10"/>
  <c r="Q96" i="10"/>
  <c r="O96" i="10"/>
  <c r="G96" i="10"/>
  <c r="N96" i="10"/>
  <c r="F96" i="10"/>
  <c r="L96" i="10"/>
  <c r="I96" i="10"/>
  <c r="M96" i="10"/>
  <c r="T96" i="10"/>
  <c r="R40" i="12"/>
  <c r="Z37" i="12"/>
  <c r="AA37" i="12" s="1"/>
  <c r="X44" i="12"/>
  <c r="T18" i="12"/>
  <c r="G734" i="10"/>
  <c r="S734" i="10"/>
  <c r="L734" i="10"/>
  <c r="T734" i="10"/>
  <c r="M734" i="10"/>
  <c r="Q734" i="10"/>
  <c r="N734" i="10"/>
  <c r="K734" i="10"/>
  <c r="O734" i="10"/>
  <c r="H734" i="10"/>
  <c r="F734" i="10"/>
  <c r="I734" i="10"/>
  <c r="P734" i="10"/>
  <c r="J734" i="10"/>
  <c r="R734" i="10"/>
  <c r="U65" i="7"/>
  <c r="Z32" i="12"/>
  <c r="AA32" i="12" s="1"/>
  <c r="P40" i="12"/>
  <c r="W40" i="12"/>
  <c r="Z43" i="12"/>
  <c r="AA43" i="12" s="1"/>
  <c r="Z41" i="12"/>
  <c r="N44" i="12"/>
  <c r="U21" i="7"/>
  <c r="F214" i="10"/>
  <c r="L214" i="10"/>
  <c r="I110" i="10"/>
  <c r="R110" i="10"/>
  <c r="H110" i="10"/>
  <c r="Q110" i="10"/>
  <c r="J110" i="10"/>
  <c r="T110" i="10"/>
  <c r="O110" i="10"/>
  <c r="S110" i="10"/>
  <c r="L110" i="10"/>
  <c r="N110" i="10"/>
  <c r="K110" i="10"/>
  <c r="F110" i="10"/>
  <c r="M110" i="10"/>
  <c r="G110" i="10"/>
  <c r="P110" i="10"/>
  <c r="U22" i="7"/>
  <c r="U201" i="10"/>
  <c r="Z23" i="12"/>
  <c r="AA23" i="12" s="1"/>
  <c r="X18" i="12"/>
  <c r="Z42" i="12"/>
  <c r="AA42" i="12" s="1"/>
  <c r="Z38" i="12"/>
  <c r="AA38" i="12" s="1"/>
  <c r="R700" i="10"/>
  <c r="P700" i="10"/>
  <c r="H700" i="10"/>
  <c r="K700" i="10"/>
  <c r="Q700" i="10"/>
  <c r="L700" i="10"/>
  <c r="O700" i="10"/>
  <c r="M700" i="10"/>
  <c r="N700" i="10"/>
  <c r="F700" i="10"/>
  <c r="T700" i="10"/>
  <c r="S700" i="10"/>
  <c r="G700" i="10"/>
  <c r="I700" i="10"/>
  <c r="J700" i="10"/>
  <c r="M45" i="15"/>
  <c r="M46" i="15" s="1"/>
  <c r="W18" i="12"/>
  <c r="U150" i="10"/>
  <c r="V41" i="19"/>
  <c r="V44" i="19" s="1"/>
  <c r="U44" i="19"/>
  <c r="K45" i="15"/>
  <c r="K46" i="15" s="1"/>
  <c r="V9" i="22"/>
  <c r="V12" i="22" s="1"/>
  <c r="U12" i="22"/>
  <c r="R45" i="15"/>
  <c r="R46" i="15" s="1"/>
  <c r="V19" i="20"/>
  <c r="V40" i="20" s="1"/>
  <c r="U40" i="20"/>
  <c r="U30" i="7"/>
  <c r="L45" i="27"/>
  <c r="L46" i="27" s="1"/>
  <c r="I45" i="22"/>
  <c r="I46" i="22" s="1"/>
  <c r="I45" i="15"/>
  <c r="I46" i="15" s="1"/>
  <c r="U200" i="10"/>
  <c r="N244" i="10"/>
  <c r="I244" i="10"/>
  <c r="J244" i="10"/>
  <c r="S244" i="10"/>
  <c r="F244" i="10"/>
  <c r="O244" i="10"/>
  <c r="R244" i="10"/>
  <c r="L244" i="10"/>
  <c r="G244" i="10"/>
  <c r="K244" i="10"/>
  <c r="T244" i="10"/>
  <c r="H244" i="10"/>
  <c r="P244" i="10"/>
  <c r="Q244" i="10"/>
  <c r="M244" i="10"/>
  <c r="V9" i="27"/>
  <c r="V12" i="27" s="1"/>
  <c r="U12" i="27"/>
  <c r="U28" i="7"/>
  <c r="D38" i="10"/>
  <c r="Y40" i="8"/>
  <c r="V19" i="19"/>
  <c r="V40" i="19" s="1"/>
  <c r="U40" i="19"/>
  <c r="L45" i="22"/>
  <c r="L46" i="22" s="1"/>
  <c r="U62" i="7"/>
  <c r="N40" i="12"/>
  <c r="Z19" i="12"/>
  <c r="U163" i="10"/>
  <c r="Z30" i="12"/>
  <c r="AA30" i="12" s="1"/>
  <c r="U42" i="7"/>
  <c r="Z35" i="12"/>
  <c r="AA35" i="12" s="1"/>
  <c r="U173" i="10"/>
  <c r="Z29" i="12"/>
  <c r="AA29" i="12" s="1"/>
  <c r="V19" i="22"/>
  <c r="V40" i="22" s="1"/>
  <c r="U40" i="22"/>
  <c r="U157" i="10"/>
  <c r="U44" i="15"/>
  <c r="V41" i="15"/>
  <c r="V44" i="15" s="1"/>
  <c r="M714" i="10"/>
  <c r="T714" i="10"/>
  <c r="R714" i="10"/>
  <c r="P714" i="10"/>
  <c r="N714" i="10"/>
  <c r="O714" i="10"/>
  <c r="L714" i="10"/>
  <c r="I714" i="10"/>
  <c r="Q714" i="10"/>
  <c r="S714" i="10"/>
  <c r="F714" i="10"/>
  <c r="J714" i="10"/>
  <c r="K714" i="10"/>
  <c r="G714" i="10"/>
  <c r="H714" i="10"/>
  <c r="Z20" i="12"/>
  <c r="AA20" i="12" s="1"/>
  <c r="Z36" i="12"/>
  <c r="AA36" i="12" s="1"/>
  <c r="H106" i="10"/>
  <c r="G106" i="10"/>
  <c r="N106" i="10"/>
  <c r="J106" i="10"/>
  <c r="M106" i="10"/>
  <c r="T106" i="10"/>
  <c r="L106" i="10"/>
  <c r="K106" i="10"/>
  <c r="F106" i="10"/>
  <c r="I106" i="10"/>
  <c r="O106" i="10"/>
  <c r="P106" i="10"/>
  <c r="Q106" i="10"/>
  <c r="R106" i="10"/>
  <c r="S106" i="10"/>
  <c r="Z33" i="12"/>
  <c r="AA33" i="12" s="1"/>
  <c r="X40" i="12"/>
  <c r="L233" i="12"/>
  <c r="G233" i="6" s="1"/>
  <c r="G230" i="6"/>
  <c r="V19" i="24"/>
  <c r="V40" i="24" s="1"/>
  <c r="U40" i="24"/>
  <c r="Y44" i="12"/>
  <c r="M45" i="20"/>
  <c r="M46" i="20" s="1"/>
  <c r="Q40" i="12"/>
  <c r="U18" i="27"/>
  <c r="V16" i="27"/>
  <c r="V18" i="27" s="1"/>
  <c r="U47" i="7"/>
  <c r="Z16" i="12"/>
  <c r="N18" i="12"/>
  <c r="G240" i="10"/>
  <c r="L240" i="10"/>
  <c r="I240" i="10"/>
  <c r="K240" i="10"/>
  <c r="Q240" i="10"/>
  <c r="N240" i="10"/>
  <c r="S240" i="10"/>
  <c r="R240" i="10"/>
  <c r="T240" i="10"/>
  <c r="H240" i="10"/>
  <c r="O240" i="10"/>
  <c r="P240" i="10"/>
  <c r="F240" i="10"/>
  <c r="M240" i="10"/>
  <c r="J240" i="10"/>
  <c r="P45" i="15"/>
  <c r="P46" i="15" s="1"/>
  <c r="Z24" i="12"/>
  <c r="AA24" i="12" s="1"/>
  <c r="U182" i="10"/>
  <c r="V41" i="20"/>
  <c r="V44" i="20" s="1"/>
  <c r="U44" i="20"/>
  <c r="U40" i="15"/>
  <c r="V19" i="15"/>
  <c r="V40" i="15" s="1"/>
  <c r="V16" i="20"/>
  <c r="V18" i="20" s="1"/>
  <c r="U18" i="20"/>
  <c r="Z15" i="12"/>
  <c r="AA15" i="12" s="1"/>
  <c r="L45" i="15"/>
  <c r="L46" i="15" s="1"/>
  <c r="Z21" i="12"/>
  <c r="AA21" i="12" s="1"/>
  <c r="R45" i="27"/>
  <c r="R46" i="27" s="1"/>
  <c r="U18" i="15"/>
  <c r="V16" i="15"/>
  <c r="V18" i="15" s="1"/>
  <c r="K98" i="10"/>
  <c r="F98" i="10"/>
  <c r="R98" i="10"/>
  <c r="L98" i="10"/>
  <c r="T98" i="10"/>
  <c r="J98" i="10"/>
  <c r="N98" i="10"/>
  <c r="O98" i="10"/>
  <c r="P98" i="10"/>
  <c r="Q98" i="10"/>
  <c r="H98" i="10"/>
  <c r="M98" i="10"/>
  <c r="S98" i="10"/>
  <c r="G98" i="10"/>
  <c r="I98" i="10"/>
  <c r="K710" i="10"/>
  <c r="J710" i="10"/>
  <c r="O710" i="10"/>
  <c r="M710" i="10"/>
  <c r="H710" i="10"/>
  <c r="Q710" i="10"/>
  <c r="S710" i="10"/>
  <c r="L710" i="10"/>
  <c r="R710" i="10"/>
  <c r="P710" i="10"/>
  <c r="N710" i="10"/>
  <c r="I710" i="10"/>
  <c r="F710" i="10"/>
  <c r="T710" i="10"/>
  <c r="G710" i="10"/>
  <c r="U197" i="10"/>
  <c r="Z34" i="12"/>
  <c r="AA34" i="12" s="1"/>
  <c r="O45" i="27"/>
  <c r="O46" i="27" s="1"/>
  <c r="U187" i="10"/>
  <c r="V41" i="27"/>
  <c r="V44" i="27" s="1"/>
  <c r="U44" i="27"/>
  <c r="M130" i="10"/>
  <c r="Q130" i="10"/>
  <c r="O130" i="10"/>
  <c r="G130" i="10"/>
  <c r="P130" i="10"/>
  <c r="I130" i="10"/>
  <c r="N130" i="10"/>
  <c r="F130" i="10"/>
  <c r="L130" i="10"/>
  <c r="K130" i="10"/>
  <c r="J130" i="10"/>
  <c r="S130" i="10"/>
  <c r="H130" i="10"/>
  <c r="T130" i="10"/>
  <c r="R130" i="10"/>
  <c r="V41" i="24"/>
  <c r="V44" i="24" s="1"/>
  <c r="U44" i="24"/>
  <c r="G46" i="6"/>
  <c r="AA20" i="8"/>
  <c r="U686" i="10"/>
  <c r="H684" i="10"/>
  <c r="L12" i="10"/>
  <c r="K12" i="10"/>
  <c r="J12" i="10"/>
  <c r="U108" i="10"/>
  <c r="U21" i="10"/>
  <c r="U135" i="10"/>
  <c r="T684" i="10"/>
  <c r="S12" i="10"/>
  <c r="R12" i="10"/>
  <c r="G12" i="10"/>
  <c r="Q12" i="10"/>
  <c r="P12" i="10"/>
  <c r="U479" i="10"/>
  <c r="U539" i="10" s="1"/>
  <c r="H69" i="6"/>
  <c r="S675" i="10"/>
  <c r="U613" i="10"/>
  <c r="U673" i="10" s="1"/>
  <c r="U675" i="10" s="1"/>
  <c r="T675" i="10"/>
  <c r="H60" i="6"/>
  <c r="F539" i="10"/>
  <c r="I61" i="6" s="1"/>
  <c r="H61" i="13" s="1"/>
  <c r="S61" i="13" s="1"/>
  <c r="X10" i="8"/>
  <c r="W10" i="8"/>
  <c r="O10" i="8"/>
  <c r="P10" i="8"/>
  <c r="U46" i="10"/>
  <c r="U86" i="10"/>
  <c r="U87" i="10"/>
  <c r="U115" i="10"/>
  <c r="U147" i="10"/>
  <c r="U759" i="10"/>
  <c r="U156" i="10"/>
  <c r="U216" i="10"/>
  <c r="U895" i="10"/>
  <c r="AA55" i="8"/>
  <c r="AA36" i="8"/>
  <c r="U546" i="10"/>
  <c r="U606" i="10" s="1"/>
  <c r="U608" i="10" s="1"/>
  <c r="S606" i="10"/>
  <c r="V60" i="6" s="1"/>
  <c r="H60" i="26" s="1"/>
  <c r="M60" i="26" s="1"/>
  <c r="D405" i="10"/>
  <c r="R474" i="10" s="1"/>
  <c r="T59" i="17"/>
  <c r="M59" i="17"/>
  <c r="P405" i="10"/>
  <c r="S58" i="6" s="1"/>
  <c r="H58" i="23" s="1"/>
  <c r="AA26" i="8"/>
  <c r="U751" i="10"/>
  <c r="S684" i="10"/>
  <c r="G684" i="10"/>
  <c r="O684" i="10"/>
  <c r="L684" i="10"/>
  <c r="I684" i="10"/>
  <c r="AA24" i="8"/>
  <c r="AA23" i="8"/>
  <c r="AA39" i="8"/>
  <c r="T59" i="24"/>
  <c r="P59" i="24"/>
  <c r="F405" i="10"/>
  <c r="I58" i="6" s="1"/>
  <c r="N405" i="10"/>
  <c r="Q58" i="6" s="1"/>
  <c r="H58" i="21" s="1"/>
  <c r="I59" i="15"/>
  <c r="M59" i="15"/>
  <c r="R405" i="10"/>
  <c r="U58" i="6" s="1"/>
  <c r="H58" i="25" s="1"/>
  <c r="O405" i="10"/>
  <c r="R58" i="6" s="1"/>
  <c r="H58" i="22" s="1"/>
  <c r="T405" i="10"/>
  <c r="W58" i="6" s="1"/>
  <c r="H58" i="27" s="1"/>
  <c r="M59" i="23"/>
  <c r="K59" i="23"/>
  <c r="K405" i="10"/>
  <c r="T59" i="23"/>
  <c r="I405" i="10"/>
  <c r="L58" i="6" s="1"/>
  <c r="H58" i="16" s="1"/>
  <c r="J69" i="20"/>
  <c r="M10" i="8"/>
  <c r="T59" i="15"/>
  <c r="G405" i="10"/>
  <c r="K59" i="16"/>
  <c r="R59" i="16"/>
  <c r="L59" i="16"/>
  <c r="J59" i="16"/>
  <c r="M405" i="10"/>
  <c r="S405" i="10"/>
  <c r="L405" i="10"/>
  <c r="S59" i="18"/>
  <c r="Q59" i="18"/>
  <c r="L59" i="23"/>
  <c r="T59" i="16"/>
  <c r="H405" i="10"/>
  <c r="K58" i="6" s="1"/>
  <c r="H58" i="15" s="1"/>
  <c r="P59" i="23"/>
  <c r="S59" i="26"/>
  <c r="N59" i="16"/>
  <c r="Q59" i="16"/>
  <c r="O59" i="16"/>
  <c r="S59" i="17"/>
  <c r="Q59" i="17"/>
  <c r="Q59" i="23"/>
  <c r="I59" i="16"/>
  <c r="S59" i="16"/>
  <c r="J59" i="17"/>
  <c r="J405" i="10"/>
  <c r="M58" i="6" s="1"/>
  <c r="H58" i="17" s="1"/>
  <c r="O59" i="23"/>
  <c r="P59" i="16"/>
  <c r="M59" i="16"/>
  <c r="P59" i="17"/>
  <c r="I59" i="17"/>
  <c r="Q405" i="10"/>
  <c r="T58" i="6" s="1"/>
  <c r="H58" i="24" s="1"/>
  <c r="L608" i="10"/>
  <c r="U412" i="10"/>
  <c r="U472" i="10" s="1"/>
  <c r="U345" i="10"/>
  <c r="O59" i="18"/>
  <c r="I675" i="10"/>
  <c r="I59" i="26"/>
  <c r="R59" i="26"/>
  <c r="T59" i="18"/>
  <c r="L59" i="24"/>
  <c r="N59" i="26"/>
  <c r="L59" i="26"/>
  <c r="Q59" i="26"/>
  <c r="P59" i="26"/>
  <c r="K59" i="26"/>
  <c r="O59" i="26"/>
  <c r="J59" i="26"/>
  <c r="T59" i="26"/>
  <c r="L59" i="18"/>
  <c r="Q61" i="14"/>
  <c r="K59" i="18"/>
  <c r="I59" i="18"/>
  <c r="R59" i="18"/>
  <c r="I59" i="24"/>
  <c r="N59" i="24"/>
  <c r="Q59" i="24"/>
  <c r="P59" i="18"/>
  <c r="J59" i="18"/>
  <c r="J59" i="24"/>
  <c r="K59" i="24"/>
  <c r="M59" i="24"/>
  <c r="M59" i="18"/>
  <c r="N59" i="18"/>
  <c r="Q59" i="15"/>
  <c r="S59" i="24"/>
  <c r="O59" i="24"/>
  <c r="AC67" i="8"/>
  <c r="U704" i="10"/>
  <c r="AC17" i="8"/>
  <c r="K684" i="10"/>
  <c r="R684" i="10"/>
  <c r="Q684" i="10"/>
  <c r="P684" i="10"/>
  <c r="U690" i="10"/>
  <c r="U691" i="10"/>
  <c r="U721" i="10"/>
  <c r="U699" i="10"/>
  <c r="AC12" i="8"/>
  <c r="F684" i="10"/>
  <c r="J684" i="10"/>
  <c r="N684" i="10"/>
  <c r="U290" i="10"/>
  <c r="U887" i="10"/>
  <c r="U282" i="10"/>
  <c r="L59" i="15"/>
  <c r="K59" i="15"/>
  <c r="P59" i="15"/>
  <c r="O59" i="15"/>
  <c r="R59" i="15"/>
  <c r="N59" i="15"/>
  <c r="S59" i="15"/>
  <c r="J59" i="15"/>
  <c r="U842" i="10"/>
  <c r="AA56" i="8"/>
  <c r="N61" i="15"/>
  <c r="I61" i="15"/>
  <c r="G80" i="10"/>
  <c r="O80" i="10"/>
  <c r="M80" i="10"/>
  <c r="N80" i="10"/>
  <c r="K80" i="10"/>
  <c r="Y14" i="8"/>
  <c r="AC14" i="8" s="1"/>
  <c r="U818" i="10"/>
  <c r="I80" i="10"/>
  <c r="H80" i="10"/>
  <c r="Q80" i="10"/>
  <c r="P80" i="10"/>
  <c r="F80" i="10"/>
  <c r="L80" i="10"/>
  <c r="R80" i="10"/>
  <c r="O12" i="10"/>
  <c r="H12" i="10"/>
  <c r="F12" i="10"/>
  <c r="U20" i="7"/>
  <c r="G19" i="10"/>
  <c r="P19" i="10"/>
  <c r="T19" i="10"/>
  <c r="M19" i="10"/>
  <c r="H19" i="10"/>
  <c r="L19" i="10"/>
  <c r="N19" i="10"/>
  <c r="S19" i="10"/>
  <c r="I19" i="10"/>
  <c r="J19" i="10"/>
  <c r="R19" i="10"/>
  <c r="F19" i="10"/>
  <c r="O19" i="10"/>
  <c r="Q19" i="10"/>
  <c r="K19" i="10"/>
  <c r="I222" i="10"/>
  <c r="S222" i="10"/>
  <c r="M222" i="10"/>
  <c r="T222" i="10"/>
  <c r="K222" i="10"/>
  <c r="P222" i="10"/>
  <c r="O222" i="10"/>
  <c r="R222" i="10"/>
  <c r="H222" i="10"/>
  <c r="G222" i="10"/>
  <c r="Q222" i="10"/>
  <c r="J222" i="10"/>
  <c r="F222" i="10"/>
  <c r="L222" i="10"/>
  <c r="N222" i="10"/>
  <c r="U92" i="10"/>
  <c r="R61" i="15"/>
  <c r="U155" i="10"/>
  <c r="R59" i="23"/>
  <c r="J59" i="23"/>
  <c r="I59" i="23"/>
  <c r="R59" i="17"/>
  <c r="K59" i="17"/>
  <c r="N59" i="17"/>
  <c r="K61" i="15"/>
  <c r="N91" i="10"/>
  <c r="R91" i="10"/>
  <c r="L91" i="10"/>
  <c r="G91" i="10"/>
  <c r="O91" i="10"/>
  <c r="S91" i="10"/>
  <c r="Q91" i="10"/>
  <c r="H91" i="10"/>
  <c r="P91" i="10"/>
  <c r="T91" i="10"/>
  <c r="K91" i="10"/>
  <c r="M91" i="10"/>
  <c r="J91" i="10"/>
  <c r="F91" i="10"/>
  <c r="I91" i="10"/>
  <c r="U158" i="10"/>
  <c r="U697" i="10"/>
  <c r="D20" i="10"/>
  <c r="Y22" i="8"/>
  <c r="U93" i="10"/>
  <c r="U884" i="10"/>
  <c r="N695" i="10"/>
  <c r="O695" i="10"/>
  <c r="R695" i="10"/>
  <c r="H695" i="10"/>
  <c r="S695" i="10"/>
  <c r="F695" i="10"/>
  <c r="Q695" i="10"/>
  <c r="J695" i="10"/>
  <c r="M695" i="10"/>
  <c r="G695" i="10"/>
  <c r="K695" i="10"/>
  <c r="T695" i="10"/>
  <c r="L695" i="10"/>
  <c r="I695" i="10"/>
  <c r="P695" i="10"/>
  <c r="U898" i="10"/>
  <c r="T225" i="10"/>
  <c r="F225" i="10"/>
  <c r="S225" i="10"/>
  <c r="J225" i="10"/>
  <c r="P225" i="10"/>
  <c r="L225" i="10"/>
  <c r="K225" i="10"/>
  <c r="I225" i="10"/>
  <c r="Q225" i="10"/>
  <c r="R225" i="10"/>
  <c r="N225" i="10"/>
  <c r="O225" i="10"/>
  <c r="H225" i="10"/>
  <c r="G225" i="10"/>
  <c r="M225" i="10"/>
  <c r="U293" i="10"/>
  <c r="L88" i="10"/>
  <c r="K88" i="10"/>
  <c r="R88" i="10"/>
  <c r="J88" i="10"/>
  <c r="H88" i="10"/>
  <c r="P88" i="10"/>
  <c r="G88" i="10"/>
  <c r="N88" i="10"/>
  <c r="I88" i="10"/>
  <c r="T88" i="10"/>
  <c r="O88" i="10"/>
  <c r="M88" i="10"/>
  <c r="S88" i="10"/>
  <c r="Q88" i="10"/>
  <c r="F88" i="10"/>
  <c r="U25" i="10"/>
  <c r="U762" i="10"/>
  <c r="S59" i="23"/>
  <c r="N59" i="23"/>
  <c r="O59" i="17"/>
  <c r="L59" i="17"/>
  <c r="L61" i="15"/>
  <c r="D23" i="10"/>
  <c r="Y25" i="8"/>
  <c r="AC21" i="8"/>
  <c r="AA21" i="8"/>
  <c r="U18" i="10"/>
  <c r="Q692" i="10"/>
  <c r="F692" i="10"/>
  <c r="R692" i="10"/>
  <c r="J692" i="10"/>
  <c r="I692" i="10"/>
  <c r="N692" i="10"/>
  <c r="M692" i="10"/>
  <c r="S692" i="10"/>
  <c r="G692" i="10"/>
  <c r="L692" i="10"/>
  <c r="O692" i="10"/>
  <c r="P692" i="10"/>
  <c r="H692" i="10"/>
  <c r="T692" i="10"/>
  <c r="K692" i="10"/>
  <c r="U829" i="10"/>
  <c r="U23" i="7"/>
  <c r="U24" i="10"/>
  <c r="U687" i="10"/>
  <c r="O17" i="10"/>
  <c r="N17" i="10"/>
  <c r="G17" i="10"/>
  <c r="M17" i="10"/>
  <c r="S17" i="10"/>
  <c r="F17" i="10"/>
  <c r="T17" i="10"/>
  <c r="I17" i="10"/>
  <c r="L17" i="10"/>
  <c r="P17" i="10"/>
  <c r="J17" i="10"/>
  <c r="K17" i="10"/>
  <c r="Q17" i="10"/>
  <c r="R17" i="10"/>
  <c r="H17" i="10"/>
  <c r="U15" i="10"/>
  <c r="U85" i="10"/>
  <c r="AA19" i="8"/>
  <c r="AC19" i="8"/>
  <c r="U83" i="10"/>
  <c r="U689" i="10"/>
  <c r="U285" i="10"/>
  <c r="Y11" i="8"/>
  <c r="AA11" i="8" s="1"/>
  <c r="T61" i="15"/>
  <c r="Q61" i="15"/>
  <c r="S61" i="15"/>
  <c r="O61" i="15"/>
  <c r="J61" i="15"/>
  <c r="P61" i="15"/>
  <c r="U682" i="10"/>
  <c r="U78" i="10"/>
  <c r="S61" i="22"/>
  <c r="I61" i="22"/>
  <c r="AA15" i="8"/>
  <c r="U81" i="10"/>
  <c r="U13" i="10"/>
  <c r="U685" i="10"/>
  <c r="Q61" i="22"/>
  <c r="L61" i="22"/>
  <c r="T61" i="22"/>
  <c r="P61" i="22"/>
  <c r="M61" i="22"/>
  <c r="J61" i="22"/>
  <c r="K61" i="22"/>
  <c r="N61" i="22"/>
  <c r="R61" i="22"/>
  <c r="M69" i="20"/>
  <c r="N59" i="14"/>
  <c r="U279" i="10"/>
  <c r="Q61" i="25"/>
  <c r="R69" i="21"/>
  <c r="K61" i="24"/>
  <c r="S59" i="25"/>
  <c r="O59" i="25"/>
  <c r="T59" i="14"/>
  <c r="R59" i="14"/>
  <c r="K61" i="16"/>
  <c r="N59" i="25"/>
  <c r="S61" i="18"/>
  <c r="K59" i="25"/>
  <c r="J59" i="25"/>
  <c r="M61" i="24"/>
  <c r="T59" i="25"/>
  <c r="Q59" i="25"/>
  <c r="I59" i="25"/>
  <c r="R61" i="24"/>
  <c r="K61" i="23"/>
  <c r="I61" i="18"/>
  <c r="P59" i="25"/>
  <c r="Q59" i="19"/>
  <c r="L59" i="25"/>
  <c r="R59" i="25"/>
  <c r="J61" i="24"/>
  <c r="K61" i="18"/>
  <c r="T59" i="19"/>
  <c r="R61" i="16"/>
  <c r="J59" i="14"/>
  <c r="M59" i="14"/>
  <c r="L59" i="14"/>
  <c r="L61" i="25"/>
  <c r="T69" i="21"/>
  <c r="J69" i="16"/>
  <c r="P61" i="26"/>
  <c r="I61" i="16"/>
  <c r="P59" i="14"/>
  <c r="O59" i="14"/>
  <c r="K59" i="14"/>
  <c r="T69" i="16"/>
  <c r="R61" i="27"/>
  <c r="T61" i="25"/>
  <c r="I61" i="24"/>
  <c r="P69" i="21"/>
  <c r="O675" i="10"/>
  <c r="R69" i="16"/>
  <c r="Q675" i="10"/>
  <c r="P61" i="25"/>
  <c r="R61" i="26"/>
  <c r="J59" i="19"/>
  <c r="I59" i="14"/>
  <c r="Q59" i="14"/>
  <c r="N61" i="25"/>
  <c r="P61" i="24"/>
  <c r="K69" i="21"/>
  <c r="I61" i="20"/>
  <c r="J61" i="25"/>
  <c r="AC48" i="8"/>
  <c r="U254" i="10"/>
  <c r="AA28" i="8"/>
  <c r="U234" i="10"/>
  <c r="AC52" i="8"/>
  <c r="AC51" i="8"/>
  <c r="O61" i="16"/>
  <c r="M61" i="16"/>
  <c r="N61" i="27"/>
  <c r="Q61" i="20"/>
  <c r="O608" i="10"/>
  <c r="T61" i="16"/>
  <c r="L61" i="16"/>
  <c r="P61" i="16"/>
  <c r="J61" i="27"/>
  <c r="M61" i="27"/>
  <c r="O61" i="25"/>
  <c r="M61" i="25"/>
  <c r="I69" i="21"/>
  <c r="S69" i="21"/>
  <c r="I69" i="16"/>
  <c r="L69" i="21"/>
  <c r="N675" i="10"/>
  <c r="T61" i="26"/>
  <c r="M61" i="26"/>
  <c r="S61" i="16"/>
  <c r="M61" i="14"/>
  <c r="J61" i="16"/>
  <c r="Q61" i="16"/>
  <c r="J608" i="10"/>
  <c r="S69" i="16"/>
  <c r="T61" i="27"/>
  <c r="R61" i="25"/>
  <c r="S61" i="25"/>
  <c r="N69" i="21"/>
  <c r="K69" i="16"/>
  <c r="I61" i="26"/>
  <c r="N61" i="26"/>
  <c r="P675" i="10"/>
  <c r="R61" i="23"/>
  <c r="I61" i="14"/>
  <c r="G608" i="10"/>
  <c r="O61" i="18"/>
  <c r="Q69" i="20"/>
  <c r="M61" i="23"/>
  <c r="P61" i="18"/>
  <c r="L61" i="18"/>
  <c r="V69" i="6"/>
  <c r="H69" i="26" s="1"/>
  <c r="T69" i="26" s="1"/>
  <c r="S61" i="23"/>
  <c r="T61" i="23"/>
  <c r="Q61" i="18"/>
  <c r="J59" i="21"/>
  <c r="Q61" i="23"/>
  <c r="M61" i="18"/>
  <c r="O61" i="23"/>
  <c r="R61" i="18"/>
  <c r="J61" i="18"/>
  <c r="N61" i="18"/>
  <c r="W69" i="6"/>
  <c r="H69" i="27" s="1"/>
  <c r="R69" i="27" s="1"/>
  <c r="AC68" i="8"/>
  <c r="U914" i="10"/>
  <c r="P69" i="20"/>
  <c r="M69" i="21"/>
  <c r="O69" i="21"/>
  <c r="Q69" i="21"/>
  <c r="S61" i="14"/>
  <c r="R61" i="14"/>
  <c r="L61" i="14"/>
  <c r="J61" i="14"/>
  <c r="J61" i="26"/>
  <c r="S61" i="26"/>
  <c r="O61" i="26"/>
  <c r="P61" i="14"/>
  <c r="K61" i="14"/>
  <c r="O61" i="14"/>
  <c r="T61" i="14"/>
  <c r="K61" i="25"/>
  <c r="L61" i="26"/>
  <c r="Q61" i="26"/>
  <c r="J61" i="19"/>
  <c r="P61" i="19"/>
  <c r="O61" i="19"/>
  <c r="S61" i="19"/>
  <c r="M61" i="19"/>
  <c r="K61" i="19"/>
  <c r="L61" i="19"/>
  <c r="N61" i="19"/>
  <c r="I61" i="19"/>
  <c r="T61" i="19"/>
  <c r="Q61" i="19"/>
  <c r="R61" i="19"/>
  <c r="P61" i="27"/>
  <c r="K61" i="27"/>
  <c r="I61" i="27"/>
  <c r="O61" i="24"/>
  <c r="N61" i="24"/>
  <c r="S61" i="20"/>
  <c r="I61" i="23"/>
  <c r="N61" i="23"/>
  <c r="P61" i="23"/>
  <c r="J61" i="23"/>
  <c r="AA60" i="8"/>
  <c r="Q61" i="27"/>
  <c r="S61" i="24"/>
  <c r="T61" i="24"/>
  <c r="Q61" i="24"/>
  <c r="U312" i="10"/>
  <c r="U100" i="10"/>
  <c r="F55" i="10"/>
  <c r="J55" i="10"/>
  <c r="T55" i="10"/>
  <c r="O55" i="10"/>
  <c r="L55" i="10"/>
  <c r="R55" i="10"/>
  <c r="N55" i="10"/>
  <c r="M55" i="10"/>
  <c r="G55" i="10"/>
  <c r="Q55" i="10"/>
  <c r="H55" i="10"/>
  <c r="I55" i="10"/>
  <c r="S55" i="10"/>
  <c r="K55" i="10"/>
  <c r="P55" i="10"/>
  <c r="U116" i="10"/>
  <c r="U707" i="10"/>
  <c r="U174" i="10"/>
  <c r="U90" i="10"/>
  <c r="U126" i="10"/>
  <c r="AC31" i="8"/>
  <c r="AA31" i="8"/>
  <c r="D44" i="10"/>
  <c r="Y46" i="8"/>
  <c r="U239" i="10"/>
  <c r="U261" i="10"/>
  <c r="AC66" i="8"/>
  <c r="AA66" i="8"/>
  <c r="AC37" i="8"/>
  <c r="AA37" i="8"/>
  <c r="U802" i="10"/>
  <c r="U228" i="10"/>
  <c r="U237" i="10"/>
  <c r="U259" i="10"/>
  <c r="Q107" i="10"/>
  <c r="G107" i="10"/>
  <c r="L107" i="10"/>
  <c r="H107" i="10"/>
  <c r="M107" i="10"/>
  <c r="R107" i="10"/>
  <c r="S107" i="10"/>
  <c r="T107" i="10"/>
  <c r="N107" i="10"/>
  <c r="P107" i="10"/>
  <c r="K107" i="10"/>
  <c r="J107" i="10"/>
  <c r="F107" i="10"/>
  <c r="I107" i="10"/>
  <c r="O107" i="10"/>
  <c r="U845" i="10"/>
  <c r="O60" i="10"/>
  <c r="K60" i="10"/>
  <c r="L60" i="10"/>
  <c r="I60" i="10"/>
  <c r="R60" i="10"/>
  <c r="F60" i="10"/>
  <c r="J60" i="10"/>
  <c r="H60" i="10"/>
  <c r="G60" i="10"/>
  <c r="T60" i="10"/>
  <c r="M60" i="10"/>
  <c r="S60" i="10"/>
  <c r="N60" i="10"/>
  <c r="P60" i="10"/>
  <c r="Q60" i="10"/>
  <c r="U243" i="10"/>
  <c r="J703" i="10"/>
  <c r="M703" i="10"/>
  <c r="Q703" i="10"/>
  <c r="K703" i="10"/>
  <c r="P703" i="10"/>
  <c r="R703" i="10"/>
  <c r="G703" i="10"/>
  <c r="I703" i="10"/>
  <c r="T703" i="10"/>
  <c r="N703" i="10"/>
  <c r="S703" i="10"/>
  <c r="L703" i="10"/>
  <c r="O703" i="10"/>
  <c r="F703" i="10"/>
  <c r="H703" i="10"/>
  <c r="U253" i="10"/>
  <c r="R61" i="10"/>
  <c r="Q61" i="10"/>
  <c r="P61" i="10"/>
  <c r="I61" i="10"/>
  <c r="O61" i="10"/>
  <c r="K61" i="10"/>
  <c r="F61" i="10"/>
  <c r="H61" i="10"/>
  <c r="J61" i="10"/>
  <c r="M61" i="10"/>
  <c r="N61" i="10"/>
  <c r="L61" i="10"/>
  <c r="G61" i="10"/>
  <c r="T61" i="10"/>
  <c r="S61" i="10"/>
  <c r="U783" i="10"/>
  <c r="U105" i="10"/>
  <c r="N61" i="20"/>
  <c r="K61" i="20"/>
  <c r="O61" i="20"/>
  <c r="T61" i="20"/>
  <c r="J61" i="20"/>
  <c r="P61" i="20"/>
  <c r="U693" i="10"/>
  <c r="U39" i="7"/>
  <c r="U134" i="10"/>
  <c r="U837" i="10"/>
  <c r="T51" i="10"/>
  <c r="I51" i="10"/>
  <c r="K51" i="10"/>
  <c r="O51" i="10"/>
  <c r="H51" i="10"/>
  <c r="Q51" i="10"/>
  <c r="F51" i="10"/>
  <c r="R51" i="10"/>
  <c r="S51" i="10"/>
  <c r="L51" i="10"/>
  <c r="M51" i="10"/>
  <c r="J51" i="10"/>
  <c r="N51" i="10"/>
  <c r="G51" i="10"/>
  <c r="P51" i="10"/>
  <c r="U44" i="7"/>
  <c r="U269" i="10"/>
  <c r="R59" i="10"/>
  <c r="S59" i="10"/>
  <c r="O59" i="10"/>
  <c r="K59" i="10"/>
  <c r="Q59" i="10"/>
  <c r="M59" i="10"/>
  <c r="I59" i="10"/>
  <c r="H59" i="10"/>
  <c r="F59" i="10"/>
  <c r="G59" i="10"/>
  <c r="L59" i="10"/>
  <c r="P59" i="10"/>
  <c r="T59" i="10"/>
  <c r="J59" i="10"/>
  <c r="N59" i="10"/>
  <c r="U114" i="10"/>
  <c r="U256" i="10"/>
  <c r="S265" i="10"/>
  <c r="K265" i="10"/>
  <c r="O265" i="10"/>
  <c r="G265" i="10"/>
  <c r="T265" i="10"/>
  <c r="P265" i="10"/>
  <c r="L265" i="10"/>
  <c r="F265" i="10"/>
  <c r="I265" i="10"/>
  <c r="Q265" i="10"/>
  <c r="M265" i="10"/>
  <c r="H265" i="10"/>
  <c r="J265" i="10"/>
  <c r="R265" i="10"/>
  <c r="N265" i="10"/>
  <c r="U727" i="10"/>
  <c r="U250" i="10"/>
  <c r="AC29" i="8"/>
  <c r="AA29" i="8"/>
  <c r="U54" i="10"/>
  <c r="U63" i="7"/>
  <c r="U737" i="10"/>
  <c r="U94" i="10"/>
  <c r="U717" i="10"/>
  <c r="U103" i="10"/>
  <c r="P57" i="10"/>
  <c r="S57" i="10"/>
  <c r="O57" i="10"/>
  <c r="J57" i="10"/>
  <c r="G57" i="10"/>
  <c r="L57" i="10"/>
  <c r="N57" i="10"/>
  <c r="Q57" i="10"/>
  <c r="M57" i="10"/>
  <c r="H57" i="10"/>
  <c r="R57" i="10"/>
  <c r="I57" i="10"/>
  <c r="T57" i="10"/>
  <c r="F57" i="10"/>
  <c r="K57" i="10"/>
  <c r="U778" i="10"/>
  <c r="U306" i="10"/>
  <c r="U22" i="10"/>
  <c r="U725" i="10"/>
  <c r="U726" i="10"/>
  <c r="U34" i="10"/>
  <c r="U262" i="10"/>
  <c r="U719" i="10"/>
  <c r="S29" i="10"/>
  <c r="M29" i="10"/>
  <c r="I29" i="10"/>
  <c r="L29" i="10"/>
  <c r="J29" i="10"/>
  <c r="G29" i="10"/>
  <c r="R29" i="10"/>
  <c r="F29" i="10"/>
  <c r="T29" i="10"/>
  <c r="N29" i="10"/>
  <c r="H29" i="10"/>
  <c r="K29" i="10"/>
  <c r="Q29" i="10"/>
  <c r="O29" i="10"/>
  <c r="P29" i="10"/>
  <c r="G716" i="10"/>
  <c r="H716" i="10"/>
  <c r="I716" i="10"/>
  <c r="J716" i="10"/>
  <c r="O716" i="10"/>
  <c r="T716" i="10"/>
  <c r="N716" i="10"/>
  <c r="S716" i="10"/>
  <c r="F716" i="10"/>
  <c r="K716" i="10"/>
  <c r="Q716" i="10"/>
  <c r="P716" i="10"/>
  <c r="R716" i="10"/>
  <c r="L716" i="10"/>
  <c r="M716" i="10"/>
  <c r="O246" i="10"/>
  <c r="P246" i="10"/>
  <c r="M246" i="10"/>
  <c r="N246" i="10"/>
  <c r="S246" i="10"/>
  <c r="T246" i="10"/>
  <c r="Q246" i="10"/>
  <c r="L246" i="10"/>
  <c r="J246" i="10"/>
  <c r="F246" i="10"/>
  <c r="H246" i="10"/>
  <c r="I246" i="10"/>
  <c r="R246" i="10"/>
  <c r="K246" i="10"/>
  <c r="G246" i="10"/>
  <c r="U919" i="10"/>
  <c r="U248" i="10"/>
  <c r="N64" i="10"/>
  <c r="M64" i="10"/>
  <c r="S64" i="10"/>
  <c r="I64" i="10"/>
  <c r="Q64" i="10"/>
  <c r="T64" i="10"/>
  <c r="R64" i="10"/>
  <c r="K64" i="10"/>
  <c r="P64" i="10"/>
  <c r="G64" i="10"/>
  <c r="O64" i="10"/>
  <c r="H64" i="10"/>
  <c r="J64" i="10"/>
  <c r="F64" i="10"/>
  <c r="L64" i="10"/>
  <c r="R69" i="20"/>
  <c r="S69" i="20"/>
  <c r="L69" i="20"/>
  <c r="T69" i="20"/>
  <c r="F45" i="10"/>
  <c r="R45" i="10"/>
  <c r="G45" i="10"/>
  <c r="I45" i="10"/>
  <c r="J45" i="10"/>
  <c r="H45" i="10"/>
  <c r="M45" i="10"/>
  <c r="Q45" i="10"/>
  <c r="O45" i="10"/>
  <c r="T45" i="10"/>
  <c r="K45" i="10"/>
  <c r="P45" i="10"/>
  <c r="N45" i="10"/>
  <c r="S45" i="10"/>
  <c r="L45" i="10"/>
  <c r="Y41" i="8"/>
  <c r="D39" i="10"/>
  <c r="U775" i="10"/>
  <c r="U118" i="10"/>
  <c r="U121" i="10"/>
  <c r="D31" i="10"/>
  <c r="Y33" i="8"/>
  <c r="U739" i="10"/>
  <c r="U132" i="10"/>
  <c r="G104" i="10"/>
  <c r="H104" i="10"/>
  <c r="I104" i="10"/>
  <c r="F104" i="10"/>
  <c r="S104" i="10"/>
  <c r="T104" i="10"/>
  <c r="J104" i="10"/>
  <c r="L104" i="10"/>
  <c r="R104" i="10"/>
  <c r="P104" i="10"/>
  <c r="N104" i="10"/>
  <c r="O104" i="10"/>
  <c r="Q104" i="10"/>
  <c r="M104" i="10"/>
  <c r="K104" i="10"/>
  <c r="K47" i="10"/>
  <c r="R47" i="10"/>
  <c r="H47" i="10"/>
  <c r="O47" i="10"/>
  <c r="N47" i="10"/>
  <c r="I47" i="10"/>
  <c r="P47" i="10"/>
  <c r="L47" i="10"/>
  <c r="Q47" i="10"/>
  <c r="S47" i="10"/>
  <c r="G47" i="10"/>
  <c r="F47" i="10"/>
  <c r="J47" i="10"/>
  <c r="T47" i="10"/>
  <c r="M47" i="10"/>
  <c r="U260" i="10"/>
  <c r="U31" i="7"/>
  <c r="U129" i="10"/>
  <c r="U37" i="10"/>
  <c r="M735" i="10"/>
  <c r="N735" i="10"/>
  <c r="O735" i="10"/>
  <c r="H735" i="10"/>
  <c r="Q735" i="10"/>
  <c r="R735" i="10"/>
  <c r="S735" i="10"/>
  <c r="L735" i="10"/>
  <c r="J735" i="10"/>
  <c r="P735" i="10"/>
  <c r="G735" i="10"/>
  <c r="T735" i="10"/>
  <c r="F735" i="10"/>
  <c r="K735" i="10"/>
  <c r="I735" i="10"/>
  <c r="U26" i="10"/>
  <c r="U728" i="10"/>
  <c r="U102" i="10"/>
  <c r="P48" i="10"/>
  <c r="L48" i="10"/>
  <c r="R48" i="10"/>
  <c r="N48" i="10"/>
  <c r="F48" i="10"/>
  <c r="M48" i="10"/>
  <c r="S48" i="10"/>
  <c r="K48" i="10"/>
  <c r="I48" i="10"/>
  <c r="O48" i="10"/>
  <c r="Q48" i="10"/>
  <c r="T48" i="10"/>
  <c r="J48" i="10"/>
  <c r="H48" i="10"/>
  <c r="G48" i="10"/>
  <c r="U252" i="10"/>
  <c r="U58" i="10"/>
  <c r="U166" i="10"/>
  <c r="U850" i="10"/>
  <c r="T67" i="10"/>
  <c r="P67" i="10"/>
  <c r="L67" i="10"/>
  <c r="J67" i="10"/>
  <c r="G67" i="10"/>
  <c r="R67" i="10"/>
  <c r="F67" i="10"/>
  <c r="S67" i="10"/>
  <c r="K67" i="10"/>
  <c r="I67" i="10"/>
  <c r="M67" i="10"/>
  <c r="H67" i="10"/>
  <c r="Q67" i="10"/>
  <c r="N67" i="10"/>
  <c r="O67" i="10"/>
  <c r="M59" i="19"/>
  <c r="M59" i="21"/>
  <c r="N69" i="20"/>
  <c r="H675" i="10"/>
  <c r="K69" i="20"/>
  <c r="M61" i="20"/>
  <c r="U295" i="10"/>
  <c r="U267" i="10"/>
  <c r="U286" i="10"/>
  <c r="U125" i="10"/>
  <c r="U268" i="10"/>
  <c r="AC43" i="8"/>
  <c r="AA43" i="8"/>
  <c r="U301" i="10"/>
  <c r="U906" i="10"/>
  <c r="U723" i="10"/>
  <c r="U120" i="10"/>
  <c r="U333" i="10"/>
  <c r="U65" i="10"/>
  <c r="AC42" i="8"/>
  <c r="AA42" i="8"/>
  <c r="AC47" i="8"/>
  <c r="AA47" i="8"/>
  <c r="U89" i="10"/>
  <c r="I241" i="10"/>
  <c r="G241" i="10"/>
  <c r="M241" i="10"/>
  <c r="S241" i="10"/>
  <c r="F241" i="10"/>
  <c r="R241" i="10"/>
  <c r="L241" i="10"/>
  <c r="H241" i="10"/>
  <c r="T241" i="10"/>
  <c r="N241" i="10"/>
  <c r="Q241" i="10"/>
  <c r="K241" i="10"/>
  <c r="P241" i="10"/>
  <c r="J241" i="10"/>
  <c r="O241" i="10"/>
  <c r="U249" i="10"/>
  <c r="R99" i="10"/>
  <c r="S99" i="10"/>
  <c r="T99" i="10"/>
  <c r="I99" i="10"/>
  <c r="N99" i="10"/>
  <c r="O99" i="10"/>
  <c r="P99" i="10"/>
  <c r="F99" i="10"/>
  <c r="H99" i="10"/>
  <c r="J99" i="10"/>
  <c r="L99" i="10"/>
  <c r="K99" i="10"/>
  <c r="Q99" i="10"/>
  <c r="G99" i="10"/>
  <c r="M99" i="10"/>
  <c r="U770" i="10"/>
  <c r="U179" i="10"/>
  <c r="U127" i="10"/>
  <c r="U729" i="10"/>
  <c r="D36" i="10"/>
  <c r="Y38" i="8"/>
  <c r="AA49" i="8"/>
  <c r="AC49" i="8"/>
  <c r="U713" i="10"/>
  <c r="U284" i="10"/>
  <c r="AC54" i="8"/>
  <c r="AA54" i="8"/>
  <c r="U826" i="10"/>
  <c r="AC34" i="8"/>
  <c r="AA34" i="8"/>
  <c r="H131" i="10"/>
  <c r="G131" i="10"/>
  <c r="M131" i="10"/>
  <c r="R131" i="10"/>
  <c r="T131" i="10"/>
  <c r="L131" i="10"/>
  <c r="N131" i="10"/>
  <c r="F131" i="10"/>
  <c r="J131" i="10"/>
  <c r="Q131" i="10"/>
  <c r="S131" i="10"/>
  <c r="O131" i="10"/>
  <c r="K131" i="10"/>
  <c r="I131" i="10"/>
  <c r="P131" i="10"/>
  <c r="U198" i="10"/>
  <c r="U133" i="10"/>
  <c r="U869" i="10"/>
  <c r="U257" i="10"/>
  <c r="AC50" i="8"/>
  <c r="AA50" i="8"/>
  <c r="U242" i="10"/>
  <c r="U109" i="10"/>
  <c r="U119" i="10"/>
  <c r="U733" i="10"/>
  <c r="U709" i="10"/>
  <c r="U298" i="10"/>
  <c r="AC69" i="8"/>
  <c r="AA69" i="8"/>
  <c r="U266" i="10"/>
  <c r="N59" i="19"/>
  <c r="K59" i="19"/>
  <c r="M608" i="10"/>
  <c r="N608" i="10"/>
  <c r="R59" i="21"/>
  <c r="O69" i="20"/>
  <c r="M675" i="10"/>
  <c r="L61" i="20"/>
  <c r="U122" i="10"/>
  <c r="U938" i="10"/>
  <c r="AC57" i="8"/>
  <c r="AA57" i="8"/>
  <c r="U229" i="10"/>
  <c r="U247" i="10"/>
  <c r="U36" i="7"/>
  <c r="N41" i="10"/>
  <c r="O41" i="10"/>
  <c r="P41" i="10"/>
  <c r="I41" i="10"/>
  <c r="R41" i="10"/>
  <c r="S41" i="10"/>
  <c r="Q41" i="10"/>
  <c r="F41" i="10"/>
  <c r="G41" i="10"/>
  <c r="M41" i="10"/>
  <c r="H41" i="10"/>
  <c r="T41" i="10"/>
  <c r="J41" i="10"/>
  <c r="L41" i="10"/>
  <c r="K41" i="10"/>
  <c r="U50" i="10"/>
  <c r="U255" i="10"/>
  <c r="U263" i="10"/>
  <c r="O112" i="10"/>
  <c r="Q112" i="10"/>
  <c r="T112" i="10"/>
  <c r="P112" i="10"/>
  <c r="K112" i="10"/>
  <c r="M112" i="10"/>
  <c r="L112" i="10"/>
  <c r="N112" i="10"/>
  <c r="J112" i="10"/>
  <c r="G112" i="10"/>
  <c r="R112" i="10"/>
  <c r="I112" i="10"/>
  <c r="H112" i="10"/>
  <c r="S112" i="10"/>
  <c r="F112" i="10"/>
  <c r="L61" i="27"/>
  <c r="S61" i="27"/>
  <c r="T35" i="10"/>
  <c r="P35" i="10"/>
  <c r="K35" i="10"/>
  <c r="M35" i="10"/>
  <c r="R35" i="10"/>
  <c r="J35" i="10"/>
  <c r="H35" i="10"/>
  <c r="L35" i="10"/>
  <c r="O35" i="10"/>
  <c r="I35" i="10"/>
  <c r="N35" i="10"/>
  <c r="G35" i="10"/>
  <c r="Q35" i="10"/>
  <c r="S35" i="10"/>
  <c r="F35" i="10"/>
  <c r="U123" i="10"/>
  <c r="U95" i="10"/>
  <c r="P40" i="10"/>
  <c r="Q40" i="10"/>
  <c r="O40" i="10"/>
  <c r="K40" i="10"/>
  <c r="L40" i="10"/>
  <c r="M40" i="10"/>
  <c r="R40" i="10"/>
  <c r="G40" i="10"/>
  <c r="J40" i="10"/>
  <c r="H40" i="10"/>
  <c r="N40" i="10"/>
  <c r="I40" i="10"/>
  <c r="F40" i="10"/>
  <c r="T40" i="10"/>
  <c r="S40" i="10"/>
  <c r="L711" i="10"/>
  <c r="J711" i="10"/>
  <c r="N711" i="10"/>
  <c r="Q711" i="10"/>
  <c r="I711" i="10"/>
  <c r="P711" i="10"/>
  <c r="S711" i="10"/>
  <c r="F711" i="10"/>
  <c r="O711" i="10"/>
  <c r="G711" i="10"/>
  <c r="R711" i="10"/>
  <c r="K711" i="10"/>
  <c r="T711" i="10"/>
  <c r="M711" i="10"/>
  <c r="H711" i="10"/>
  <c r="U66" i="10"/>
  <c r="AA62" i="8"/>
  <c r="AC62" i="8"/>
  <c r="K233" i="10"/>
  <c r="R233" i="10"/>
  <c r="J233" i="10"/>
  <c r="Q233" i="10"/>
  <c r="L233" i="10"/>
  <c r="F233" i="10"/>
  <c r="O233" i="10"/>
  <c r="M233" i="10"/>
  <c r="S233" i="10"/>
  <c r="P233" i="10"/>
  <c r="T233" i="10"/>
  <c r="I233" i="10"/>
  <c r="H233" i="10"/>
  <c r="G233" i="10"/>
  <c r="N233" i="10"/>
  <c r="U97" i="10"/>
  <c r="U49" i="10"/>
  <c r="AC63" i="8"/>
  <c r="AA63" i="8"/>
  <c r="U309" i="10"/>
  <c r="N708" i="10"/>
  <c r="O708" i="10"/>
  <c r="P708" i="10"/>
  <c r="M708" i="10"/>
  <c r="R708" i="10"/>
  <c r="S708" i="10"/>
  <c r="T708" i="10"/>
  <c r="Q708" i="10"/>
  <c r="H708" i="10"/>
  <c r="G708" i="10"/>
  <c r="I708" i="10"/>
  <c r="J708" i="10"/>
  <c r="F708" i="10"/>
  <c r="L708" i="10"/>
  <c r="K708" i="10"/>
  <c r="L238" i="10"/>
  <c r="M238" i="10"/>
  <c r="O238" i="10"/>
  <c r="S238" i="10"/>
  <c r="P238" i="10"/>
  <c r="Q238" i="10"/>
  <c r="F238" i="10"/>
  <c r="K238" i="10"/>
  <c r="T238" i="10"/>
  <c r="J238" i="10"/>
  <c r="N238" i="10"/>
  <c r="I238" i="10"/>
  <c r="G238" i="10"/>
  <c r="R238" i="10"/>
  <c r="H238" i="10"/>
  <c r="U171" i="10"/>
  <c r="U128" i="10"/>
  <c r="U224" i="10"/>
  <c r="U53" i="10"/>
  <c r="AC53" i="8"/>
  <c r="AA53" i="8"/>
  <c r="U701" i="10"/>
  <c r="U117" i="10"/>
  <c r="G52" i="10"/>
  <c r="N52" i="10"/>
  <c r="T52" i="10"/>
  <c r="Q52" i="10"/>
  <c r="K52" i="10"/>
  <c r="H52" i="10"/>
  <c r="F52" i="10"/>
  <c r="J52" i="10"/>
  <c r="S52" i="10"/>
  <c r="M52" i="10"/>
  <c r="P52" i="10"/>
  <c r="I52" i="10"/>
  <c r="R52" i="10"/>
  <c r="L52" i="10"/>
  <c r="O52" i="10"/>
  <c r="AA61" i="8"/>
  <c r="AC61" i="8"/>
  <c r="L32" i="10"/>
  <c r="Q32" i="10"/>
  <c r="O32" i="10"/>
  <c r="G32" i="10"/>
  <c r="M32" i="10"/>
  <c r="R32" i="10"/>
  <c r="F32" i="10"/>
  <c r="I32" i="10"/>
  <c r="H32" i="10"/>
  <c r="J32" i="10"/>
  <c r="N32" i="10"/>
  <c r="T32" i="10"/>
  <c r="S32" i="10"/>
  <c r="P32" i="10"/>
  <c r="K32" i="10"/>
  <c r="U236" i="10"/>
  <c r="D63" i="10"/>
  <c r="Y65" i="8"/>
  <c r="L27" i="10"/>
  <c r="I27" i="10"/>
  <c r="O27" i="10"/>
  <c r="T27" i="10"/>
  <c r="G27" i="10"/>
  <c r="K27" i="10"/>
  <c r="M27" i="10"/>
  <c r="H27" i="10"/>
  <c r="S27" i="10"/>
  <c r="N27" i="10"/>
  <c r="J27" i="10"/>
  <c r="F27" i="10"/>
  <c r="Q27" i="10"/>
  <c r="P27" i="10"/>
  <c r="R27" i="10"/>
  <c r="U113" i="10"/>
  <c r="AC59" i="8"/>
  <c r="AA59" i="8"/>
  <c r="U223" i="10"/>
  <c r="U231" i="10"/>
  <c r="U251" i="10"/>
  <c r="U314" i="10"/>
  <c r="U731" i="10"/>
  <c r="J69" i="6"/>
  <c r="H69" i="14" s="1"/>
  <c r="N69" i="14" s="1"/>
  <c r="G675" i="10"/>
  <c r="Q69" i="16"/>
  <c r="L69" i="16"/>
  <c r="O69" i="16"/>
  <c r="N69" i="16"/>
  <c r="P69" i="16"/>
  <c r="R59" i="6"/>
  <c r="H59" i="22" s="1"/>
  <c r="N61" i="21"/>
  <c r="M61" i="21"/>
  <c r="P61" i="21"/>
  <c r="O61" i="21"/>
  <c r="S61" i="21"/>
  <c r="I61" i="21"/>
  <c r="K61" i="21"/>
  <c r="R61" i="21"/>
  <c r="J61" i="21"/>
  <c r="T61" i="21"/>
  <c r="Q61" i="21"/>
  <c r="L61" i="21"/>
  <c r="U928" i="10"/>
  <c r="P69" i="22"/>
  <c r="N69" i="22"/>
  <c r="J69" i="22"/>
  <c r="Q69" i="22"/>
  <c r="R69" i="22"/>
  <c r="O69" i="22"/>
  <c r="T69" i="22"/>
  <c r="K69" i="22"/>
  <c r="I69" i="22"/>
  <c r="L69" i="22"/>
  <c r="M69" i="22"/>
  <c r="S69" i="22"/>
  <c r="U296" i="10"/>
  <c r="I59" i="19"/>
  <c r="O59" i="19"/>
  <c r="L59" i="19"/>
  <c r="T608" i="10"/>
  <c r="Q608" i="10"/>
  <c r="H608" i="10"/>
  <c r="S59" i="21"/>
  <c r="L59" i="21"/>
  <c r="Q59" i="21"/>
  <c r="U324" i="10"/>
  <c r="U896" i="10"/>
  <c r="U912" i="10"/>
  <c r="U304" i="10"/>
  <c r="U940" i="10"/>
  <c r="U332" i="10"/>
  <c r="U924" i="10"/>
  <c r="U308" i="10"/>
  <c r="P59" i="6"/>
  <c r="H59" i="20" s="1"/>
  <c r="N69" i="6"/>
  <c r="H69" i="18" s="1"/>
  <c r="K675" i="10"/>
  <c r="U69" i="6"/>
  <c r="H69" i="25" s="1"/>
  <c r="R675" i="10"/>
  <c r="U336" i="10"/>
  <c r="M69" i="6"/>
  <c r="H69" i="17" s="1"/>
  <c r="J675" i="10"/>
  <c r="M69" i="15"/>
  <c r="P69" i="15"/>
  <c r="K69" i="15"/>
  <c r="S69" i="15"/>
  <c r="O69" i="15"/>
  <c r="T69" i="15"/>
  <c r="L69" i="15"/>
  <c r="J69" i="15"/>
  <c r="Q69" i="15"/>
  <c r="I69" i="15"/>
  <c r="N69" i="15"/>
  <c r="R69" i="15"/>
  <c r="I69" i="6"/>
  <c r="F675" i="10"/>
  <c r="U908" i="10"/>
  <c r="J69" i="23"/>
  <c r="T69" i="23"/>
  <c r="O69" i="23"/>
  <c r="M69" i="23"/>
  <c r="R69" i="23"/>
  <c r="P69" i="23"/>
  <c r="S69" i="23"/>
  <c r="I69" i="23"/>
  <c r="N69" i="23"/>
  <c r="K69" i="23"/>
  <c r="Q69" i="23"/>
  <c r="L69" i="23"/>
  <c r="P59" i="27"/>
  <c r="R59" i="27"/>
  <c r="O59" i="27"/>
  <c r="S59" i="27"/>
  <c r="Q59" i="27"/>
  <c r="T59" i="27"/>
  <c r="J59" i="27"/>
  <c r="L59" i="27"/>
  <c r="M59" i="27"/>
  <c r="I59" i="27"/>
  <c r="K59" i="27"/>
  <c r="N59" i="27"/>
  <c r="O69" i="24"/>
  <c r="T69" i="24"/>
  <c r="K69" i="24"/>
  <c r="I69" i="24"/>
  <c r="M69" i="24"/>
  <c r="L69" i="24"/>
  <c r="S69" i="24"/>
  <c r="R69" i="24"/>
  <c r="J69" i="24"/>
  <c r="Q69" i="24"/>
  <c r="P69" i="24"/>
  <c r="N69" i="24"/>
  <c r="U292" i="10"/>
  <c r="I608" i="10"/>
  <c r="O59" i="21"/>
  <c r="K59" i="21"/>
  <c r="I59" i="21"/>
  <c r="R59" i="19"/>
  <c r="P59" i="19"/>
  <c r="P608" i="10"/>
  <c r="R608" i="10"/>
  <c r="K608" i="10"/>
  <c r="P59" i="21"/>
  <c r="T59" i="21"/>
  <c r="U371" i="10"/>
  <c r="U300" i="10"/>
  <c r="U316" i="10"/>
  <c r="I61" i="17"/>
  <c r="M61" i="17"/>
  <c r="T61" i="17"/>
  <c r="N61" i="17"/>
  <c r="O61" i="17"/>
  <c r="S61" i="17"/>
  <c r="K61" i="17"/>
  <c r="J61" i="17"/>
  <c r="R61" i="17"/>
  <c r="Q61" i="17"/>
  <c r="L61" i="17"/>
  <c r="P61" i="17"/>
  <c r="L675" i="10"/>
  <c r="O69" i="6"/>
  <c r="H69" i="19" s="1"/>
  <c r="U320" i="10"/>
  <c r="U328" i="10"/>
  <c r="L60" i="22"/>
  <c r="O60" i="22"/>
  <c r="I60" i="22"/>
  <c r="J60" i="22"/>
  <c r="K60" i="22"/>
  <c r="Q60" i="22"/>
  <c r="P60" i="22"/>
  <c r="N60" i="22"/>
  <c r="T60" i="22"/>
  <c r="S60" i="22"/>
  <c r="R60" i="22"/>
  <c r="M60" i="22"/>
  <c r="S60" i="20"/>
  <c r="T60" i="20"/>
  <c r="J60" i="20"/>
  <c r="O60" i="20"/>
  <c r="K60" i="20"/>
  <c r="N60" i="20"/>
  <c r="R60" i="20"/>
  <c r="I60" i="20"/>
  <c r="M60" i="20"/>
  <c r="P60" i="20"/>
  <c r="Q60" i="20"/>
  <c r="L60" i="20"/>
  <c r="L60" i="24"/>
  <c r="S60" i="24"/>
  <c r="J60" i="24"/>
  <c r="M60" i="24"/>
  <c r="N60" i="24"/>
  <c r="R60" i="24"/>
  <c r="O60" i="24"/>
  <c r="K60" i="24"/>
  <c r="Q60" i="24"/>
  <c r="T60" i="24"/>
  <c r="P60" i="24"/>
  <c r="I60" i="24"/>
  <c r="L60" i="15"/>
  <c r="J60" i="15"/>
  <c r="Q60" i="15"/>
  <c r="N60" i="15"/>
  <c r="P60" i="15"/>
  <c r="M60" i="15"/>
  <c r="O60" i="15"/>
  <c r="R60" i="15"/>
  <c r="K60" i="15"/>
  <c r="I60" i="15"/>
  <c r="S60" i="15"/>
  <c r="T60" i="15"/>
  <c r="T60" i="23"/>
  <c r="S60" i="23"/>
  <c r="M60" i="23"/>
  <c r="N60" i="23"/>
  <c r="Q60" i="23"/>
  <c r="R60" i="23"/>
  <c r="O60" i="23"/>
  <c r="I60" i="23"/>
  <c r="L60" i="23"/>
  <c r="J60" i="23"/>
  <c r="P60" i="23"/>
  <c r="K60" i="23"/>
  <c r="I60" i="25"/>
  <c r="S60" i="25"/>
  <c r="Q60" i="25"/>
  <c r="R60" i="25"/>
  <c r="J60" i="25"/>
  <c r="L60" i="25"/>
  <c r="T60" i="25"/>
  <c r="K60" i="25"/>
  <c r="P60" i="25"/>
  <c r="N60" i="25"/>
  <c r="O60" i="25"/>
  <c r="M60" i="25"/>
  <c r="J60" i="14"/>
  <c r="T60" i="14"/>
  <c r="K60" i="14"/>
  <c r="Q60" i="14"/>
  <c r="R60" i="14"/>
  <c r="S60" i="14"/>
  <c r="M60" i="14"/>
  <c r="O60" i="14"/>
  <c r="P60" i="14"/>
  <c r="I60" i="14"/>
  <c r="L60" i="14"/>
  <c r="N60" i="14"/>
  <c r="P60" i="17"/>
  <c r="J60" i="17"/>
  <c r="N60" i="17"/>
  <c r="L60" i="17"/>
  <c r="T60" i="17"/>
  <c r="Q60" i="17"/>
  <c r="M60" i="17"/>
  <c r="R60" i="17"/>
  <c r="O60" i="17"/>
  <c r="K60" i="17"/>
  <c r="I60" i="17"/>
  <c r="S60" i="17"/>
  <c r="R60" i="21"/>
  <c r="T60" i="21"/>
  <c r="K60" i="21"/>
  <c r="P60" i="21"/>
  <c r="O60" i="21"/>
  <c r="L60" i="21"/>
  <c r="J60" i="21"/>
  <c r="Q60" i="21"/>
  <c r="M60" i="21"/>
  <c r="I60" i="21"/>
  <c r="N60" i="21"/>
  <c r="S60" i="21"/>
  <c r="H59" i="13"/>
  <c r="I60" i="18"/>
  <c r="L60" i="18"/>
  <c r="R60" i="18"/>
  <c r="J60" i="18"/>
  <c r="Q60" i="18"/>
  <c r="P60" i="18"/>
  <c r="M60" i="18"/>
  <c r="K60" i="18"/>
  <c r="O60" i="18"/>
  <c r="N60" i="18"/>
  <c r="S60" i="18"/>
  <c r="T60" i="18"/>
  <c r="T60" i="19"/>
  <c r="S60" i="19"/>
  <c r="I60" i="19"/>
  <c r="K60" i="19"/>
  <c r="J60" i="19"/>
  <c r="N60" i="19"/>
  <c r="P60" i="19"/>
  <c r="Q60" i="19"/>
  <c r="L60" i="19"/>
  <c r="R60" i="19"/>
  <c r="O60" i="19"/>
  <c r="M60" i="19"/>
  <c r="I60" i="6"/>
  <c r="F608" i="10"/>
  <c r="S60" i="27"/>
  <c r="K60" i="27"/>
  <c r="R60" i="27"/>
  <c r="J60" i="27"/>
  <c r="O60" i="27"/>
  <c r="I60" i="27"/>
  <c r="M60" i="27"/>
  <c r="P60" i="27"/>
  <c r="Q60" i="27"/>
  <c r="N60" i="27"/>
  <c r="T60" i="27"/>
  <c r="L60" i="27"/>
  <c r="Q60" i="16"/>
  <c r="I60" i="16"/>
  <c r="J60" i="16"/>
  <c r="O60" i="16"/>
  <c r="N60" i="16"/>
  <c r="S60" i="16"/>
  <c r="L60" i="16"/>
  <c r="K60" i="16"/>
  <c r="T60" i="16"/>
  <c r="M60" i="16"/>
  <c r="R60" i="16"/>
  <c r="P60" i="16"/>
  <c r="D8" i="7"/>
  <c r="E71" i="8"/>
  <c r="I10" i="8"/>
  <c r="M211" i="10"/>
  <c r="R211" i="10"/>
  <c r="S211" i="10"/>
  <c r="I211" i="10"/>
  <c r="T211" i="10"/>
  <c r="Q211" i="10"/>
  <c r="K211" i="10"/>
  <c r="H211" i="10"/>
  <c r="N211" i="10"/>
  <c r="F211" i="10"/>
  <c r="J211" i="10"/>
  <c r="O211" i="10"/>
  <c r="G211" i="10"/>
  <c r="L211" i="10"/>
  <c r="P211" i="10"/>
  <c r="N9" i="10"/>
  <c r="J9" i="10"/>
  <c r="M9" i="10"/>
  <c r="P9" i="10"/>
  <c r="R9" i="10"/>
  <c r="H9" i="10"/>
  <c r="G9" i="10"/>
  <c r="Q9" i="10"/>
  <c r="L9" i="10"/>
  <c r="S9" i="10"/>
  <c r="K9" i="10"/>
  <c r="T9" i="10"/>
  <c r="F9" i="10"/>
  <c r="O9" i="10"/>
  <c r="I9" i="10"/>
  <c r="P77" i="10"/>
  <c r="F77" i="10"/>
  <c r="L77" i="10"/>
  <c r="H77" i="10"/>
  <c r="S77" i="10"/>
  <c r="I77" i="10"/>
  <c r="O77" i="10"/>
  <c r="K77" i="10"/>
  <c r="G77" i="10"/>
  <c r="N77" i="10"/>
  <c r="Q77" i="10"/>
  <c r="T77" i="10"/>
  <c r="J77" i="10"/>
  <c r="M77" i="10"/>
  <c r="R77" i="10"/>
  <c r="U815" i="10"/>
  <c r="U144" i="10"/>
  <c r="U748" i="10"/>
  <c r="L681" i="10"/>
  <c r="Q681" i="10"/>
  <c r="H681" i="10"/>
  <c r="G681" i="10"/>
  <c r="T681" i="10"/>
  <c r="F681" i="10"/>
  <c r="I681" i="10"/>
  <c r="O681" i="10"/>
  <c r="N681" i="10"/>
  <c r="S681" i="10"/>
  <c r="P681" i="10"/>
  <c r="R681" i="10"/>
  <c r="J681" i="10"/>
  <c r="M681" i="10"/>
  <c r="K681" i="10"/>
  <c r="V46" i="25"/>
  <c r="V46" i="23"/>
  <c r="V46" i="21"/>
  <c r="N111" i="12" l="1"/>
  <c r="T60" i="26"/>
  <c r="I541" i="10"/>
  <c r="V130" i="12"/>
  <c r="V135" i="12" s="1"/>
  <c r="Q135" i="13"/>
  <c r="U136" i="13"/>
  <c r="N136" i="12"/>
  <c r="I146" i="13"/>
  <c r="R158" i="13"/>
  <c r="W157" i="12"/>
  <c r="Q158" i="13"/>
  <c r="V157" i="12"/>
  <c r="V158" i="12" s="1"/>
  <c r="Z208" i="12"/>
  <c r="O212" i="12"/>
  <c r="S130" i="12"/>
  <c r="S135" i="12" s="1"/>
  <c r="N135" i="13"/>
  <c r="P130" i="12"/>
  <c r="P135" i="12" s="1"/>
  <c r="K135" i="13"/>
  <c r="X115" i="12"/>
  <c r="X120" i="12" s="1"/>
  <c r="S120" i="13"/>
  <c r="Q170" i="13"/>
  <c r="V167" i="12"/>
  <c r="V170" i="12" s="1"/>
  <c r="T167" i="12"/>
  <c r="T170" i="12" s="1"/>
  <c r="O170" i="13"/>
  <c r="Z148" i="12"/>
  <c r="S71" i="12"/>
  <c r="S74" i="12" s="1"/>
  <c r="N74" i="13"/>
  <c r="V71" i="12"/>
  <c r="V74" i="12" s="1"/>
  <c r="Q74" i="13"/>
  <c r="P75" i="12"/>
  <c r="P83" i="12" s="1"/>
  <c r="K83" i="13"/>
  <c r="Q75" i="12"/>
  <c r="Q83" i="12" s="1"/>
  <c r="L83" i="13"/>
  <c r="O122" i="12"/>
  <c r="O129" i="12" s="1"/>
  <c r="J129" i="13"/>
  <c r="Z184" i="12"/>
  <c r="N197" i="12"/>
  <c r="J228" i="13"/>
  <c r="O227" i="12"/>
  <c r="O228" i="12" s="1"/>
  <c r="Q136" i="12"/>
  <c r="Q146" i="12" s="1"/>
  <c r="L146" i="13"/>
  <c r="W136" i="12"/>
  <c r="W146" i="12" s="1"/>
  <c r="R146" i="13"/>
  <c r="R157" i="12"/>
  <c r="R158" i="12" s="1"/>
  <c r="M158" i="13"/>
  <c r="Q130" i="12"/>
  <c r="Q135" i="12" s="1"/>
  <c r="L135" i="13"/>
  <c r="W130" i="12"/>
  <c r="W135" i="12" s="1"/>
  <c r="R135" i="13"/>
  <c r="N120" i="13"/>
  <c r="S115" i="12"/>
  <c r="S120" i="12" s="1"/>
  <c r="Z86" i="12"/>
  <c r="V111" i="12"/>
  <c r="V198" i="13"/>
  <c r="V203" i="13" s="1"/>
  <c r="U203" i="13"/>
  <c r="Y167" i="12"/>
  <c r="Y170" i="12" s="1"/>
  <c r="T170" i="13"/>
  <c r="K74" i="13"/>
  <c r="P71" i="12"/>
  <c r="P74" i="12" s="1"/>
  <c r="Q71" i="12"/>
  <c r="Q74" i="12" s="1"/>
  <c r="L74" i="13"/>
  <c r="J83" i="13"/>
  <c r="O75" i="12"/>
  <c r="O83" i="12" s="1"/>
  <c r="S122" i="12"/>
  <c r="S129" i="12" s="1"/>
  <c r="N129" i="13"/>
  <c r="X122" i="12"/>
  <c r="X129" i="12" s="1"/>
  <c r="S129" i="13"/>
  <c r="L228" i="13"/>
  <c r="Q227" i="12"/>
  <c r="Q228" i="12" s="1"/>
  <c r="X136" i="12"/>
  <c r="X146" i="12" s="1"/>
  <c r="S146" i="13"/>
  <c r="S136" i="12"/>
  <c r="S146" i="12" s="1"/>
  <c r="N146" i="13"/>
  <c r="N157" i="12"/>
  <c r="N158" i="12" s="1"/>
  <c r="I158" i="13"/>
  <c r="U157" i="13"/>
  <c r="U71" i="12"/>
  <c r="U74" i="12" s="1"/>
  <c r="P74" i="13"/>
  <c r="O157" i="12"/>
  <c r="O158" i="12" s="1"/>
  <c r="J158" i="13"/>
  <c r="V86" i="13"/>
  <c r="V111" i="13" s="1"/>
  <c r="U111" i="13"/>
  <c r="R130" i="12"/>
  <c r="R135" i="12" s="1"/>
  <c r="M135" i="13"/>
  <c r="R115" i="12"/>
  <c r="R120" i="12" s="1"/>
  <c r="M120" i="13"/>
  <c r="T115" i="12"/>
  <c r="T120" i="12" s="1"/>
  <c r="O120" i="13"/>
  <c r="X167" i="12"/>
  <c r="X170" i="12" s="1"/>
  <c r="S170" i="13"/>
  <c r="W71" i="12"/>
  <c r="W74" i="12" s="1"/>
  <c r="R74" i="13"/>
  <c r="S75" i="12"/>
  <c r="N83" i="13"/>
  <c r="P83" i="13"/>
  <c r="U75" i="12"/>
  <c r="U83" i="12" s="1"/>
  <c r="V122" i="12"/>
  <c r="V129" i="12" s="1"/>
  <c r="Q129" i="13"/>
  <c r="V152" i="13"/>
  <c r="V155" i="13" s="1"/>
  <c r="U155" i="13"/>
  <c r="V179" i="13"/>
  <c r="V182" i="13" s="1"/>
  <c r="U182" i="13"/>
  <c r="R228" i="13"/>
  <c r="W227" i="12"/>
  <c r="W228" i="12" s="1"/>
  <c r="T227" i="12"/>
  <c r="T228" i="12" s="1"/>
  <c r="O228" i="13"/>
  <c r="P146" i="13"/>
  <c r="U136" i="12"/>
  <c r="U146" i="12" s="1"/>
  <c r="T158" i="13"/>
  <c r="Y157" i="12"/>
  <c r="Y158" i="12" s="1"/>
  <c r="T130" i="12"/>
  <c r="T135" i="12" s="1"/>
  <c r="O135" i="13"/>
  <c r="S167" i="12"/>
  <c r="S170" i="12" s="1"/>
  <c r="N170" i="13"/>
  <c r="Q228" i="13"/>
  <c r="V227" i="12"/>
  <c r="V228" i="12" s="1"/>
  <c r="V164" i="13"/>
  <c r="V166" i="13" s="1"/>
  <c r="U166" i="13"/>
  <c r="L158" i="13"/>
  <c r="Q157" i="12"/>
  <c r="Q158" i="12" s="1"/>
  <c r="P135" i="13"/>
  <c r="U130" i="12"/>
  <c r="U135" i="12" s="1"/>
  <c r="P115" i="12"/>
  <c r="P120" i="12" s="1"/>
  <c r="K120" i="13"/>
  <c r="V115" i="12"/>
  <c r="V120" i="12" s="1"/>
  <c r="Q120" i="13"/>
  <c r="N203" i="12"/>
  <c r="Z198" i="12"/>
  <c r="U167" i="12"/>
  <c r="U170" i="12" s="1"/>
  <c r="P170" i="13"/>
  <c r="O167" i="12"/>
  <c r="O170" i="12" s="1"/>
  <c r="J170" i="13"/>
  <c r="T71" i="12"/>
  <c r="T74" i="12" s="1"/>
  <c r="O74" i="13"/>
  <c r="R75" i="12"/>
  <c r="R83" i="12" s="1"/>
  <c r="M83" i="13"/>
  <c r="X75" i="12"/>
  <c r="X83" i="12" s="1"/>
  <c r="S83" i="13"/>
  <c r="V173" i="13"/>
  <c r="V175" i="13" s="1"/>
  <c r="U175" i="13"/>
  <c r="O129" i="13"/>
  <c r="T122" i="12"/>
  <c r="T129" i="12" s="1"/>
  <c r="N182" i="12"/>
  <c r="Z179" i="12"/>
  <c r="K228" i="13"/>
  <c r="P227" i="12"/>
  <c r="P228" i="12" s="1"/>
  <c r="X227" i="12"/>
  <c r="X228" i="12" s="1"/>
  <c r="S228" i="13"/>
  <c r="O136" i="12"/>
  <c r="O146" i="12" s="1"/>
  <c r="J146" i="13"/>
  <c r="V136" i="12"/>
  <c r="V146" i="12" s="1"/>
  <c r="Q146" i="13"/>
  <c r="V148" i="13"/>
  <c r="V151" i="13" s="1"/>
  <c r="U151" i="13"/>
  <c r="K146" i="13"/>
  <c r="P136" i="12"/>
  <c r="P146" i="12" s="1"/>
  <c r="U157" i="12"/>
  <c r="U158" i="12" s="1"/>
  <c r="P158" i="13"/>
  <c r="S157" i="12"/>
  <c r="S158" i="12" s="1"/>
  <c r="N158" i="13"/>
  <c r="J135" i="13"/>
  <c r="O130" i="12"/>
  <c r="O135" i="12" s="1"/>
  <c r="W115" i="12"/>
  <c r="W120" i="12" s="1"/>
  <c r="R120" i="13"/>
  <c r="U115" i="12"/>
  <c r="U120" i="12" s="1"/>
  <c r="P120" i="13"/>
  <c r="U225" i="13"/>
  <c r="W167" i="12"/>
  <c r="W170" i="12" s="1"/>
  <c r="R170" i="13"/>
  <c r="T74" i="13"/>
  <c r="Y71" i="12"/>
  <c r="Y74" i="12" s="1"/>
  <c r="S74" i="13"/>
  <c r="X71" i="12"/>
  <c r="X74" i="12" s="1"/>
  <c r="T75" i="12"/>
  <c r="T83" i="12" s="1"/>
  <c r="O83" i="13"/>
  <c r="W75" i="12"/>
  <c r="W83" i="12" s="1"/>
  <c r="R83" i="13"/>
  <c r="T129" i="13"/>
  <c r="Y122" i="12"/>
  <c r="Y129" i="12" s="1"/>
  <c r="W122" i="12"/>
  <c r="W129" i="12" s="1"/>
  <c r="R129" i="13"/>
  <c r="Z152" i="12"/>
  <c r="N155" i="12"/>
  <c r="V212" i="12"/>
  <c r="Y227" i="12"/>
  <c r="Y228" i="12" s="1"/>
  <c r="T228" i="13"/>
  <c r="R136" i="12"/>
  <c r="R146" i="12" s="1"/>
  <c r="M146" i="13"/>
  <c r="T136" i="12"/>
  <c r="T146" i="12" s="1"/>
  <c r="O146" i="13"/>
  <c r="I129" i="13"/>
  <c r="U122" i="13"/>
  <c r="N122" i="12"/>
  <c r="N129" i="12" s="1"/>
  <c r="S227" i="12"/>
  <c r="S228" i="12" s="1"/>
  <c r="N228" i="13"/>
  <c r="N151" i="12"/>
  <c r="Z150" i="12"/>
  <c r="AA150" i="12" s="1"/>
  <c r="O158" i="13"/>
  <c r="T157" i="12"/>
  <c r="T158" i="12" s="1"/>
  <c r="S135" i="13"/>
  <c r="X130" i="12"/>
  <c r="X135" i="12" s="1"/>
  <c r="Q115" i="12"/>
  <c r="Q120" i="12" s="1"/>
  <c r="L120" i="13"/>
  <c r="N225" i="12"/>
  <c r="Z213" i="12"/>
  <c r="Q167" i="12"/>
  <c r="Q170" i="12" s="1"/>
  <c r="L170" i="13"/>
  <c r="N167" i="12"/>
  <c r="I170" i="13"/>
  <c r="U167" i="13"/>
  <c r="U71" i="13"/>
  <c r="N71" i="12"/>
  <c r="I74" i="13"/>
  <c r="N75" i="12"/>
  <c r="N83" i="12" s="1"/>
  <c r="I83" i="13"/>
  <c r="U75" i="13"/>
  <c r="V75" i="12"/>
  <c r="V83" i="12" s="1"/>
  <c r="Q83" i="13"/>
  <c r="N175" i="12"/>
  <c r="Z173" i="12"/>
  <c r="P122" i="12"/>
  <c r="P129" i="12" s="1"/>
  <c r="K129" i="13"/>
  <c r="M129" i="13"/>
  <c r="R122" i="12"/>
  <c r="R227" i="12"/>
  <c r="R228" i="12" s="1"/>
  <c r="M228" i="13"/>
  <c r="H146" i="12"/>
  <c r="N166" i="12"/>
  <c r="Z164" i="12"/>
  <c r="Y115" i="12"/>
  <c r="Y120" i="12" s="1"/>
  <c r="T120" i="13"/>
  <c r="O71" i="12"/>
  <c r="O74" i="12" s="1"/>
  <c r="J74" i="13"/>
  <c r="P157" i="12"/>
  <c r="P158" i="12" s="1"/>
  <c r="K158" i="13"/>
  <c r="S158" i="13"/>
  <c r="X157" i="12"/>
  <c r="X158" i="12" s="1"/>
  <c r="T135" i="13"/>
  <c r="Y130" i="12"/>
  <c r="Y135" i="12" s="1"/>
  <c r="U130" i="13"/>
  <c r="N130" i="12"/>
  <c r="I135" i="13"/>
  <c r="J120" i="13"/>
  <c r="O115" i="12"/>
  <c r="O120" i="12" s="1"/>
  <c r="N115" i="12"/>
  <c r="U115" i="13"/>
  <c r="I120" i="13"/>
  <c r="V208" i="13"/>
  <c r="V212" i="13" s="1"/>
  <c r="U212" i="13"/>
  <c r="K170" i="13"/>
  <c r="P167" i="12"/>
  <c r="P170" i="12" s="1"/>
  <c r="R167" i="12"/>
  <c r="R170" i="12" s="1"/>
  <c r="M170" i="13"/>
  <c r="R71" i="12"/>
  <c r="R74" i="12" s="1"/>
  <c r="M74" i="13"/>
  <c r="Y75" i="12"/>
  <c r="Y83" i="12" s="1"/>
  <c r="T83" i="13"/>
  <c r="U122" i="12"/>
  <c r="U129" i="12" s="1"/>
  <c r="P129" i="13"/>
  <c r="Q122" i="12"/>
  <c r="Q129" i="12" s="1"/>
  <c r="L129" i="13"/>
  <c r="V184" i="13"/>
  <c r="V197" i="13" s="1"/>
  <c r="U197" i="13"/>
  <c r="N227" i="12"/>
  <c r="I228" i="13"/>
  <c r="U227" i="13"/>
  <c r="V227" i="13" s="1"/>
  <c r="V228" i="13" s="1"/>
  <c r="U227" i="12"/>
  <c r="U228" i="12" s="1"/>
  <c r="P228" i="13"/>
  <c r="Y136" i="12"/>
  <c r="Y146" i="12" s="1"/>
  <c r="T146" i="13"/>
  <c r="P45" i="12"/>
  <c r="Q45" i="12"/>
  <c r="V45" i="12"/>
  <c r="O541" i="10"/>
  <c r="S541" i="10"/>
  <c r="L235" i="12"/>
  <c r="R541" i="10"/>
  <c r="K541" i="10"/>
  <c r="N541" i="10"/>
  <c r="V45" i="15"/>
  <c r="R45" i="12"/>
  <c r="U45" i="12"/>
  <c r="S45" i="12"/>
  <c r="S608" i="10"/>
  <c r="L541" i="10"/>
  <c r="H541" i="10"/>
  <c r="M541" i="10"/>
  <c r="U541" i="10"/>
  <c r="P541" i="10"/>
  <c r="G541" i="10"/>
  <c r="J541" i="10"/>
  <c r="T541" i="10"/>
  <c r="W45" i="12"/>
  <c r="R61" i="13"/>
  <c r="W61" i="12" s="1"/>
  <c r="U45" i="20"/>
  <c r="U46" i="20" s="1"/>
  <c r="V46" i="20" s="1"/>
  <c r="N45" i="12"/>
  <c r="U45" i="24"/>
  <c r="U46" i="24" s="1"/>
  <c r="V46" i="24" s="1"/>
  <c r="V45" i="20"/>
  <c r="L61" i="13"/>
  <c r="Q61" i="12" s="1"/>
  <c r="M61" i="13"/>
  <c r="R61" i="12" s="1"/>
  <c r="U214" i="10"/>
  <c r="L474" i="10"/>
  <c r="I474" i="10"/>
  <c r="T474" i="10"/>
  <c r="K407" i="10"/>
  <c r="S407" i="10"/>
  <c r="U45" i="27"/>
  <c r="U46" i="27" s="1"/>
  <c r="V46" i="27" s="1"/>
  <c r="AA19" i="12"/>
  <c r="AA40" i="12" s="1"/>
  <c r="Z40" i="12"/>
  <c r="U244" i="10"/>
  <c r="U110" i="10"/>
  <c r="T45" i="12"/>
  <c r="U96" i="10"/>
  <c r="U45" i="22"/>
  <c r="U46" i="22" s="1"/>
  <c r="V46" i="22" s="1"/>
  <c r="U710" i="10"/>
  <c r="U714" i="10"/>
  <c r="AC40" i="8"/>
  <c r="AA40" i="8"/>
  <c r="Z44" i="12"/>
  <c r="AA41" i="12"/>
  <c r="AA44" i="12" s="1"/>
  <c r="U702" i="10"/>
  <c r="U230" i="10"/>
  <c r="V45" i="22"/>
  <c r="G38" i="10"/>
  <c r="L38" i="10"/>
  <c r="N38" i="10"/>
  <c r="H38" i="10"/>
  <c r="K38" i="10"/>
  <c r="R38" i="10"/>
  <c r="J38" i="10"/>
  <c r="O38" i="10"/>
  <c r="M38" i="10"/>
  <c r="I38" i="10"/>
  <c r="T38" i="10"/>
  <c r="P38" i="10"/>
  <c r="F38" i="10"/>
  <c r="Q38" i="10"/>
  <c r="S38" i="10"/>
  <c r="Y45" i="12"/>
  <c r="AC32" i="8"/>
  <c r="AA32" i="8"/>
  <c r="U98" i="10"/>
  <c r="U700" i="10"/>
  <c r="AC44" i="8"/>
  <c r="AA44" i="8"/>
  <c r="U264" i="10"/>
  <c r="P30" i="10"/>
  <c r="O30" i="10"/>
  <c r="L30" i="10"/>
  <c r="J30" i="10"/>
  <c r="S30" i="10"/>
  <c r="R30" i="10"/>
  <c r="F30" i="10"/>
  <c r="G30" i="10"/>
  <c r="N30" i="10"/>
  <c r="K30" i="10"/>
  <c r="H30" i="10"/>
  <c r="I30" i="10"/>
  <c r="T30" i="10"/>
  <c r="M30" i="10"/>
  <c r="Q30" i="10"/>
  <c r="F42" i="10"/>
  <c r="N42" i="10"/>
  <c r="S42" i="10"/>
  <c r="K42" i="10"/>
  <c r="H42" i="10"/>
  <c r="L42" i="10"/>
  <c r="Q42" i="10"/>
  <c r="R42" i="10"/>
  <c r="O42" i="10"/>
  <c r="P42" i="10"/>
  <c r="G42" i="10"/>
  <c r="T42" i="10"/>
  <c r="M42" i="10"/>
  <c r="I42" i="10"/>
  <c r="J42" i="10"/>
  <c r="U232" i="10"/>
  <c r="AC64" i="8"/>
  <c r="AA64" i="8"/>
  <c r="AA16" i="12"/>
  <c r="AA18" i="12" s="1"/>
  <c r="Z18" i="12"/>
  <c r="V45" i="24"/>
  <c r="U106" i="10"/>
  <c r="U734" i="10"/>
  <c r="O45" i="12"/>
  <c r="I62" i="10"/>
  <c r="J62" i="10"/>
  <c r="N62" i="10"/>
  <c r="P62" i="10"/>
  <c r="M62" i="10"/>
  <c r="L62" i="10"/>
  <c r="F62" i="10"/>
  <c r="R62" i="10"/>
  <c r="Q62" i="10"/>
  <c r="S62" i="10"/>
  <c r="K62" i="10"/>
  <c r="T62" i="10"/>
  <c r="H62" i="10"/>
  <c r="O62" i="10"/>
  <c r="G62" i="10"/>
  <c r="AC30" i="8"/>
  <c r="AA30" i="8"/>
  <c r="U45" i="15"/>
  <c r="U46" i="15" s="1"/>
  <c r="V46" i="15" s="1"/>
  <c r="V45" i="19"/>
  <c r="P28" i="10"/>
  <c r="O28" i="10"/>
  <c r="T28" i="10"/>
  <c r="N28" i="10"/>
  <c r="S28" i="10"/>
  <c r="R28" i="10"/>
  <c r="M28" i="10"/>
  <c r="H28" i="10"/>
  <c r="J28" i="10"/>
  <c r="L28" i="10"/>
  <c r="G28" i="10"/>
  <c r="F28" i="10"/>
  <c r="K28" i="10"/>
  <c r="I28" i="10"/>
  <c r="Q28" i="10"/>
  <c r="U130" i="10"/>
  <c r="U240" i="10"/>
  <c r="V45" i="27"/>
  <c r="X45" i="12"/>
  <c r="U45" i="19"/>
  <c r="U46" i="19" s="1"/>
  <c r="V46" i="19" s="1"/>
  <c r="K60" i="26"/>
  <c r="S60" i="26"/>
  <c r="R407" i="10"/>
  <c r="K61" i="13"/>
  <c r="P61" i="12" s="1"/>
  <c r="Q61" i="13"/>
  <c r="V61" i="12" s="1"/>
  <c r="F541" i="10"/>
  <c r="I61" i="13"/>
  <c r="N61" i="12" s="1"/>
  <c r="X61" i="6"/>
  <c r="Y61" i="6" s="1"/>
  <c r="H61" i="12"/>
  <c r="N61" i="13"/>
  <c r="S61" i="12" s="1"/>
  <c r="H474" i="10"/>
  <c r="N474" i="10"/>
  <c r="O474" i="10"/>
  <c r="M407" i="10"/>
  <c r="O61" i="13"/>
  <c r="T61" i="12" s="1"/>
  <c r="P61" i="13"/>
  <c r="U61" i="12" s="1"/>
  <c r="T61" i="13"/>
  <c r="Y61" i="12" s="1"/>
  <c r="J61" i="13"/>
  <c r="N60" i="26"/>
  <c r="J60" i="26"/>
  <c r="R60" i="26"/>
  <c r="P60" i="26"/>
  <c r="I60" i="26"/>
  <c r="O60" i="26"/>
  <c r="Q60" i="26"/>
  <c r="L60" i="26"/>
  <c r="U107" i="10"/>
  <c r="U12" i="10"/>
  <c r="K474" i="10"/>
  <c r="G474" i="10"/>
  <c r="S474" i="10"/>
  <c r="J474" i="10"/>
  <c r="Q474" i="10"/>
  <c r="U474" i="10"/>
  <c r="G407" i="10"/>
  <c r="N407" i="10"/>
  <c r="F474" i="10"/>
  <c r="P474" i="10"/>
  <c r="M474" i="10"/>
  <c r="L407" i="10"/>
  <c r="O58" i="6"/>
  <c r="H58" i="19" s="1"/>
  <c r="K58" i="19" s="1"/>
  <c r="P407" i="10"/>
  <c r="F407" i="10"/>
  <c r="T407" i="10"/>
  <c r="N58" i="6"/>
  <c r="H58" i="18" s="1"/>
  <c r="L58" i="18" s="1"/>
  <c r="Q407" i="10"/>
  <c r="P58" i="6"/>
  <c r="H58" i="20" s="1"/>
  <c r="K58" i="20" s="1"/>
  <c r="O407" i="10"/>
  <c r="V58" i="6"/>
  <c r="H58" i="26" s="1"/>
  <c r="I58" i="26" s="1"/>
  <c r="I407" i="10"/>
  <c r="J407" i="10"/>
  <c r="U405" i="10"/>
  <c r="U407" i="10" s="1"/>
  <c r="J58" i="6"/>
  <c r="H58" i="14" s="1"/>
  <c r="M58" i="14" s="1"/>
  <c r="U59" i="16"/>
  <c r="V59" i="16" s="1"/>
  <c r="H407" i="10"/>
  <c r="U59" i="24"/>
  <c r="V59" i="24" s="1"/>
  <c r="U59" i="18"/>
  <c r="V59" i="18" s="1"/>
  <c r="U59" i="26"/>
  <c r="V59" i="26" s="1"/>
  <c r="U59" i="15"/>
  <c r="V59" i="15" s="1"/>
  <c r="U684" i="10"/>
  <c r="U695" i="10"/>
  <c r="U59" i="23"/>
  <c r="V59" i="23" s="1"/>
  <c r="U80" i="10"/>
  <c r="AA14" i="8"/>
  <c r="AC11" i="8"/>
  <c r="U59" i="17"/>
  <c r="V59" i="17" s="1"/>
  <c r="U225" i="10"/>
  <c r="U91" i="10"/>
  <c r="AC25" i="8"/>
  <c r="AA25" i="8"/>
  <c r="U19" i="10"/>
  <c r="AA22" i="8"/>
  <c r="AC22" i="8"/>
  <c r="U17" i="10"/>
  <c r="U692" i="10"/>
  <c r="M20" i="10"/>
  <c r="N20" i="10"/>
  <c r="O20" i="10"/>
  <c r="F20" i="10"/>
  <c r="J20" i="10"/>
  <c r="R20" i="10"/>
  <c r="P20" i="10"/>
  <c r="H20" i="10"/>
  <c r="L20" i="10"/>
  <c r="Q20" i="10"/>
  <c r="K20" i="10"/>
  <c r="S20" i="10"/>
  <c r="G20" i="10"/>
  <c r="I20" i="10"/>
  <c r="T20" i="10"/>
  <c r="F23" i="10"/>
  <c r="Q23" i="10"/>
  <c r="S23" i="10"/>
  <c r="R23" i="10"/>
  <c r="N23" i="10"/>
  <c r="J23" i="10"/>
  <c r="O23" i="10"/>
  <c r="L23" i="10"/>
  <c r="G23" i="10"/>
  <c r="I23" i="10"/>
  <c r="P23" i="10"/>
  <c r="T23" i="10"/>
  <c r="K23" i="10"/>
  <c r="M23" i="10"/>
  <c r="H23" i="10"/>
  <c r="U88" i="10"/>
  <c r="U222" i="10"/>
  <c r="U61" i="15"/>
  <c r="V61" i="15" s="1"/>
  <c r="P69" i="27"/>
  <c r="Q69" i="27"/>
  <c r="N69" i="27"/>
  <c r="U61" i="22"/>
  <c r="V61" i="22" s="1"/>
  <c r="U59" i="14"/>
  <c r="V59" i="14" s="1"/>
  <c r="U59" i="25"/>
  <c r="V59" i="25" s="1"/>
  <c r="Q69" i="26"/>
  <c r="L69" i="26"/>
  <c r="L69" i="27"/>
  <c r="M69" i="27"/>
  <c r="S69" i="27"/>
  <c r="J69" i="26"/>
  <c r="M69" i="26"/>
  <c r="T69" i="27"/>
  <c r="J69" i="27"/>
  <c r="I69" i="27"/>
  <c r="U61" i="16"/>
  <c r="V61" i="16" s="1"/>
  <c r="P69" i="26"/>
  <c r="O69" i="26"/>
  <c r="K69" i="27"/>
  <c r="O69" i="27"/>
  <c r="U59" i="21"/>
  <c r="V59" i="21" s="1"/>
  <c r="U61" i="25"/>
  <c r="V61" i="25" s="1"/>
  <c r="U59" i="19"/>
  <c r="V59" i="19" s="1"/>
  <c r="U61" i="18"/>
  <c r="V61" i="18" s="1"/>
  <c r="O69" i="14"/>
  <c r="S69" i="14"/>
  <c r="S69" i="26"/>
  <c r="R69" i="26"/>
  <c r="N69" i="26"/>
  <c r="M69" i="14"/>
  <c r="K69" i="26"/>
  <c r="I69" i="26"/>
  <c r="T69" i="14"/>
  <c r="J69" i="14"/>
  <c r="L69" i="14"/>
  <c r="Q69" i="14"/>
  <c r="R69" i="14"/>
  <c r="U61" i="14"/>
  <c r="V61" i="14" s="1"/>
  <c r="U69" i="21"/>
  <c r="V69" i="21" s="1"/>
  <c r="X59" i="6"/>
  <c r="Y59" i="6" s="1"/>
  <c r="P69" i="14"/>
  <c r="U61" i="23"/>
  <c r="V61" i="23" s="1"/>
  <c r="I69" i="14"/>
  <c r="K69" i="14"/>
  <c r="X61" i="12"/>
  <c r="U61" i="26"/>
  <c r="V61" i="26" s="1"/>
  <c r="U61" i="24"/>
  <c r="V61" i="24" s="1"/>
  <c r="U61" i="20"/>
  <c r="V61" i="20" s="1"/>
  <c r="U61" i="19"/>
  <c r="V61" i="19" s="1"/>
  <c r="U69" i="16"/>
  <c r="V69" i="16" s="1"/>
  <c r="U61" i="27"/>
  <c r="V61" i="27" s="1"/>
  <c r="U69" i="20"/>
  <c r="V69" i="20" s="1"/>
  <c r="U32" i="10"/>
  <c r="U238" i="10"/>
  <c r="U233" i="10"/>
  <c r="U711" i="10"/>
  <c r="U131" i="10"/>
  <c r="U48" i="10"/>
  <c r="H31" i="10"/>
  <c r="T31" i="10"/>
  <c r="F31" i="10"/>
  <c r="O31" i="10"/>
  <c r="R31" i="10"/>
  <c r="L31" i="10"/>
  <c r="S31" i="10"/>
  <c r="I31" i="10"/>
  <c r="J31" i="10"/>
  <c r="G31" i="10"/>
  <c r="P31" i="10"/>
  <c r="N31" i="10"/>
  <c r="M31" i="10"/>
  <c r="K31" i="10"/>
  <c r="Q31" i="10"/>
  <c r="P39" i="10"/>
  <c r="F39" i="10"/>
  <c r="Q39" i="10"/>
  <c r="J39" i="10"/>
  <c r="N39" i="10"/>
  <c r="M39" i="10"/>
  <c r="S39" i="10"/>
  <c r="L39" i="10"/>
  <c r="O39" i="10"/>
  <c r="T39" i="10"/>
  <c r="I39" i="10"/>
  <c r="G39" i="10"/>
  <c r="R39" i="10"/>
  <c r="K39" i="10"/>
  <c r="H39" i="10"/>
  <c r="U45" i="10"/>
  <c r="U265" i="10"/>
  <c r="U59" i="10"/>
  <c r="P44" i="10"/>
  <c r="H44" i="10"/>
  <c r="N44" i="10"/>
  <c r="O44" i="10"/>
  <c r="G44" i="10"/>
  <c r="L44" i="10"/>
  <c r="S44" i="10"/>
  <c r="F44" i="10"/>
  <c r="R44" i="10"/>
  <c r="I44" i="10"/>
  <c r="J44" i="10"/>
  <c r="Q44" i="10"/>
  <c r="K44" i="10"/>
  <c r="T44" i="10"/>
  <c r="M44" i="10"/>
  <c r="U27" i="10"/>
  <c r="AC65" i="8"/>
  <c r="AA65" i="8"/>
  <c r="U52" i="10"/>
  <c r="U708" i="10"/>
  <c r="U35" i="10"/>
  <c r="AC38" i="8"/>
  <c r="AA38" i="8"/>
  <c r="U241" i="10"/>
  <c r="U104" i="10"/>
  <c r="AA41" i="8"/>
  <c r="AC41" i="8"/>
  <c r="U57" i="10"/>
  <c r="I63" i="10"/>
  <c r="J63" i="10"/>
  <c r="T63" i="10"/>
  <c r="O63" i="10"/>
  <c r="K63" i="10"/>
  <c r="F63" i="10"/>
  <c r="R63" i="10"/>
  <c r="H63" i="10"/>
  <c r="G63" i="10"/>
  <c r="Q63" i="10"/>
  <c r="L63" i="10"/>
  <c r="S63" i="10"/>
  <c r="P63" i="10"/>
  <c r="N63" i="10"/>
  <c r="M63" i="10"/>
  <c r="U40" i="10"/>
  <c r="U112" i="10"/>
  <c r="P36" i="10"/>
  <c r="Q36" i="10"/>
  <c r="G36" i="10"/>
  <c r="O36" i="10"/>
  <c r="T36" i="10"/>
  <c r="J36" i="10"/>
  <c r="S36" i="10"/>
  <c r="L36" i="10"/>
  <c r="M36" i="10"/>
  <c r="R36" i="10"/>
  <c r="F36" i="10"/>
  <c r="K36" i="10"/>
  <c r="H36" i="10"/>
  <c r="I36" i="10"/>
  <c r="N36" i="10"/>
  <c r="U99" i="10"/>
  <c r="U47" i="10"/>
  <c r="U64" i="10"/>
  <c r="U61" i="10"/>
  <c r="U55" i="10"/>
  <c r="U41" i="10"/>
  <c r="U67" i="10"/>
  <c r="U735" i="10"/>
  <c r="AC33" i="8"/>
  <c r="AA33" i="8"/>
  <c r="U246" i="10"/>
  <c r="U716" i="10"/>
  <c r="U29" i="10"/>
  <c r="U51" i="10"/>
  <c r="U703" i="10"/>
  <c r="U60" i="10"/>
  <c r="AC46" i="8"/>
  <c r="AA46" i="8"/>
  <c r="T69" i="19"/>
  <c r="K69" i="19"/>
  <c r="Q69" i="19"/>
  <c r="J69" i="19"/>
  <c r="S69" i="19"/>
  <c r="R69" i="19"/>
  <c r="P69" i="19"/>
  <c r="I69" i="19"/>
  <c r="O69" i="19"/>
  <c r="M69" i="19"/>
  <c r="N69" i="19"/>
  <c r="L69" i="19"/>
  <c r="H58" i="13"/>
  <c r="L58" i="27"/>
  <c r="P58" i="27"/>
  <c r="O58" i="27"/>
  <c r="J58" i="27"/>
  <c r="M58" i="27"/>
  <c r="Q58" i="27"/>
  <c r="S58" i="27"/>
  <c r="I58" i="27"/>
  <c r="N58" i="27"/>
  <c r="T58" i="27"/>
  <c r="R58" i="27"/>
  <c r="K58" i="27"/>
  <c r="Q58" i="22"/>
  <c r="M58" i="22"/>
  <c r="L58" i="22"/>
  <c r="P58" i="22"/>
  <c r="R58" i="22"/>
  <c r="T58" i="22"/>
  <c r="K58" i="22"/>
  <c r="N58" i="22"/>
  <c r="I58" i="22"/>
  <c r="O58" i="22"/>
  <c r="J58" i="22"/>
  <c r="S58" i="22"/>
  <c r="N58" i="17"/>
  <c r="S58" i="17"/>
  <c r="O58" i="17"/>
  <c r="K58" i="17"/>
  <c r="Q58" i="17"/>
  <c r="I58" i="17"/>
  <c r="T58" i="17"/>
  <c r="P58" i="17"/>
  <c r="M58" i="17"/>
  <c r="J58" i="17"/>
  <c r="R58" i="17"/>
  <c r="L58" i="17"/>
  <c r="M58" i="16"/>
  <c r="N58" i="16"/>
  <c r="S58" i="16"/>
  <c r="J58" i="16"/>
  <c r="R58" i="16"/>
  <c r="P58" i="16"/>
  <c r="Q58" i="16"/>
  <c r="I58" i="16"/>
  <c r="T58" i="16"/>
  <c r="K58" i="16"/>
  <c r="L58" i="16"/>
  <c r="O58" i="16"/>
  <c r="U61" i="17"/>
  <c r="V61" i="17" s="1"/>
  <c r="M58" i="21"/>
  <c r="O58" i="21"/>
  <c r="L58" i="21"/>
  <c r="I58" i="21"/>
  <c r="R58" i="21"/>
  <c r="S58" i="21"/>
  <c r="K58" i="21"/>
  <c r="P58" i="21"/>
  <c r="T58" i="21"/>
  <c r="J58" i="21"/>
  <c r="Q58" i="21"/>
  <c r="N58" i="21"/>
  <c r="U69" i="24"/>
  <c r="V69" i="24" s="1"/>
  <c r="U69" i="23"/>
  <c r="V69" i="23" s="1"/>
  <c r="M69" i="17"/>
  <c r="S69" i="17"/>
  <c r="N69" i="17"/>
  <c r="J69" i="17"/>
  <c r="Q69" i="17"/>
  <c r="K69" i="17"/>
  <c r="T69" i="17"/>
  <c r="P69" i="17"/>
  <c r="I69" i="17"/>
  <c r="O69" i="17"/>
  <c r="R69" i="17"/>
  <c r="L69" i="17"/>
  <c r="J69" i="25"/>
  <c r="O69" i="25"/>
  <c r="I69" i="25"/>
  <c r="R69" i="25"/>
  <c r="Q69" i="25"/>
  <c r="L69" i="25"/>
  <c r="S69" i="25"/>
  <c r="M69" i="25"/>
  <c r="T69" i="25"/>
  <c r="N69" i="25"/>
  <c r="P69" i="25"/>
  <c r="K69" i="25"/>
  <c r="N59" i="20"/>
  <c r="T59" i="20"/>
  <c r="R59" i="20"/>
  <c r="S59" i="20"/>
  <c r="K59" i="20"/>
  <c r="J59" i="20"/>
  <c r="I59" i="20"/>
  <c r="L59" i="20"/>
  <c r="P59" i="20"/>
  <c r="O59" i="20"/>
  <c r="Q59" i="20"/>
  <c r="M59" i="20"/>
  <c r="U69" i="22"/>
  <c r="V69" i="22" s="1"/>
  <c r="N59" i="22"/>
  <c r="T59" i="22"/>
  <c r="O59" i="22"/>
  <c r="Q59" i="22"/>
  <c r="I59" i="22"/>
  <c r="R59" i="22"/>
  <c r="L59" i="22"/>
  <c r="K59" i="22"/>
  <c r="M59" i="22"/>
  <c r="J59" i="22"/>
  <c r="S59" i="22"/>
  <c r="P59" i="22"/>
  <c r="U69" i="15"/>
  <c r="V69" i="15" s="1"/>
  <c r="I58" i="24"/>
  <c r="N58" i="24"/>
  <c r="S58" i="24"/>
  <c r="Q58" i="24"/>
  <c r="O58" i="24"/>
  <c r="T58" i="24"/>
  <c r="R58" i="24"/>
  <c r="L58" i="24"/>
  <c r="M58" i="24"/>
  <c r="J58" i="24"/>
  <c r="P58" i="24"/>
  <c r="K58" i="24"/>
  <c r="R58" i="15"/>
  <c r="Q58" i="15"/>
  <c r="O58" i="15"/>
  <c r="N58" i="15"/>
  <c r="S58" i="15"/>
  <c r="P58" i="15"/>
  <c r="J58" i="15"/>
  <c r="K58" i="15"/>
  <c r="T58" i="15"/>
  <c r="M58" i="15"/>
  <c r="L58" i="15"/>
  <c r="I58" i="15"/>
  <c r="L58" i="25"/>
  <c r="J58" i="25"/>
  <c r="S58" i="25"/>
  <c r="O58" i="25"/>
  <c r="Q58" i="25"/>
  <c r="R58" i="25"/>
  <c r="T58" i="25"/>
  <c r="P58" i="25"/>
  <c r="K58" i="25"/>
  <c r="M58" i="25"/>
  <c r="N58" i="25"/>
  <c r="I58" i="25"/>
  <c r="U59" i="27"/>
  <c r="V59" i="27" s="1"/>
  <c r="H69" i="13"/>
  <c r="X69" i="6"/>
  <c r="Y69" i="6" s="1"/>
  <c r="M69" i="18"/>
  <c r="J69" i="18"/>
  <c r="K69" i="18"/>
  <c r="Q69" i="18"/>
  <c r="N69" i="18"/>
  <c r="R69" i="18"/>
  <c r="I69" i="18"/>
  <c r="T69" i="18"/>
  <c r="P69" i="18"/>
  <c r="L69" i="18"/>
  <c r="S69" i="18"/>
  <c r="O69" i="18"/>
  <c r="S58" i="23"/>
  <c r="O58" i="23"/>
  <c r="K58" i="23"/>
  <c r="L58" i="23"/>
  <c r="T58" i="23"/>
  <c r="J58" i="23"/>
  <c r="N58" i="23"/>
  <c r="M58" i="23"/>
  <c r="Q58" i="23"/>
  <c r="P58" i="23"/>
  <c r="I58" i="23"/>
  <c r="R58" i="23"/>
  <c r="U61" i="21"/>
  <c r="V61" i="21" s="1"/>
  <c r="U60" i="14"/>
  <c r="V60" i="14" s="1"/>
  <c r="U60" i="27"/>
  <c r="V60" i="27" s="1"/>
  <c r="U60" i="25"/>
  <c r="V60" i="25" s="1"/>
  <c r="U60" i="19"/>
  <c r="V60" i="19" s="1"/>
  <c r="U60" i="18"/>
  <c r="V60" i="18" s="1"/>
  <c r="K59" i="13"/>
  <c r="Q59" i="13"/>
  <c r="P59" i="13"/>
  <c r="O59" i="13"/>
  <c r="S59" i="13"/>
  <c r="L59" i="13"/>
  <c r="M59" i="13"/>
  <c r="I59" i="13"/>
  <c r="T59" i="13"/>
  <c r="R59" i="13"/>
  <c r="N59" i="13"/>
  <c r="H59" i="12"/>
  <c r="J59" i="13"/>
  <c r="U60" i="21"/>
  <c r="V60" i="21" s="1"/>
  <c r="U60" i="23"/>
  <c r="V60" i="23" s="1"/>
  <c r="H60" i="13"/>
  <c r="X60" i="6"/>
  <c r="Y60" i="6" s="1"/>
  <c r="U60" i="24"/>
  <c r="V60" i="24" s="1"/>
  <c r="U60" i="22"/>
  <c r="V60" i="22" s="1"/>
  <c r="U60" i="16"/>
  <c r="V60" i="16" s="1"/>
  <c r="U60" i="17"/>
  <c r="V60" i="17" s="1"/>
  <c r="U60" i="15"/>
  <c r="V60" i="15" s="1"/>
  <c r="U60" i="20"/>
  <c r="V60" i="20" s="1"/>
  <c r="D278" i="10"/>
  <c r="O71" i="8"/>
  <c r="V10" i="8"/>
  <c r="N10" i="8"/>
  <c r="I71" i="8"/>
  <c r="H50" i="6" s="1"/>
  <c r="L10" i="8"/>
  <c r="K10" i="8"/>
  <c r="D883" i="10"/>
  <c r="X71" i="8"/>
  <c r="D814" i="10"/>
  <c r="P71" i="8"/>
  <c r="D143" i="10"/>
  <c r="M71" i="8"/>
  <c r="D747" i="10"/>
  <c r="W71" i="8"/>
  <c r="T8" i="7"/>
  <c r="T68" i="7" s="1"/>
  <c r="F8" i="7"/>
  <c r="K8" i="7"/>
  <c r="K68" i="7" s="1"/>
  <c r="R8" i="7"/>
  <c r="R68" i="7" s="1"/>
  <c r="Q8" i="7"/>
  <c r="Q68" i="7" s="1"/>
  <c r="M8" i="7"/>
  <c r="M68" i="7" s="1"/>
  <c r="N8" i="7"/>
  <c r="N68" i="7" s="1"/>
  <c r="L8" i="7"/>
  <c r="L68" i="7" s="1"/>
  <c r="P8" i="7"/>
  <c r="P68" i="7" s="1"/>
  <c r="O8" i="7"/>
  <c r="O68" i="7" s="1"/>
  <c r="G8" i="7"/>
  <c r="G68" i="7" s="1"/>
  <c r="I8" i="7"/>
  <c r="I68" i="7" s="1"/>
  <c r="H8" i="7"/>
  <c r="H68" i="7" s="1"/>
  <c r="S8" i="7"/>
  <c r="S68" i="7" s="1"/>
  <c r="D68" i="7"/>
  <c r="J8" i="7"/>
  <c r="J68" i="7" s="1"/>
  <c r="U211" i="10"/>
  <c r="U681" i="10"/>
  <c r="U77" i="10"/>
  <c r="U9" i="10"/>
  <c r="G70" i="7" l="1"/>
  <c r="J50" i="6" s="1"/>
  <c r="P70" i="7"/>
  <c r="S50" i="6" s="1"/>
  <c r="J70" i="7"/>
  <c r="M50" i="6" s="1"/>
  <c r="L70" i="7"/>
  <c r="O50" i="6" s="1"/>
  <c r="O70" i="7"/>
  <c r="R50" i="6" s="1"/>
  <c r="T70" i="7"/>
  <c r="W50" i="6" s="1"/>
  <c r="S70" i="7"/>
  <c r="V50" i="6" s="1"/>
  <c r="M70" i="7"/>
  <c r="P50" i="6" s="1"/>
  <c r="H70" i="7"/>
  <c r="K50" i="6" s="1"/>
  <c r="Q70" i="7"/>
  <c r="T50" i="6" s="1"/>
  <c r="I70" i="7"/>
  <c r="L50" i="6" s="1"/>
  <c r="R70" i="7"/>
  <c r="U50" i="6" s="1"/>
  <c r="K70" i="7"/>
  <c r="N50" i="6" s="1"/>
  <c r="N70" i="7"/>
  <c r="Q50" i="6" s="1"/>
  <c r="T58" i="18"/>
  <c r="U135" i="13"/>
  <c r="V130" i="13"/>
  <c r="V135" i="13" s="1"/>
  <c r="V115" i="13"/>
  <c r="V120" i="13" s="1"/>
  <c r="U120" i="13"/>
  <c r="V122" i="13"/>
  <c r="V129" i="13" s="1"/>
  <c r="U129" i="13"/>
  <c r="Z157" i="12"/>
  <c r="W158" i="12"/>
  <c r="N170" i="12"/>
  <c r="Z167" i="12"/>
  <c r="Z115" i="12"/>
  <c r="N120" i="12"/>
  <c r="AA164" i="12"/>
  <c r="AA166" i="12" s="1"/>
  <c r="Z166" i="12"/>
  <c r="AA179" i="12"/>
  <c r="AA182" i="12" s="1"/>
  <c r="Z182" i="12"/>
  <c r="AA198" i="12"/>
  <c r="AA203" i="12" s="1"/>
  <c r="Z203" i="12"/>
  <c r="AA148" i="12"/>
  <c r="AA151" i="12" s="1"/>
  <c r="Z151" i="12"/>
  <c r="AA213" i="12"/>
  <c r="AA225" i="12" s="1"/>
  <c r="Z225" i="12"/>
  <c r="V75" i="13"/>
  <c r="V83" i="13" s="1"/>
  <c r="U83" i="13"/>
  <c r="AA152" i="12"/>
  <c r="AA155" i="12" s="1"/>
  <c r="Z155" i="12"/>
  <c r="AA173" i="12"/>
  <c r="AA175" i="12" s="1"/>
  <c r="Z175" i="12"/>
  <c r="Z71" i="12"/>
  <c r="N74" i="12"/>
  <c r="Z136" i="12"/>
  <c r="N146" i="12"/>
  <c r="Z122" i="12"/>
  <c r="R129" i="12"/>
  <c r="U74" i="13"/>
  <c r="V71" i="13"/>
  <c r="V74" i="13" s="1"/>
  <c r="U146" i="13"/>
  <c r="V136" i="13"/>
  <c r="V146" i="13" s="1"/>
  <c r="U228" i="13"/>
  <c r="N135" i="12"/>
  <c r="Z130" i="12"/>
  <c r="V167" i="13"/>
  <c r="V170" i="13" s="1"/>
  <c r="U170" i="13"/>
  <c r="Z75" i="12"/>
  <c r="S83" i="12"/>
  <c r="AA208" i="12"/>
  <c r="AA212" i="12" s="1"/>
  <c r="Z212" i="12"/>
  <c r="Z227" i="12"/>
  <c r="N228" i="12"/>
  <c r="V157" i="13"/>
  <c r="V158" i="13" s="1"/>
  <c r="U158" i="13"/>
  <c r="AA86" i="12"/>
  <c r="AA111" i="12" s="1"/>
  <c r="Z111" i="12"/>
  <c r="AA184" i="12"/>
  <c r="AA197" i="12" s="1"/>
  <c r="Z197" i="12"/>
  <c r="U28" i="10"/>
  <c r="U38" i="10"/>
  <c r="Z45" i="12"/>
  <c r="S58" i="20"/>
  <c r="AA45" i="12"/>
  <c r="U62" i="10"/>
  <c r="U42" i="10"/>
  <c r="U30" i="10"/>
  <c r="U60" i="26"/>
  <c r="V60" i="26" s="1"/>
  <c r="U61" i="13"/>
  <c r="V61" i="13" s="1"/>
  <c r="R58" i="19"/>
  <c r="L58" i="19"/>
  <c r="O61" i="12"/>
  <c r="Z61" i="12" s="1"/>
  <c r="AA61" i="12" s="1"/>
  <c r="T58" i="19"/>
  <c r="S58" i="19"/>
  <c r="O58" i="19"/>
  <c r="Q58" i="19"/>
  <c r="N58" i="19"/>
  <c r="J58" i="19"/>
  <c r="I58" i="19"/>
  <c r="P58" i="19"/>
  <c r="M58" i="19"/>
  <c r="M58" i="18"/>
  <c r="P58" i="18"/>
  <c r="N58" i="18"/>
  <c r="R58" i="26"/>
  <c r="K58" i="18"/>
  <c r="O58" i="18"/>
  <c r="S58" i="18"/>
  <c r="J58" i="18"/>
  <c r="I58" i="18"/>
  <c r="R58" i="18"/>
  <c r="Q58" i="18"/>
  <c r="P59" i="12"/>
  <c r="P58" i="20"/>
  <c r="O58" i="20"/>
  <c r="T58" i="20"/>
  <c r="J58" i="20"/>
  <c r="N58" i="20"/>
  <c r="R58" i="20"/>
  <c r="L58" i="20"/>
  <c r="Q58" i="20"/>
  <c r="M58" i="20"/>
  <c r="I58" i="20"/>
  <c r="Q58" i="14"/>
  <c r="N58" i="26"/>
  <c r="P58" i="14"/>
  <c r="O58" i="26"/>
  <c r="I58" i="14"/>
  <c r="S58" i="14"/>
  <c r="L58" i="26"/>
  <c r="K58" i="26"/>
  <c r="P58" i="26"/>
  <c r="J58" i="14"/>
  <c r="N58" i="14"/>
  <c r="J58" i="26"/>
  <c r="T58" i="26"/>
  <c r="S58" i="26"/>
  <c r="T58" i="14"/>
  <c r="K58" i="14"/>
  <c r="O58" i="14"/>
  <c r="M58" i="26"/>
  <c r="Q58" i="26"/>
  <c r="R58" i="14"/>
  <c r="L58" i="14"/>
  <c r="X58" i="6"/>
  <c r="Y58" i="6" s="1"/>
  <c r="U20" i="10"/>
  <c r="U23" i="10"/>
  <c r="O59" i="12"/>
  <c r="Y59" i="12"/>
  <c r="U69" i="27"/>
  <c r="V69" i="27" s="1"/>
  <c r="U59" i="12"/>
  <c r="Q59" i="12"/>
  <c r="U69" i="26"/>
  <c r="V69" i="26" s="1"/>
  <c r="X59" i="12"/>
  <c r="T59" i="12"/>
  <c r="U69" i="14"/>
  <c r="V69" i="14" s="1"/>
  <c r="S59" i="12"/>
  <c r="R59" i="12"/>
  <c r="W59" i="12"/>
  <c r="V59" i="12"/>
  <c r="U58" i="23"/>
  <c r="V58" i="23" s="1"/>
  <c r="U36" i="10"/>
  <c r="U44" i="10"/>
  <c r="U39" i="10"/>
  <c r="U63" i="10"/>
  <c r="U31" i="10"/>
  <c r="U58" i="16"/>
  <c r="V58" i="16" s="1"/>
  <c r="U58" i="17"/>
  <c r="V58" i="17" s="1"/>
  <c r="R58" i="13"/>
  <c r="P58" i="13"/>
  <c r="Q58" i="13"/>
  <c r="T58" i="13"/>
  <c r="I58" i="13"/>
  <c r="M58" i="13"/>
  <c r="O58" i="13"/>
  <c r="K58" i="13"/>
  <c r="L58" i="13"/>
  <c r="N58" i="13"/>
  <c r="J58" i="13"/>
  <c r="H58" i="12"/>
  <c r="S58" i="13"/>
  <c r="U69" i="18"/>
  <c r="V69" i="18" s="1"/>
  <c r="U58" i="24"/>
  <c r="V58" i="24" s="1"/>
  <c r="U59" i="20"/>
  <c r="V59" i="20" s="1"/>
  <c r="U69" i="25"/>
  <c r="V69" i="25" s="1"/>
  <c r="U69" i="19"/>
  <c r="V69" i="19" s="1"/>
  <c r="J69" i="13"/>
  <c r="O69" i="12" s="1"/>
  <c r="L69" i="13"/>
  <c r="Q69" i="12" s="1"/>
  <c r="R69" i="13"/>
  <c r="W69" i="12" s="1"/>
  <c r="T69" i="13"/>
  <c r="Y69" i="12" s="1"/>
  <c r="S69" i="13"/>
  <c r="X69" i="12" s="1"/>
  <c r="K69" i="13"/>
  <c r="P69" i="12" s="1"/>
  <c r="O69" i="13"/>
  <c r="T69" i="12" s="1"/>
  <c r="I69" i="13"/>
  <c r="M69" i="13"/>
  <c r="R69" i="12" s="1"/>
  <c r="P69" i="13"/>
  <c r="U69" i="12" s="1"/>
  <c r="N69" i="13"/>
  <c r="S69" i="12" s="1"/>
  <c r="Q69" i="13"/>
  <c r="V69" i="12" s="1"/>
  <c r="H69" i="12"/>
  <c r="U58" i="25"/>
  <c r="V58" i="25" s="1"/>
  <c r="U58" i="15"/>
  <c r="V58" i="15" s="1"/>
  <c r="U59" i="22"/>
  <c r="V59" i="22" s="1"/>
  <c r="U58" i="21"/>
  <c r="V58" i="21" s="1"/>
  <c r="U58" i="22"/>
  <c r="V58" i="22" s="1"/>
  <c r="U69" i="17"/>
  <c r="V69" i="17" s="1"/>
  <c r="U58" i="27"/>
  <c r="V58" i="27" s="1"/>
  <c r="J60" i="13"/>
  <c r="O60" i="12" s="1"/>
  <c r="K60" i="13"/>
  <c r="P60" i="12" s="1"/>
  <c r="H60" i="12"/>
  <c r="P60" i="13"/>
  <c r="U60" i="12" s="1"/>
  <c r="N60" i="13"/>
  <c r="S60" i="12" s="1"/>
  <c r="I60" i="13"/>
  <c r="R60" i="13"/>
  <c r="W60" i="12" s="1"/>
  <c r="S60" i="13"/>
  <c r="X60" i="12" s="1"/>
  <c r="M60" i="13"/>
  <c r="R60" i="12" s="1"/>
  <c r="L60" i="13"/>
  <c r="Q60" i="12" s="1"/>
  <c r="Q60" i="13"/>
  <c r="V60" i="12" s="1"/>
  <c r="T60" i="13"/>
  <c r="Y60" i="12" s="1"/>
  <c r="O60" i="13"/>
  <c r="T60" i="12" s="1"/>
  <c r="N59" i="12"/>
  <c r="U59" i="13"/>
  <c r="V59" i="13" s="1"/>
  <c r="D807" i="10"/>
  <c r="H63" i="6"/>
  <c r="D874" i="10"/>
  <c r="H65" i="6"/>
  <c r="D76" i="10"/>
  <c r="L71" i="8"/>
  <c r="D338" i="10"/>
  <c r="H64" i="6"/>
  <c r="S747" i="10"/>
  <c r="S807" i="10" s="1"/>
  <c r="Q747" i="10"/>
  <c r="Q807" i="10" s="1"/>
  <c r="M747" i="10"/>
  <c r="M807" i="10" s="1"/>
  <c r="I747" i="10"/>
  <c r="I807" i="10" s="1"/>
  <c r="N747" i="10"/>
  <c r="N807" i="10" s="1"/>
  <c r="G747" i="10"/>
  <c r="G807" i="10" s="1"/>
  <c r="J747" i="10"/>
  <c r="J807" i="10" s="1"/>
  <c r="H747" i="10"/>
  <c r="H807" i="10" s="1"/>
  <c r="T747" i="10"/>
  <c r="T807" i="10" s="1"/>
  <c r="K747" i="10"/>
  <c r="K807" i="10" s="1"/>
  <c r="F747" i="10"/>
  <c r="P747" i="10"/>
  <c r="P807" i="10" s="1"/>
  <c r="L747" i="10"/>
  <c r="L807" i="10" s="1"/>
  <c r="R747" i="10"/>
  <c r="R807" i="10" s="1"/>
  <c r="O747" i="10"/>
  <c r="O807" i="10" s="1"/>
  <c r="P814" i="10"/>
  <c r="P874" i="10" s="1"/>
  <c r="H814" i="10"/>
  <c r="H874" i="10" s="1"/>
  <c r="M814" i="10"/>
  <c r="M874" i="10" s="1"/>
  <c r="K814" i="10"/>
  <c r="K874" i="10" s="1"/>
  <c r="G814" i="10"/>
  <c r="G874" i="10" s="1"/>
  <c r="O814" i="10"/>
  <c r="O874" i="10" s="1"/>
  <c r="N814" i="10"/>
  <c r="N874" i="10" s="1"/>
  <c r="F814" i="10"/>
  <c r="I814" i="10"/>
  <c r="I874" i="10" s="1"/>
  <c r="Q814" i="10"/>
  <c r="Q874" i="10" s="1"/>
  <c r="T814" i="10"/>
  <c r="T874" i="10" s="1"/>
  <c r="R814" i="10"/>
  <c r="R874" i="10" s="1"/>
  <c r="J814" i="10"/>
  <c r="J874" i="10" s="1"/>
  <c r="S814" i="10"/>
  <c r="S874" i="10" s="1"/>
  <c r="L814" i="10"/>
  <c r="L874" i="10" s="1"/>
  <c r="H52" i="6"/>
  <c r="K278" i="10"/>
  <c r="K338" i="10" s="1"/>
  <c r="T278" i="10"/>
  <c r="T338" i="10" s="1"/>
  <c r="L278" i="10"/>
  <c r="L338" i="10" s="1"/>
  <c r="M278" i="10"/>
  <c r="M338" i="10" s="1"/>
  <c r="P278" i="10"/>
  <c r="P338" i="10" s="1"/>
  <c r="J278" i="10"/>
  <c r="J338" i="10" s="1"/>
  <c r="N278" i="10"/>
  <c r="N338" i="10" s="1"/>
  <c r="R278" i="10"/>
  <c r="R338" i="10" s="1"/>
  <c r="H278" i="10"/>
  <c r="H338" i="10" s="1"/>
  <c r="O278" i="10"/>
  <c r="O338" i="10" s="1"/>
  <c r="Q278" i="10"/>
  <c r="Q338" i="10" s="1"/>
  <c r="G278" i="10"/>
  <c r="G338" i="10" s="1"/>
  <c r="I278" i="10"/>
  <c r="I338" i="10" s="1"/>
  <c r="S278" i="10"/>
  <c r="S338" i="10" s="1"/>
  <c r="F278" i="10"/>
  <c r="F68" i="7"/>
  <c r="U8" i="7"/>
  <c r="U68" i="7" s="1"/>
  <c r="U70" i="7" s="1"/>
  <c r="H55" i="6"/>
  <c r="D203" i="10"/>
  <c r="H62" i="6"/>
  <c r="D943" i="10"/>
  <c r="D210" i="10"/>
  <c r="N71" i="8"/>
  <c r="G143" i="10"/>
  <c r="G203" i="10" s="1"/>
  <c r="M143" i="10"/>
  <c r="M203" i="10" s="1"/>
  <c r="F143" i="10"/>
  <c r="H143" i="10"/>
  <c r="H203" i="10" s="1"/>
  <c r="T143" i="10"/>
  <c r="T203" i="10" s="1"/>
  <c r="K143" i="10"/>
  <c r="K203" i="10" s="1"/>
  <c r="I143" i="10"/>
  <c r="I203" i="10" s="1"/>
  <c r="N143" i="10"/>
  <c r="N203" i="10" s="1"/>
  <c r="P143" i="10"/>
  <c r="P203" i="10" s="1"/>
  <c r="L143" i="10"/>
  <c r="L203" i="10" s="1"/>
  <c r="R143" i="10"/>
  <c r="R203" i="10" s="1"/>
  <c r="J143" i="10"/>
  <c r="J203" i="10" s="1"/>
  <c r="Q143" i="10"/>
  <c r="Q203" i="10" s="1"/>
  <c r="O143" i="10"/>
  <c r="O203" i="10" s="1"/>
  <c r="S143" i="10"/>
  <c r="S203" i="10" s="1"/>
  <c r="P883" i="10"/>
  <c r="P943" i="10" s="1"/>
  <c r="G883" i="10"/>
  <c r="G943" i="10" s="1"/>
  <c r="T883" i="10"/>
  <c r="T943" i="10" s="1"/>
  <c r="J883" i="10"/>
  <c r="J943" i="10" s="1"/>
  <c r="H883" i="10"/>
  <c r="H943" i="10" s="1"/>
  <c r="L883" i="10"/>
  <c r="L943" i="10" s="1"/>
  <c r="I883" i="10"/>
  <c r="I943" i="10" s="1"/>
  <c r="N883" i="10"/>
  <c r="N943" i="10" s="1"/>
  <c r="F883" i="10"/>
  <c r="M883" i="10"/>
  <c r="M943" i="10" s="1"/>
  <c r="R883" i="10"/>
  <c r="R943" i="10" s="1"/>
  <c r="Q883" i="10"/>
  <c r="Q943" i="10" s="1"/>
  <c r="K883" i="10"/>
  <c r="K943" i="10" s="1"/>
  <c r="O883" i="10"/>
  <c r="O943" i="10" s="1"/>
  <c r="S883" i="10"/>
  <c r="S943" i="10" s="1"/>
  <c r="D8" i="10"/>
  <c r="K71" i="8"/>
  <c r="Y10" i="8"/>
  <c r="D680" i="10"/>
  <c r="V71" i="8"/>
  <c r="F70" i="7" l="1"/>
  <c r="I50" i="6" s="1"/>
  <c r="AA227" i="12"/>
  <c r="AA228" i="12" s="1"/>
  <c r="Z228" i="12"/>
  <c r="AA71" i="12"/>
  <c r="AA74" i="12" s="1"/>
  <c r="Z74" i="12"/>
  <c r="AA75" i="12"/>
  <c r="AA83" i="12" s="1"/>
  <c r="Z83" i="12"/>
  <c r="Z146" i="12"/>
  <c r="AA136" i="12"/>
  <c r="AA146" i="12" s="1"/>
  <c r="AA115" i="12"/>
  <c r="AA120" i="12" s="1"/>
  <c r="Z120" i="12"/>
  <c r="AA157" i="12"/>
  <c r="AA158" i="12" s="1"/>
  <c r="Z158" i="12"/>
  <c r="AA167" i="12"/>
  <c r="AA170" i="12" s="1"/>
  <c r="Z170" i="12"/>
  <c r="AA130" i="12"/>
  <c r="AA135" i="12" s="1"/>
  <c r="Z135" i="12"/>
  <c r="AA122" i="12"/>
  <c r="AA129" i="12" s="1"/>
  <c r="Z129" i="12"/>
  <c r="U58" i="19"/>
  <c r="V58" i="19" s="1"/>
  <c r="Y58" i="12"/>
  <c r="U58" i="18"/>
  <c r="V58" i="18" s="1"/>
  <c r="V58" i="12"/>
  <c r="R58" i="12"/>
  <c r="X58" i="12"/>
  <c r="P58" i="12"/>
  <c r="U58" i="26"/>
  <c r="V58" i="26" s="1"/>
  <c r="U58" i="20"/>
  <c r="V58" i="20" s="1"/>
  <c r="T58" i="12"/>
  <c r="U58" i="12"/>
  <c r="U58" i="14"/>
  <c r="V58" i="14" s="1"/>
  <c r="O58" i="12"/>
  <c r="S58" i="12"/>
  <c r="Q58" i="12"/>
  <c r="W58" i="12"/>
  <c r="Z59" i="12"/>
  <c r="AA59" i="12" s="1"/>
  <c r="U58" i="13"/>
  <c r="V58" i="13" s="1"/>
  <c r="N58" i="12"/>
  <c r="U69" i="13"/>
  <c r="V69" i="13" s="1"/>
  <c r="N69" i="12"/>
  <c r="Z69" i="12" s="1"/>
  <c r="AA69" i="12" s="1"/>
  <c r="N60" i="12"/>
  <c r="Z60" i="12" s="1"/>
  <c r="AA60" i="12" s="1"/>
  <c r="U60" i="13"/>
  <c r="V60" i="13" s="1"/>
  <c r="Y71" i="8"/>
  <c r="AC71" i="8" s="1"/>
  <c r="AC10" i="8"/>
  <c r="AA10" i="8"/>
  <c r="AA71" i="8" s="1"/>
  <c r="G945" i="10"/>
  <c r="J62" i="6"/>
  <c r="G205" i="10"/>
  <c r="J55" i="6"/>
  <c r="H55" i="14" s="1"/>
  <c r="H50" i="15"/>
  <c r="K52" i="6"/>
  <c r="T64" i="6"/>
  <c r="H64" i="24" s="1"/>
  <c r="Q340" i="10"/>
  <c r="H50" i="20"/>
  <c r="P52" i="6"/>
  <c r="M945" i="10"/>
  <c r="P62" i="6"/>
  <c r="T55" i="6"/>
  <c r="H55" i="24" s="1"/>
  <c r="Q205" i="10"/>
  <c r="S55" i="6"/>
  <c r="H55" i="23" s="1"/>
  <c r="P205" i="10"/>
  <c r="Q64" i="6"/>
  <c r="H64" i="21" s="1"/>
  <c r="N340" i="10"/>
  <c r="H50" i="22"/>
  <c r="R52" i="6"/>
  <c r="H50" i="24"/>
  <c r="T52" i="6"/>
  <c r="H50" i="17"/>
  <c r="M52" i="6"/>
  <c r="O945" i="10"/>
  <c r="R62" i="6"/>
  <c r="L945" i="10"/>
  <c r="O62" i="6"/>
  <c r="T205" i="10"/>
  <c r="W55" i="6"/>
  <c r="H55" i="27" s="1"/>
  <c r="F338" i="10"/>
  <c r="U278" i="10"/>
  <c r="U338" i="10" s="1"/>
  <c r="U340" i="10" s="1"/>
  <c r="L340" i="10"/>
  <c r="O64" i="6"/>
  <c r="H64" i="19" s="1"/>
  <c r="H50" i="23"/>
  <c r="S52" i="6"/>
  <c r="H50" i="26"/>
  <c r="V52" i="6"/>
  <c r="H50" i="27"/>
  <c r="W52" i="6"/>
  <c r="V65" i="6"/>
  <c r="H65" i="26" s="1"/>
  <c r="S876" i="10"/>
  <c r="T65" i="6"/>
  <c r="H65" i="24" s="1"/>
  <c r="Q876" i="10"/>
  <c r="R65" i="6"/>
  <c r="H65" i="22" s="1"/>
  <c r="O876" i="10"/>
  <c r="K65" i="6"/>
  <c r="H65" i="15" s="1"/>
  <c r="H876" i="10"/>
  <c r="L809" i="10"/>
  <c r="O63" i="6"/>
  <c r="H63" i="19" s="1"/>
  <c r="W63" i="6"/>
  <c r="H63" i="27" s="1"/>
  <c r="T809" i="10"/>
  <c r="Q63" i="6"/>
  <c r="H63" i="21" s="1"/>
  <c r="N809" i="10"/>
  <c r="V63" i="6"/>
  <c r="H63" i="26" s="1"/>
  <c r="S809" i="10"/>
  <c r="H53" i="6"/>
  <c r="D68" i="10"/>
  <c r="K945" i="10"/>
  <c r="N62" i="6"/>
  <c r="U883" i="10"/>
  <c r="U943" i="10" s="1"/>
  <c r="U945" i="10" s="1"/>
  <c r="F943" i="10"/>
  <c r="H945" i="10"/>
  <c r="K62" i="6"/>
  <c r="S62" i="6"/>
  <c r="P945" i="10"/>
  <c r="M55" i="6"/>
  <c r="H55" i="17" s="1"/>
  <c r="J205" i="10"/>
  <c r="Q55" i="6"/>
  <c r="H55" i="21" s="1"/>
  <c r="N205" i="10"/>
  <c r="K55" i="6"/>
  <c r="H55" i="15" s="1"/>
  <c r="H205" i="10"/>
  <c r="H56" i="6"/>
  <c r="D270" i="10"/>
  <c r="V64" i="6"/>
  <c r="H64" i="26" s="1"/>
  <c r="S340" i="10"/>
  <c r="O340" i="10"/>
  <c r="R64" i="6"/>
  <c r="H64" i="22" s="1"/>
  <c r="M64" i="6"/>
  <c r="H64" i="17" s="1"/>
  <c r="J340" i="10"/>
  <c r="T340" i="10"/>
  <c r="W64" i="6"/>
  <c r="H64" i="27" s="1"/>
  <c r="J876" i="10"/>
  <c r="M65" i="6"/>
  <c r="H65" i="17" s="1"/>
  <c r="I876" i="10"/>
  <c r="L65" i="6"/>
  <c r="H65" i="16" s="1"/>
  <c r="J65" i="6"/>
  <c r="H65" i="14" s="1"/>
  <c r="G876" i="10"/>
  <c r="S65" i="6"/>
  <c r="H65" i="23" s="1"/>
  <c r="P876" i="10"/>
  <c r="S63" i="6"/>
  <c r="H63" i="23" s="1"/>
  <c r="P809" i="10"/>
  <c r="H809" i="10"/>
  <c r="K63" i="6"/>
  <c r="H63" i="15" s="1"/>
  <c r="L63" i="6"/>
  <c r="H63" i="16" s="1"/>
  <c r="I809" i="10"/>
  <c r="H67" i="6"/>
  <c r="H70" i="6" s="1"/>
  <c r="D740" i="10"/>
  <c r="P8" i="10"/>
  <c r="P68" i="10" s="1"/>
  <c r="I8" i="10"/>
  <c r="I68" i="10" s="1"/>
  <c r="R8" i="10"/>
  <c r="R68" i="10" s="1"/>
  <c r="T8" i="10"/>
  <c r="T68" i="10" s="1"/>
  <c r="K8" i="10"/>
  <c r="K68" i="10" s="1"/>
  <c r="L8" i="10"/>
  <c r="L68" i="10" s="1"/>
  <c r="Q8" i="10"/>
  <c r="Q68" i="10" s="1"/>
  <c r="N8" i="10"/>
  <c r="N68" i="10" s="1"/>
  <c r="M8" i="10"/>
  <c r="M68" i="10" s="1"/>
  <c r="S8" i="10"/>
  <c r="S68" i="10" s="1"/>
  <c r="F8" i="10"/>
  <c r="G8" i="10"/>
  <c r="G68" i="10" s="1"/>
  <c r="H8" i="10"/>
  <c r="H68" i="10" s="1"/>
  <c r="J8" i="10"/>
  <c r="J68" i="10" s="1"/>
  <c r="O8" i="10"/>
  <c r="O68" i="10" s="1"/>
  <c r="T62" i="6"/>
  <c r="Q945" i="10"/>
  <c r="N945" i="10"/>
  <c r="Q62" i="6"/>
  <c r="M62" i="6"/>
  <c r="J945" i="10"/>
  <c r="V55" i="6"/>
  <c r="H55" i="26" s="1"/>
  <c r="S205" i="10"/>
  <c r="R205" i="10"/>
  <c r="U55" i="6"/>
  <c r="H55" i="25" s="1"/>
  <c r="L55" i="6"/>
  <c r="H55" i="16" s="1"/>
  <c r="I205" i="10"/>
  <c r="U143" i="10"/>
  <c r="U203" i="10" s="1"/>
  <c r="U205" i="10" s="1"/>
  <c r="F203" i="10"/>
  <c r="N210" i="10"/>
  <c r="N270" i="10" s="1"/>
  <c r="S210" i="10"/>
  <c r="S270" i="10" s="1"/>
  <c r="H210" i="10"/>
  <c r="H270" i="10" s="1"/>
  <c r="L210" i="10"/>
  <c r="L270" i="10" s="1"/>
  <c r="R210" i="10"/>
  <c r="R270" i="10" s="1"/>
  <c r="M210" i="10"/>
  <c r="M270" i="10" s="1"/>
  <c r="P210" i="10"/>
  <c r="P270" i="10" s="1"/>
  <c r="I210" i="10"/>
  <c r="I270" i="10" s="1"/>
  <c r="G210" i="10"/>
  <c r="G270" i="10" s="1"/>
  <c r="J210" i="10"/>
  <c r="J270" i="10" s="1"/>
  <c r="O210" i="10"/>
  <c r="O270" i="10" s="1"/>
  <c r="K210" i="10"/>
  <c r="K270" i="10" s="1"/>
  <c r="Q210" i="10"/>
  <c r="Q270" i="10" s="1"/>
  <c r="F210" i="10"/>
  <c r="T210" i="10"/>
  <c r="T270" i="10" s="1"/>
  <c r="I340" i="10"/>
  <c r="L64" i="6"/>
  <c r="H64" i="16" s="1"/>
  <c r="K64" i="6"/>
  <c r="H64" i="15" s="1"/>
  <c r="H340" i="10"/>
  <c r="P340" i="10"/>
  <c r="S64" i="6"/>
  <c r="H64" i="23" s="1"/>
  <c r="N64" i="6"/>
  <c r="H64" i="18" s="1"/>
  <c r="K340" i="10"/>
  <c r="H50" i="19"/>
  <c r="O52" i="6"/>
  <c r="H50" i="16"/>
  <c r="L52" i="6"/>
  <c r="H50" i="21"/>
  <c r="Q52" i="6"/>
  <c r="U65" i="6"/>
  <c r="H65" i="25" s="1"/>
  <c r="R876" i="10"/>
  <c r="U814" i="10"/>
  <c r="U874" i="10" s="1"/>
  <c r="U876" i="10" s="1"/>
  <c r="F874" i="10"/>
  <c r="N65" i="6"/>
  <c r="H65" i="18" s="1"/>
  <c r="K876" i="10"/>
  <c r="O809" i="10"/>
  <c r="R63" i="6"/>
  <c r="H63" i="22" s="1"/>
  <c r="U747" i="10"/>
  <c r="U807" i="10" s="1"/>
  <c r="U809" i="10" s="1"/>
  <c r="F807" i="10"/>
  <c r="M63" i="6"/>
  <c r="H63" i="17" s="1"/>
  <c r="J809" i="10"/>
  <c r="P63" i="6"/>
  <c r="H63" i="20" s="1"/>
  <c r="M809" i="10"/>
  <c r="H54" i="6"/>
  <c r="D136" i="10"/>
  <c r="R680" i="10"/>
  <c r="R740" i="10" s="1"/>
  <c r="J680" i="10"/>
  <c r="J740" i="10" s="1"/>
  <c r="M680" i="10"/>
  <c r="M740" i="10" s="1"/>
  <c r="G680" i="10"/>
  <c r="G740" i="10" s="1"/>
  <c r="S680" i="10"/>
  <c r="S740" i="10" s="1"/>
  <c r="N680" i="10"/>
  <c r="N740" i="10" s="1"/>
  <c r="Q680" i="10"/>
  <c r="Q740" i="10" s="1"/>
  <c r="P680" i="10"/>
  <c r="P740" i="10" s="1"/>
  <c r="I680" i="10"/>
  <c r="I740" i="10" s="1"/>
  <c r="K680" i="10"/>
  <c r="K740" i="10" s="1"/>
  <c r="F680" i="10"/>
  <c r="T680" i="10"/>
  <c r="T740" i="10" s="1"/>
  <c r="O680" i="10"/>
  <c r="O740" i="10" s="1"/>
  <c r="L680" i="10"/>
  <c r="L740" i="10" s="1"/>
  <c r="H680" i="10"/>
  <c r="H740" i="10" s="1"/>
  <c r="V62" i="6"/>
  <c r="S945" i="10"/>
  <c r="R945" i="10"/>
  <c r="U62" i="6"/>
  <c r="L62" i="6"/>
  <c r="I945" i="10"/>
  <c r="W62" i="6"/>
  <c r="T945" i="10"/>
  <c r="R55" i="6"/>
  <c r="H55" i="22" s="1"/>
  <c r="O205" i="10"/>
  <c r="O55" i="6"/>
  <c r="H55" i="19" s="1"/>
  <c r="L205" i="10"/>
  <c r="K205" i="10"/>
  <c r="N55" i="6"/>
  <c r="H55" i="18" s="1"/>
  <c r="P55" i="6"/>
  <c r="H55" i="20" s="1"/>
  <c r="M205" i="10"/>
  <c r="J64" i="6"/>
  <c r="H64" i="14" s="1"/>
  <c r="G340" i="10"/>
  <c r="U64" i="6"/>
  <c r="H64" i="25" s="1"/>
  <c r="R340" i="10"/>
  <c r="P64" i="6"/>
  <c r="H64" i="20" s="1"/>
  <c r="M340" i="10"/>
  <c r="U52" i="6"/>
  <c r="H50" i="25"/>
  <c r="H50" i="18"/>
  <c r="N52" i="6"/>
  <c r="H50" i="14"/>
  <c r="J52" i="6"/>
  <c r="O65" i="6"/>
  <c r="H65" i="19" s="1"/>
  <c r="L876" i="10"/>
  <c r="W65" i="6"/>
  <c r="H65" i="27" s="1"/>
  <c r="T876" i="10"/>
  <c r="Q65" i="6"/>
  <c r="H65" i="21" s="1"/>
  <c r="N876" i="10"/>
  <c r="P65" i="6"/>
  <c r="H65" i="20" s="1"/>
  <c r="M876" i="10"/>
  <c r="U63" i="6"/>
  <c r="H63" i="25" s="1"/>
  <c r="R809" i="10"/>
  <c r="N63" i="6"/>
  <c r="H63" i="18" s="1"/>
  <c r="K809" i="10"/>
  <c r="G809" i="10"/>
  <c r="J63" i="6"/>
  <c r="H63" i="14" s="1"/>
  <c r="T63" i="6"/>
  <c r="H63" i="24" s="1"/>
  <c r="Q809" i="10"/>
  <c r="R76" i="10"/>
  <c r="R136" i="10" s="1"/>
  <c r="M76" i="10"/>
  <c r="M136" i="10" s="1"/>
  <c r="O76" i="10"/>
  <c r="O136" i="10" s="1"/>
  <c r="L76" i="10"/>
  <c r="L136" i="10" s="1"/>
  <c r="H76" i="10"/>
  <c r="H136" i="10" s="1"/>
  <c r="Q76" i="10"/>
  <c r="Q136" i="10" s="1"/>
  <c r="S76" i="10"/>
  <c r="S136" i="10" s="1"/>
  <c r="I76" i="10"/>
  <c r="I136" i="10" s="1"/>
  <c r="K76" i="10"/>
  <c r="K136" i="10" s="1"/>
  <c r="T76" i="10"/>
  <c r="T136" i="10" s="1"/>
  <c r="F76" i="10"/>
  <c r="N76" i="10"/>
  <c r="N136" i="10" s="1"/>
  <c r="P76" i="10"/>
  <c r="P136" i="10" s="1"/>
  <c r="G76" i="10"/>
  <c r="G136" i="10" s="1"/>
  <c r="J76" i="10"/>
  <c r="J136" i="10" s="1"/>
  <c r="X50" i="6" l="1"/>
  <c r="Y50" i="6" s="1"/>
  <c r="Y52" i="6" s="1"/>
  <c r="H50" i="13"/>
  <c r="O50" i="13" s="1"/>
  <c r="I52" i="6"/>
  <c r="Z58" i="12"/>
  <c r="AA58" i="12" s="1"/>
  <c r="K54" i="6"/>
  <c r="H54" i="15" s="1"/>
  <c r="H138" i="10"/>
  <c r="L63" i="25"/>
  <c r="O63" i="25"/>
  <c r="S63" i="25"/>
  <c r="I63" i="25"/>
  <c r="N63" i="25"/>
  <c r="T63" i="25"/>
  <c r="R63" i="25"/>
  <c r="Q63" i="25"/>
  <c r="P63" i="25"/>
  <c r="M63" i="25"/>
  <c r="K63" i="25"/>
  <c r="J63" i="25"/>
  <c r="N64" i="20"/>
  <c r="T64" i="20"/>
  <c r="P64" i="20"/>
  <c r="I64" i="20"/>
  <c r="R64" i="20"/>
  <c r="Q64" i="20"/>
  <c r="K64" i="20"/>
  <c r="S64" i="20"/>
  <c r="L64" i="20"/>
  <c r="O64" i="20"/>
  <c r="M64" i="20"/>
  <c r="J64" i="20"/>
  <c r="W67" i="6"/>
  <c r="H67" i="27" s="1"/>
  <c r="T742" i="10"/>
  <c r="G272" i="10"/>
  <c r="J56" i="6"/>
  <c r="H56" i="14" s="1"/>
  <c r="M53" i="6"/>
  <c r="J70" i="10"/>
  <c r="I70" i="10"/>
  <c r="L53" i="6"/>
  <c r="H62" i="15"/>
  <c r="O64" i="21"/>
  <c r="I64" i="21"/>
  <c r="Q64" i="21"/>
  <c r="J64" i="21"/>
  <c r="P64" i="21"/>
  <c r="R64" i="21"/>
  <c r="T64" i="21"/>
  <c r="M64" i="21"/>
  <c r="K64" i="21"/>
  <c r="S64" i="21"/>
  <c r="L64" i="21"/>
  <c r="N64" i="21"/>
  <c r="N138" i="10"/>
  <c r="Q54" i="6"/>
  <c r="H54" i="21" s="1"/>
  <c r="I138" i="10"/>
  <c r="L54" i="6"/>
  <c r="H54" i="16" s="1"/>
  <c r="L138" i="10"/>
  <c r="O54" i="6"/>
  <c r="H54" i="19" s="1"/>
  <c r="I50" i="25"/>
  <c r="O50" i="25"/>
  <c r="O52" i="25" s="1"/>
  <c r="N50" i="25"/>
  <c r="N52" i="25" s="1"/>
  <c r="J50" i="25"/>
  <c r="J52" i="25" s="1"/>
  <c r="Q50" i="25"/>
  <c r="Q52" i="25" s="1"/>
  <c r="M50" i="25"/>
  <c r="M52" i="25" s="1"/>
  <c r="R50" i="25"/>
  <c r="R52" i="25" s="1"/>
  <c r="K50" i="25"/>
  <c r="K52" i="25" s="1"/>
  <c r="P50" i="25"/>
  <c r="P52" i="25" s="1"/>
  <c r="H52" i="25"/>
  <c r="L50" i="25"/>
  <c r="L52" i="25" s="1"/>
  <c r="S50" i="25"/>
  <c r="S52" i="25" s="1"/>
  <c r="T50" i="25"/>
  <c r="T52" i="25" s="1"/>
  <c r="H62" i="25"/>
  <c r="H742" i="10"/>
  <c r="K67" i="6"/>
  <c r="H67" i="15" s="1"/>
  <c r="U680" i="10"/>
  <c r="U740" i="10" s="1"/>
  <c r="U742" i="10" s="1"/>
  <c r="F740" i="10"/>
  <c r="Q742" i="10"/>
  <c r="T67" i="6"/>
  <c r="H67" i="24" s="1"/>
  <c r="P67" i="6"/>
  <c r="H67" i="20" s="1"/>
  <c r="M742" i="10"/>
  <c r="T63" i="17"/>
  <c r="I63" i="17"/>
  <c r="S63" i="17"/>
  <c r="L63" i="17"/>
  <c r="R63" i="17"/>
  <c r="Q63" i="17"/>
  <c r="J63" i="17"/>
  <c r="K63" i="17"/>
  <c r="O63" i="17"/>
  <c r="P63" i="17"/>
  <c r="M63" i="17"/>
  <c r="N63" i="17"/>
  <c r="M50" i="21"/>
  <c r="M52" i="21" s="1"/>
  <c r="J50" i="21"/>
  <c r="J52" i="21" s="1"/>
  <c r="P50" i="21"/>
  <c r="P52" i="21" s="1"/>
  <c r="H52" i="21"/>
  <c r="Q50" i="21"/>
  <c r="Q52" i="21" s="1"/>
  <c r="L50" i="21"/>
  <c r="L52" i="21" s="1"/>
  <c r="K50" i="21"/>
  <c r="K52" i="21" s="1"/>
  <c r="N50" i="21"/>
  <c r="N52" i="21" s="1"/>
  <c r="R50" i="21"/>
  <c r="R52" i="21" s="1"/>
  <c r="S50" i="21"/>
  <c r="S52" i="21" s="1"/>
  <c r="T50" i="21"/>
  <c r="T52" i="21" s="1"/>
  <c r="I50" i="21"/>
  <c r="O50" i="21"/>
  <c r="O52" i="21" s="1"/>
  <c r="H52" i="19"/>
  <c r="T50" i="19"/>
  <c r="T52" i="19" s="1"/>
  <c r="K50" i="19"/>
  <c r="K52" i="19" s="1"/>
  <c r="P50" i="19"/>
  <c r="P52" i="19" s="1"/>
  <c r="Q50" i="19"/>
  <c r="Q52" i="19" s="1"/>
  <c r="L50" i="19"/>
  <c r="L52" i="19" s="1"/>
  <c r="S50" i="19"/>
  <c r="S52" i="19" s="1"/>
  <c r="R50" i="19"/>
  <c r="R52" i="19" s="1"/>
  <c r="N50" i="19"/>
  <c r="N52" i="19" s="1"/>
  <c r="M50" i="19"/>
  <c r="M52" i="19" s="1"/>
  <c r="I50" i="19"/>
  <c r="O50" i="19"/>
  <c r="O52" i="19" s="1"/>
  <c r="J50" i="19"/>
  <c r="J52" i="19" s="1"/>
  <c r="K272" i="10"/>
  <c r="N56" i="6"/>
  <c r="H56" i="18" s="1"/>
  <c r="L56" i="6"/>
  <c r="H56" i="16" s="1"/>
  <c r="I272" i="10"/>
  <c r="O56" i="6"/>
  <c r="H56" i="19" s="1"/>
  <c r="L272" i="10"/>
  <c r="I55" i="6"/>
  <c r="F205" i="10"/>
  <c r="K55" i="25"/>
  <c r="O55" i="25"/>
  <c r="Q55" i="25"/>
  <c r="S55" i="25"/>
  <c r="P55" i="25"/>
  <c r="N55" i="25"/>
  <c r="L55" i="25"/>
  <c r="M55" i="25"/>
  <c r="J55" i="25"/>
  <c r="T55" i="25"/>
  <c r="R55" i="25"/>
  <c r="I55" i="25"/>
  <c r="K53" i="6"/>
  <c r="H70" i="10"/>
  <c r="M70" i="10"/>
  <c r="P53" i="6"/>
  <c r="N53" i="6"/>
  <c r="K70" i="10"/>
  <c r="S53" i="6"/>
  <c r="P70" i="10"/>
  <c r="S63" i="16"/>
  <c r="P63" i="16"/>
  <c r="O63" i="16"/>
  <c r="N63" i="16"/>
  <c r="J63" i="16"/>
  <c r="K63" i="16"/>
  <c r="R63" i="16"/>
  <c r="Q63" i="16"/>
  <c r="T63" i="16"/>
  <c r="I63" i="16"/>
  <c r="M63" i="16"/>
  <c r="L63" i="16"/>
  <c r="K63" i="23"/>
  <c r="N63" i="23"/>
  <c r="P63" i="23"/>
  <c r="R63" i="23"/>
  <c r="L63" i="23"/>
  <c r="I63" i="23"/>
  <c r="M63" i="23"/>
  <c r="S63" i="23"/>
  <c r="O63" i="23"/>
  <c r="J63" i="23"/>
  <c r="Q63" i="23"/>
  <c r="T63" i="23"/>
  <c r="I65" i="14"/>
  <c r="O65" i="14"/>
  <c r="S65" i="14"/>
  <c r="J65" i="14"/>
  <c r="R65" i="14"/>
  <c r="L65" i="14"/>
  <c r="N65" i="14"/>
  <c r="M65" i="14"/>
  <c r="P65" i="14"/>
  <c r="T65" i="14"/>
  <c r="K65" i="14"/>
  <c r="Q65" i="14"/>
  <c r="R64" i="17"/>
  <c r="I64" i="17"/>
  <c r="Q64" i="17"/>
  <c r="K64" i="17"/>
  <c r="O64" i="17"/>
  <c r="S64" i="17"/>
  <c r="T64" i="17"/>
  <c r="J64" i="17"/>
  <c r="N64" i="17"/>
  <c r="L64" i="17"/>
  <c r="P64" i="17"/>
  <c r="M64" i="17"/>
  <c r="Q64" i="26"/>
  <c r="O64" i="26"/>
  <c r="L64" i="26"/>
  <c r="P64" i="26"/>
  <c r="N64" i="26"/>
  <c r="K64" i="26"/>
  <c r="R64" i="26"/>
  <c r="J64" i="26"/>
  <c r="M64" i="26"/>
  <c r="I64" i="26"/>
  <c r="S64" i="26"/>
  <c r="T64" i="26"/>
  <c r="R55" i="15"/>
  <c r="P55" i="15"/>
  <c r="N55" i="15"/>
  <c r="I55" i="15"/>
  <c r="S55" i="15"/>
  <c r="T55" i="15"/>
  <c r="M55" i="15"/>
  <c r="L55" i="15"/>
  <c r="J55" i="15"/>
  <c r="Q55" i="15"/>
  <c r="O55" i="15"/>
  <c r="K55" i="15"/>
  <c r="S55" i="17"/>
  <c r="L55" i="17"/>
  <c r="K55" i="17"/>
  <c r="P55" i="17"/>
  <c r="O55" i="17"/>
  <c r="R55" i="17"/>
  <c r="M55" i="17"/>
  <c r="Q55" i="17"/>
  <c r="I55" i="17"/>
  <c r="T55" i="17"/>
  <c r="J55" i="17"/>
  <c r="N55" i="17"/>
  <c r="N63" i="26"/>
  <c r="T63" i="26"/>
  <c r="M63" i="26"/>
  <c r="R63" i="26"/>
  <c r="K63" i="26"/>
  <c r="Q63" i="26"/>
  <c r="S63" i="26"/>
  <c r="P63" i="26"/>
  <c r="J63" i="26"/>
  <c r="L63" i="26"/>
  <c r="O63" i="26"/>
  <c r="I63" i="26"/>
  <c r="K63" i="27"/>
  <c r="I63" i="27"/>
  <c r="N63" i="27"/>
  <c r="T63" i="27"/>
  <c r="M63" i="27"/>
  <c r="S63" i="27"/>
  <c r="J63" i="27"/>
  <c r="L63" i="27"/>
  <c r="R63" i="27"/>
  <c r="P63" i="27"/>
  <c r="O63" i="27"/>
  <c r="Q63" i="27"/>
  <c r="P65" i="15"/>
  <c r="S65" i="15"/>
  <c r="T65" i="15"/>
  <c r="Q65" i="15"/>
  <c r="N65" i="15"/>
  <c r="L65" i="15"/>
  <c r="J65" i="15"/>
  <c r="I65" i="15"/>
  <c r="O65" i="15"/>
  <c r="R65" i="15"/>
  <c r="M65" i="15"/>
  <c r="K65" i="15"/>
  <c r="J65" i="24"/>
  <c r="P65" i="24"/>
  <c r="N65" i="24"/>
  <c r="S65" i="24"/>
  <c r="R65" i="24"/>
  <c r="T65" i="24"/>
  <c r="L65" i="24"/>
  <c r="K65" i="24"/>
  <c r="Q65" i="24"/>
  <c r="O65" i="24"/>
  <c r="I65" i="24"/>
  <c r="M65" i="24"/>
  <c r="O50" i="27"/>
  <c r="O52" i="27" s="1"/>
  <c r="M50" i="27"/>
  <c r="M52" i="27" s="1"/>
  <c r="L50" i="27"/>
  <c r="L52" i="27" s="1"/>
  <c r="K50" i="27"/>
  <c r="K52" i="27" s="1"/>
  <c r="S50" i="27"/>
  <c r="S52" i="27" s="1"/>
  <c r="J50" i="27"/>
  <c r="J52" i="27" s="1"/>
  <c r="I50" i="27"/>
  <c r="R50" i="27"/>
  <c r="R52" i="27" s="1"/>
  <c r="T50" i="27"/>
  <c r="T52" i="27" s="1"/>
  <c r="N50" i="27"/>
  <c r="N52" i="27" s="1"/>
  <c r="Q50" i="27"/>
  <c r="Q52" i="27" s="1"/>
  <c r="H52" i="27"/>
  <c r="P50" i="27"/>
  <c r="P52" i="27" s="1"/>
  <c r="H52" i="23"/>
  <c r="T50" i="23"/>
  <c r="T52" i="23" s="1"/>
  <c r="N50" i="23"/>
  <c r="N52" i="23" s="1"/>
  <c r="Q50" i="23"/>
  <c r="Q52" i="23" s="1"/>
  <c r="J50" i="23"/>
  <c r="J52" i="23" s="1"/>
  <c r="P50" i="23"/>
  <c r="P52" i="23" s="1"/>
  <c r="K50" i="23"/>
  <c r="K52" i="23" s="1"/>
  <c r="L50" i="23"/>
  <c r="L52" i="23" s="1"/>
  <c r="I50" i="23"/>
  <c r="M50" i="23"/>
  <c r="M52" i="23" s="1"/>
  <c r="R50" i="23"/>
  <c r="R52" i="23" s="1"/>
  <c r="O50" i="23"/>
  <c r="O52" i="23" s="1"/>
  <c r="S50" i="23"/>
  <c r="S52" i="23" s="1"/>
  <c r="F340" i="10"/>
  <c r="I64" i="6"/>
  <c r="H62" i="19"/>
  <c r="O55" i="23"/>
  <c r="I55" i="23"/>
  <c r="K55" i="23"/>
  <c r="Q55" i="23"/>
  <c r="N55" i="23"/>
  <c r="M55" i="23"/>
  <c r="P55" i="23"/>
  <c r="L55" i="23"/>
  <c r="J55" i="23"/>
  <c r="S55" i="23"/>
  <c r="T55" i="23"/>
  <c r="R55" i="23"/>
  <c r="K64" i="24"/>
  <c r="O64" i="24"/>
  <c r="P64" i="24"/>
  <c r="N64" i="24"/>
  <c r="R64" i="24"/>
  <c r="M64" i="24"/>
  <c r="S64" i="24"/>
  <c r="J64" i="24"/>
  <c r="I64" i="24"/>
  <c r="L64" i="24"/>
  <c r="Q64" i="24"/>
  <c r="T64" i="24"/>
  <c r="S54" i="6"/>
  <c r="H54" i="23" s="1"/>
  <c r="P138" i="10"/>
  <c r="N54" i="6"/>
  <c r="H54" i="18" s="1"/>
  <c r="K138" i="10"/>
  <c r="K65" i="19"/>
  <c r="P65" i="19"/>
  <c r="N65" i="19"/>
  <c r="T65" i="19"/>
  <c r="J65" i="19"/>
  <c r="L65" i="19"/>
  <c r="I65" i="19"/>
  <c r="Q65" i="19"/>
  <c r="S65" i="19"/>
  <c r="M65" i="19"/>
  <c r="O65" i="19"/>
  <c r="R65" i="19"/>
  <c r="K64" i="14"/>
  <c r="I64" i="14"/>
  <c r="O64" i="14"/>
  <c r="L64" i="14"/>
  <c r="J64" i="14"/>
  <c r="P64" i="14"/>
  <c r="Q64" i="14"/>
  <c r="M64" i="14"/>
  <c r="T64" i="14"/>
  <c r="N64" i="14"/>
  <c r="R64" i="14"/>
  <c r="S64" i="14"/>
  <c r="I55" i="22"/>
  <c r="S55" i="22"/>
  <c r="R55" i="22"/>
  <c r="Q55" i="22"/>
  <c r="K55" i="22"/>
  <c r="J55" i="22"/>
  <c r="P55" i="22"/>
  <c r="M55" i="22"/>
  <c r="O55" i="22"/>
  <c r="L55" i="22"/>
  <c r="N55" i="22"/>
  <c r="T55" i="22"/>
  <c r="H62" i="16"/>
  <c r="H62" i="26"/>
  <c r="P742" i="10"/>
  <c r="S67" i="6"/>
  <c r="H67" i="23" s="1"/>
  <c r="J63" i="22"/>
  <c r="K63" i="22"/>
  <c r="L63" i="22"/>
  <c r="R63" i="22"/>
  <c r="N63" i="22"/>
  <c r="T63" i="22"/>
  <c r="M63" i="22"/>
  <c r="S63" i="22"/>
  <c r="P63" i="22"/>
  <c r="Q63" i="22"/>
  <c r="I63" i="22"/>
  <c r="O63" i="22"/>
  <c r="T56" i="6"/>
  <c r="H56" i="24" s="1"/>
  <c r="Q272" i="10"/>
  <c r="Q56" i="6"/>
  <c r="H56" i="21" s="1"/>
  <c r="N272" i="10"/>
  <c r="L55" i="26"/>
  <c r="P55" i="26"/>
  <c r="Q55" i="26"/>
  <c r="R55" i="26"/>
  <c r="I55" i="26"/>
  <c r="O55" i="26"/>
  <c r="J55" i="26"/>
  <c r="T55" i="26"/>
  <c r="S55" i="26"/>
  <c r="K55" i="26"/>
  <c r="N55" i="26"/>
  <c r="M55" i="26"/>
  <c r="S70" i="10"/>
  <c r="V53" i="6"/>
  <c r="R65" i="17"/>
  <c r="O65" i="17"/>
  <c r="S65" i="17"/>
  <c r="T65" i="17"/>
  <c r="K65" i="17"/>
  <c r="Q65" i="17"/>
  <c r="L65" i="17"/>
  <c r="J65" i="17"/>
  <c r="P65" i="17"/>
  <c r="N65" i="17"/>
  <c r="I65" i="17"/>
  <c r="M65" i="17"/>
  <c r="H62" i="18"/>
  <c r="J138" i="10"/>
  <c r="M54" i="6"/>
  <c r="H54" i="17" s="1"/>
  <c r="U76" i="10"/>
  <c r="U136" i="10" s="1"/>
  <c r="U138" i="10" s="1"/>
  <c r="F136" i="10"/>
  <c r="S138" i="10"/>
  <c r="V54" i="6"/>
  <c r="H54" i="26" s="1"/>
  <c r="R54" i="6"/>
  <c r="H54" i="22" s="1"/>
  <c r="O138" i="10"/>
  <c r="L63" i="24"/>
  <c r="I63" i="24"/>
  <c r="T63" i="24"/>
  <c r="O63" i="24"/>
  <c r="R63" i="24"/>
  <c r="J63" i="24"/>
  <c r="S63" i="24"/>
  <c r="M63" i="24"/>
  <c r="P63" i="24"/>
  <c r="Q63" i="24"/>
  <c r="K63" i="24"/>
  <c r="N63" i="24"/>
  <c r="T63" i="18"/>
  <c r="M63" i="18"/>
  <c r="I63" i="18"/>
  <c r="S63" i="18"/>
  <c r="K63" i="18"/>
  <c r="P63" i="18"/>
  <c r="N63" i="18"/>
  <c r="O63" i="18"/>
  <c r="R63" i="18"/>
  <c r="Q63" i="18"/>
  <c r="J63" i="18"/>
  <c r="L63" i="18"/>
  <c r="N65" i="20"/>
  <c r="Q65" i="20"/>
  <c r="J65" i="20"/>
  <c r="M65" i="20"/>
  <c r="T65" i="20"/>
  <c r="R65" i="20"/>
  <c r="K65" i="20"/>
  <c r="O65" i="20"/>
  <c r="S65" i="20"/>
  <c r="I65" i="20"/>
  <c r="P65" i="20"/>
  <c r="L65" i="20"/>
  <c r="Q65" i="27"/>
  <c r="P65" i="27"/>
  <c r="R65" i="27"/>
  <c r="N65" i="27"/>
  <c r="T65" i="27"/>
  <c r="K65" i="27"/>
  <c r="S65" i="27"/>
  <c r="L65" i="27"/>
  <c r="O65" i="27"/>
  <c r="J65" i="27"/>
  <c r="I65" i="27"/>
  <c r="M65" i="27"/>
  <c r="L50" i="14"/>
  <c r="L52" i="14" s="1"/>
  <c r="I50" i="14"/>
  <c r="M50" i="14"/>
  <c r="M52" i="14" s="1"/>
  <c r="R50" i="14"/>
  <c r="R52" i="14" s="1"/>
  <c r="K50" i="14"/>
  <c r="K52" i="14" s="1"/>
  <c r="T50" i="14"/>
  <c r="T52" i="14" s="1"/>
  <c r="S50" i="14"/>
  <c r="S52" i="14" s="1"/>
  <c r="N50" i="14"/>
  <c r="N52" i="14" s="1"/>
  <c r="O50" i="14"/>
  <c r="O52" i="14" s="1"/>
  <c r="J50" i="14"/>
  <c r="J52" i="14" s="1"/>
  <c r="H52" i="14"/>
  <c r="P50" i="14"/>
  <c r="P52" i="14" s="1"/>
  <c r="Q50" i="14"/>
  <c r="Q52" i="14" s="1"/>
  <c r="O64" i="25"/>
  <c r="R64" i="25"/>
  <c r="P64" i="25"/>
  <c r="K64" i="25"/>
  <c r="L64" i="25"/>
  <c r="J64" i="25"/>
  <c r="N64" i="25"/>
  <c r="S64" i="25"/>
  <c r="M64" i="25"/>
  <c r="Q64" i="25"/>
  <c r="T64" i="25"/>
  <c r="I64" i="25"/>
  <c r="K55" i="20"/>
  <c r="R55" i="20"/>
  <c r="S55" i="20"/>
  <c r="T55" i="20"/>
  <c r="P55" i="20"/>
  <c r="Q55" i="20"/>
  <c r="L55" i="20"/>
  <c r="J55" i="20"/>
  <c r="N55" i="20"/>
  <c r="O55" i="20"/>
  <c r="M55" i="20"/>
  <c r="I55" i="20"/>
  <c r="J55" i="19"/>
  <c r="I55" i="19"/>
  <c r="S55" i="19"/>
  <c r="O55" i="19"/>
  <c r="Q55" i="19"/>
  <c r="L55" i="19"/>
  <c r="K55" i="19"/>
  <c r="T55" i="19"/>
  <c r="R55" i="19"/>
  <c r="M55" i="19"/>
  <c r="N55" i="19"/>
  <c r="P55" i="19"/>
  <c r="H62" i="27"/>
  <c r="L742" i="10"/>
  <c r="O67" i="6"/>
  <c r="H67" i="19" s="1"/>
  <c r="N67" i="6"/>
  <c r="H67" i="18" s="1"/>
  <c r="K742" i="10"/>
  <c r="N742" i="10"/>
  <c r="Q67" i="6"/>
  <c r="H67" i="21" s="1"/>
  <c r="M67" i="6"/>
  <c r="H67" i="17" s="1"/>
  <c r="J742" i="10"/>
  <c r="I63" i="6"/>
  <c r="F809" i="10"/>
  <c r="T272" i="10"/>
  <c r="W56" i="6"/>
  <c r="H56" i="27" s="1"/>
  <c r="R56" i="6"/>
  <c r="H56" i="22" s="1"/>
  <c r="O272" i="10"/>
  <c r="P272" i="10"/>
  <c r="S56" i="6"/>
  <c r="H56" i="23" s="1"/>
  <c r="K56" i="6"/>
  <c r="H56" i="15" s="1"/>
  <c r="H272" i="10"/>
  <c r="H62" i="17"/>
  <c r="H62" i="24"/>
  <c r="G70" i="10"/>
  <c r="J53" i="6"/>
  <c r="Q53" i="6"/>
  <c r="N70" i="10"/>
  <c r="W53" i="6"/>
  <c r="T70" i="10"/>
  <c r="I63" i="15"/>
  <c r="P63" i="15"/>
  <c r="Q63" i="15"/>
  <c r="K63" i="15"/>
  <c r="T63" i="15"/>
  <c r="J63" i="15"/>
  <c r="R63" i="15"/>
  <c r="M63" i="15"/>
  <c r="N63" i="15"/>
  <c r="O63" i="15"/>
  <c r="L63" i="15"/>
  <c r="S63" i="15"/>
  <c r="Q65" i="16"/>
  <c r="N65" i="16"/>
  <c r="R65" i="16"/>
  <c r="I65" i="16"/>
  <c r="P65" i="16"/>
  <c r="T65" i="16"/>
  <c r="M65" i="16"/>
  <c r="S65" i="16"/>
  <c r="L65" i="16"/>
  <c r="K65" i="16"/>
  <c r="O65" i="16"/>
  <c r="J65" i="16"/>
  <c r="O64" i="27"/>
  <c r="L64" i="27"/>
  <c r="R64" i="27"/>
  <c r="T64" i="27"/>
  <c r="S64" i="27"/>
  <c r="J64" i="27"/>
  <c r="P64" i="27"/>
  <c r="M64" i="27"/>
  <c r="N64" i="27"/>
  <c r="Q64" i="27"/>
  <c r="K64" i="27"/>
  <c r="I64" i="27"/>
  <c r="Q64" i="22"/>
  <c r="K64" i="22"/>
  <c r="N64" i="22"/>
  <c r="P64" i="22"/>
  <c r="I64" i="22"/>
  <c r="O64" i="22"/>
  <c r="R64" i="22"/>
  <c r="L64" i="22"/>
  <c r="M64" i="22"/>
  <c r="T64" i="22"/>
  <c r="J64" i="22"/>
  <c r="S64" i="22"/>
  <c r="F945" i="10"/>
  <c r="I62" i="6"/>
  <c r="M63" i="19"/>
  <c r="R63" i="19"/>
  <c r="P63" i="19"/>
  <c r="T63" i="19"/>
  <c r="Q63" i="19"/>
  <c r="K63" i="19"/>
  <c r="N63" i="19"/>
  <c r="J63" i="19"/>
  <c r="S63" i="19"/>
  <c r="L63" i="19"/>
  <c r="I63" i="19"/>
  <c r="O63" i="19"/>
  <c r="I64" i="19"/>
  <c r="M64" i="19"/>
  <c r="O64" i="19"/>
  <c r="T64" i="19"/>
  <c r="P64" i="19"/>
  <c r="N64" i="19"/>
  <c r="K64" i="19"/>
  <c r="S64" i="19"/>
  <c r="L64" i="19"/>
  <c r="J64" i="19"/>
  <c r="Q64" i="19"/>
  <c r="R64" i="19"/>
  <c r="N50" i="17"/>
  <c r="N52" i="17" s="1"/>
  <c r="T50" i="17"/>
  <c r="T52" i="17" s="1"/>
  <c r="K50" i="17"/>
  <c r="K52" i="17" s="1"/>
  <c r="S50" i="17"/>
  <c r="S52" i="17" s="1"/>
  <c r="M50" i="17"/>
  <c r="M52" i="17" s="1"/>
  <c r="R50" i="17"/>
  <c r="R52" i="17" s="1"/>
  <c r="L50" i="17"/>
  <c r="L52" i="17" s="1"/>
  <c r="P50" i="17"/>
  <c r="P52" i="17" s="1"/>
  <c r="O50" i="17"/>
  <c r="O52" i="17" s="1"/>
  <c r="J50" i="17"/>
  <c r="J52" i="17" s="1"/>
  <c r="Q50" i="17"/>
  <c r="Q52" i="17" s="1"/>
  <c r="H52" i="17"/>
  <c r="I50" i="17"/>
  <c r="I50" i="22"/>
  <c r="Q50" i="22"/>
  <c r="Q52" i="22" s="1"/>
  <c r="J50" i="22"/>
  <c r="J52" i="22" s="1"/>
  <c r="O50" i="22"/>
  <c r="O52" i="22" s="1"/>
  <c r="S50" i="22"/>
  <c r="S52" i="22" s="1"/>
  <c r="K50" i="22"/>
  <c r="K52" i="22" s="1"/>
  <c r="M50" i="22"/>
  <c r="M52" i="22" s="1"/>
  <c r="R50" i="22"/>
  <c r="R52" i="22" s="1"/>
  <c r="L50" i="22"/>
  <c r="L52" i="22" s="1"/>
  <c r="H52" i="22"/>
  <c r="T50" i="22"/>
  <c r="T52" i="22" s="1"/>
  <c r="P50" i="22"/>
  <c r="P52" i="22" s="1"/>
  <c r="N50" i="22"/>
  <c r="N52" i="22" s="1"/>
  <c r="H62" i="14"/>
  <c r="U54" i="6"/>
  <c r="H54" i="25" s="1"/>
  <c r="R138" i="10"/>
  <c r="M65" i="21"/>
  <c r="O65" i="21"/>
  <c r="L65" i="21"/>
  <c r="R65" i="21"/>
  <c r="I65" i="21"/>
  <c r="S65" i="21"/>
  <c r="J65" i="21"/>
  <c r="Q65" i="21"/>
  <c r="N65" i="21"/>
  <c r="K65" i="21"/>
  <c r="T65" i="21"/>
  <c r="P65" i="21"/>
  <c r="L50" i="18"/>
  <c r="L52" i="18" s="1"/>
  <c r="J50" i="18"/>
  <c r="J52" i="18" s="1"/>
  <c r="P50" i="18"/>
  <c r="P52" i="18" s="1"/>
  <c r="T50" i="18"/>
  <c r="T52" i="18" s="1"/>
  <c r="K50" i="18"/>
  <c r="K52" i="18" s="1"/>
  <c r="O50" i="18"/>
  <c r="O52" i="18" s="1"/>
  <c r="H52" i="18"/>
  <c r="Q50" i="18"/>
  <c r="Q52" i="18" s="1"/>
  <c r="I50" i="18"/>
  <c r="R50" i="18"/>
  <c r="R52" i="18" s="1"/>
  <c r="M50" i="18"/>
  <c r="M52" i="18" s="1"/>
  <c r="S50" i="18"/>
  <c r="S52" i="18" s="1"/>
  <c r="N50" i="18"/>
  <c r="N52" i="18" s="1"/>
  <c r="J67" i="6"/>
  <c r="H67" i="14" s="1"/>
  <c r="G742" i="10"/>
  <c r="F876" i="10"/>
  <c r="I65" i="6"/>
  <c r="R64" i="23"/>
  <c r="N64" i="23"/>
  <c r="P64" i="23"/>
  <c r="S64" i="23"/>
  <c r="L64" i="23"/>
  <c r="J64" i="23"/>
  <c r="M64" i="23"/>
  <c r="I64" i="23"/>
  <c r="K64" i="23"/>
  <c r="O64" i="23"/>
  <c r="Q64" i="23"/>
  <c r="T64" i="23"/>
  <c r="I64" i="16"/>
  <c r="S64" i="16"/>
  <c r="N64" i="16"/>
  <c r="T64" i="16"/>
  <c r="P64" i="16"/>
  <c r="L64" i="16"/>
  <c r="J64" i="16"/>
  <c r="O64" i="16"/>
  <c r="M64" i="16"/>
  <c r="R64" i="16"/>
  <c r="K64" i="16"/>
  <c r="Q64" i="16"/>
  <c r="R272" i="10"/>
  <c r="U56" i="6"/>
  <c r="H56" i="25" s="1"/>
  <c r="P55" i="16"/>
  <c r="T55" i="16"/>
  <c r="O55" i="16"/>
  <c r="J55" i="16"/>
  <c r="I55" i="16"/>
  <c r="K55" i="16"/>
  <c r="M55" i="16"/>
  <c r="Q55" i="16"/>
  <c r="S55" i="16"/>
  <c r="N55" i="16"/>
  <c r="L55" i="16"/>
  <c r="R55" i="16"/>
  <c r="O53" i="6"/>
  <c r="L70" i="10"/>
  <c r="S50" i="24"/>
  <c r="S52" i="24" s="1"/>
  <c r="L50" i="24"/>
  <c r="L52" i="24" s="1"/>
  <c r="H52" i="24"/>
  <c r="Q50" i="24"/>
  <c r="Q52" i="24" s="1"/>
  <c r="R50" i="24"/>
  <c r="R52" i="24" s="1"/>
  <c r="J50" i="24"/>
  <c r="J52" i="24" s="1"/>
  <c r="O50" i="24"/>
  <c r="O52" i="24" s="1"/>
  <c r="T50" i="24"/>
  <c r="T52" i="24" s="1"/>
  <c r="N50" i="24"/>
  <c r="N52" i="24" s="1"/>
  <c r="K50" i="24"/>
  <c r="K52" i="24" s="1"/>
  <c r="P50" i="24"/>
  <c r="P52" i="24" s="1"/>
  <c r="I50" i="24"/>
  <c r="M50" i="24"/>
  <c r="M52" i="24" s="1"/>
  <c r="H62" i="20"/>
  <c r="I55" i="14"/>
  <c r="O55" i="14"/>
  <c r="J55" i="14"/>
  <c r="L55" i="14"/>
  <c r="N55" i="14"/>
  <c r="Q55" i="14"/>
  <c r="S55" i="14"/>
  <c r="K55" i="14"/>
  <c r="M55" i="14"/>
  <c r="T55" i="14"/>
  <c r="P55" i="14"/>
  <c r="R55" i="14"/>
  <c r="J54" i="6"/>
  <c r="H54" i="14" s="1"/>
  <c r="G138" i="10"/>
  <c r="W54" i="6"/>
  <c r="H54" i="27" s="1"/>
  <c r="T138" i="10"/>
  <c r="Q138" i="10"/>
  <c r="T54" i="6"/>
  <c r="H54" i="24" s="1"/>
  <c r="P54" i="6"/>
  <c r="H54" i="20" s="1"/>
  <c r="M138" i="10"/>
  <c r="Q63" i="14"/>
  <c r="N63" i="14"/>
  <c r="J63" i="14"/>
  <c r="T63" i="14"/>
  <c r="M63" i="14"/>
  <c r="S63" i="14"/>
  <c r="R63" i="14"/>
  <c r="K63" i="14"/>
  <c r="P63" i="14"/>
  <c r="L63" i="14"/>
  <c r="O63" i="14"/>
  <c r="I63" i="14"/>
  <c r="O55" i="18"/>
  <c r="M55" i="18"/>
  <c r="K55" i="18"/>
  <c r="J55" i="18"/>
  <c r="L55" i="18"/>
  <c r="R55" i="18"/>
  <c r="I55" i="18"/>
  <c r="P55" i="18"/>
  <c r="N55" i="18"/>
  <c r="T55" i="18"/>
  <c r="S55" i="18"/>
  <c r="Q55" i="18"/>
  <c r="O742" i="10"/>
  <c r="R67" i="6"/>
  <c r="H67" i="22" s="1"/>
  <c r="L67" i="6"/>
  <c r="H67" i="16" s="1"/>
  <c r="I742" i="10"/>
  <c r="S742" i="10"/>
  <c r="V67" i="6"/>
  <c r="H67" i="26" s="1"/>
  <c r="R742" i="10"/>
  <c r="U67" i="6"/>
  <c r="H67" i="25" s="1"/>
  <c r="R63" i="20"/>
  <c r="O63" i="20"/>
  <c r="T63" i="20"/>
  <c r="S63" i="20"/>
  <c r="P63" i="20"/>
  <c r="K63" i="20"/>
  <c r="L63" i="20"/>
  <c r="Q63" i="20"/>
  <c r="J63" i="20"/>
  <c r="M63" i="20"/>
  <c r="I63" i="20"/>
  <c r="N63" i="20"/>
  <c r="I65" i="18"/>
  <c r="M65" i="18"/>
  <c r="N65" i="18"/>
  <c r="P65" i="18"/>
  <c r="O65" i="18"/>
  <c r="T65" i="18"/>
  <c r="J65" i="18"/>
  <c r="S65" i="18"/>
  <c r="Q65" i="18"/>
  <c r="L65" i="18"/>
  <c r="K65" i="18"/>
  <c r="R65" i="18"/>
  <c r="T65" i="25"/>
  <c r="J65" i="25"/>
  <c r="R65" i="25"/>
  <c r="L65" i="25"/>
  <c r="P65" i="25"/>
  <c r="M65" i="25"/>
  <c r="Q65" i="25"/>
  <c r="S65" i="25"/>
  <c r="I65" i="25"/>
  <c r="O65" i="25"/>
  <c r="N65" i="25"/>
  <c r="K65" i="25"/>
  <c r="T50" i="16"/>
  <c r="T52" i="16" s="1"/>
  <c r="O50" i="16"/>
  <c r="O52" i="16" s="1"/>
  <c r="Q50" i="16"/>
  <c r="Q52" i="16" s="1"/>
  <c r="S50" i="16"/>
  <c r="S52" i="16" s="1"/>
  <c r="L50" i="16"/>
  <c r="L52" i="16" s="1"/>
  <c r="N50" i="16"/>
  <c r="N52" i="16" s="1"/>
  <c r="K50" i="16"/>
  <c r="K52" i="16" s="1"/>
  <c r="I50" i="16"/>
  <c r="R50" i="16"/>
  <c r="R52" i="16" s="1"/>
  <c r="H52" i="16"/>
  <c r="P50" i="16"/>
  <c r="P52" i="16" s="1"/>
  <c r="M50" i="16"/>
  <c r="M52" i="16" s="1"/>
  <c r="J50" i="16"/>
  <c r="J52" i="16" s="1"/>
  <c r="P64" i="18"/>
  <c r="I64" i="18"/>
  <c r="T64" i="18"/>
  <c r="J64" i="18"/>
  <c r="O64" i="18"/>
  <c r="N64" i="18"/>
  <c r="M64" i="18"/>
  <c r="L64" i="18"/>
  <c r="K64" i="18"/>
  <c r="R64" i="18"/>
  <c r="S64" i="18"/>
  <c r="Q64" i="18"/>
  <c r="L64" i="15"/>
  <c r="J64" i="15"/>
  <c r="M64" i="15"/>
  <c r="S64" i="15"/>
  <c r="P64" i="15"/>
  <c r="N64" i="15"/>
  <c r="I64" i="15"/>
  <c r="R64" i="15"/>
  <c r="T64" i="15"/>
  <c r="Q64" i="15"/>
  <c r="K64" i="15"/>
  <c r="O64" i="15"/>
  <c r="U210" i="10"/>
  <c r="U270" i="10" s="1"/>
  <c r="U272" i="10" s="1"/>
  <c r="F270" i="10"/>
  <c r="M56" i="6"/>
  <c r="H56" i="17" s="1"/>
  <c r="J272" i="10"/>
  <c r="M272" i="10"/>
  <c r="P56" i="6"/>
  <c r="H56" i="20" s="1"/>
  <c r="V56" i="6"/>
  <c r="H56" i="26" s="1"/>
  <c r="S272" i="10"/>
  <c r="H62" i="21"/>
  <c r="R53" i="6"/>
  <c r="O70" i="10"/>
  <c r="U8" i="10"/>
  <c r="U68" i="10" s="1"/>
  <c r="U70" i="10" s="1"/>
  <c r="F68" i="10"/>
  <c r="T53" i="6"/>
  <c r="Q70" i="10"/>
  <c r="R70" i="10"/>
  <c r="U53" i="6"/>
  <c r="R65" i="23"/>
  <c r="Q65" i="23"/>
  <c r="T65" i="23"/>
  <c r="O65" i="23"/>
  <c r="J65" i="23"/>
  <c r="L65" i="23"/>
  <c r="I65" i="23"/>
  <c r="N65" i="23"/>
  <c r="M65" i="23"/>
  <c r="K65" i="23"/>
  <c r="P65" i="23"/>
  <c r="S65" i="23"/>
  <c r="P55" i="21"/>
  <c r="L55" i="21"/>
  <c r="T55" i="21"/>
  <c r="S55" i="21"/>
  <c r="K55" i="21"/>
  <c r="M55" i="21"/>
  <c r="R55" i="21"/>
  <c r="I55" i="21"/>
  <c r="N55" i="21"/>
  <c r="O55" i="21"/>
  <c r="J55" i="21"/>
  <c r="Q55" i="21"/>
  <c r="H62" i="23"/>
  <c r="H57" i="6"/>
  <c r="H230" i="6" s="1"/>
  <c r="P63" i="21"/>
  <c r="K63" i="21"/>
  <c r="L63" i="21"/>
  <c r="Q63" i="21"/>
  <c r="O63" i="21"/>
  <c r="R63" i="21"/>
  <c r="I63" i="21"/>
  <c r="T63" i="21"/>
  <c r="N63" i="21"/>
  <c r="S63" i="21"/>
  <c r="J63" i="21"/>
  <c r="M63" i="21"/>
  <c r="N65" i="22"/>
  <c r="L65" i="22"/>
  <c r="O65" i="22"/>
  <c r="I65" i="22"/>
  <c r="T65" i="22"/>
  <c r="K65" i="22"/>
  <c r="M65" i="22"/>
  <c r="Q65" i="22"/>
  <c r="R65" i="22"/>
  <c r="P65" i="22"/>
  <c r="J65" i="22"/>
  <c r="S65" i="22"/>
  <c r="I65" i="26"/>
  <c r="M65" i="26"/>
  <c r="R65" i="26"/>
  <c r="N65" i="26"/>
  <c r="T65" i="26"/>
  <c r="O65" i="26"/>
  <c r="P65" i="26"/>
  <c r="L65" i="26"/>
  <c r="J65" i="26"/>
  <c r="K65" i="26"/>
  <c r="Q65" i="26"/>
  <c r="S65" i="26"/>
  <c r="O50" i="26"/>
  <c r="O52" i="26" s="1"/>
  <c r="Q50" i="26"/>
  <c r="Q52" i="26" s="1"/>
  <c r="H52" i="26"/>
  <c r="P50" i="26"/>
  <c r="P52" i="26" s="1"/>
  <c r="K50" i="26"/>
  <c r="K52" i="26" s="1"/>
  <c r="M50" i="26"/>
  <c r="M52" i="26" s="1"/>
  <c r="J50" i="26"/>
  <c r="J52" i="26" s="1"/>
  <c r="N50" i="26"/>
  <c r="N52" i="26" s="1"/>
  <c r="R50" i="26"/>
  <c r="R52" i="26" s="1"/>
  <c r="S50" i="26"/>
  <c r="S52" i="26" s="1"/>
  <c r="T50" i="26"/>
  <c r="T52" i="26" s="1"/>
  <c r="L50" i="26"/>
  <c r="L52" i="26" s="1"/>
  <c r="I50" i="26"/>
  <c r="N55" i="27"/>
  <c r="L55" i="27"/>
  <c r="I55" i="27"/>
  <c r="P55" i="27"/>
  <c r="O55" i="27"/>
  <c r="Q55" i="27"/>
  <c r="T55" i="27"/>
  <c r="S55" i="27"/>
  <c r="R55" i="27"/>
  <c r="J55" i="27"/>
  <c r="M55" i="27"/>
  <c r="K55" i="27"/>
  <c r="H62" i="22"/>
  <c r="I55" i="24"/>
  <c r="J55" i="24"/>
  <c r="R55" i="24"/>
  <c r="Q55" i="24"/>
  <c r="O55" i="24"/>
  <c r="T55" i="24"/>
  <c r="L55" i="24"/>
  <c r="M55" i="24"/>
  <c r="K55" i="24"/>
  <c r="P55" i="24"/>
  <c r="S55" i="24"/>
  <c r="N55" i="24"/>
  <c r="M50" i="20"/>
  <c r="M52" i="20" s="1"/>
  <c r="Q50" i="20"/>
  <c r="Q52" i="20" s="1"/>
  <c r="O50" i="20"/>
  <c r="O52" i="20" s="1"/>
  <c r="N50" i="20"/>
  <c r="N52" i="20" s="1"/>
  <c r="R50" i="20"/>
  <c r="R52" i="20" s="1"/>
  <c r="S50" i="20"/>
  <c r="S52" i="20" s="1"/>
  <c r="L50" i="20"/>
  <c r="L52" i="20" s="1"/>
  <c r="H52" i="20"/>
  <c r="I50" i="20"/>
  <c r="T50" i="20"/>
  <c r="T52" i="20" s="1"/>
  <c r="P50" i="20"/>
  <c r="P52" i="20" s="1"/>
  <c r="K50" i="20"/>
  <c r="K52" i="20" s="1"/>
  <c r="J50" i="20"/>
  <c r="J52" i="20" s="1"/>
  <c r="I50" i="15"/>
  <c r="O50" i="15"/>
  <c r="O52" i="15" s="1"/>
  <c r="N50" i="15"/>
  <c r="N52" i="15" s="1"/>
  <c r="J50" i="15"/>
  <c r="J52" i="15" s="1"/>
  <c r="R50" i="15"/>
  <c r="R52" i="15" s="1"/>
  <c r="H52" i="15"/>
  <c r="Q50" i="15"/>
  <c r="Q52" i="15" s="1"/>
  <c r="L50" i="15"/>
  <c r="L52" i="15" s="1"/>
  <c r="M50" i="15"/>
  <c r="M52" i="15" s="1"/>
  <c r="P50" i="15"/>
  <c r="P52" i="15" s="1"/>
  <c r="K50" i="15"/>
  <c r="K52" i="15" s="1"/>
  <c r="T50" i="15"/>
  <c r="T52" i="15" s="1"/>
  <c r="S50" i="15"/>
  <c r="S52" i="15" s="1"/>
  <c r="R50" i="13" l="1"/>
  <c r="R52" i="13" s="1"/>
  <c r="K50" i="13"/>
  <c r="P50" i="12" s="1"/>
  <c r="P52" i="12" s="1"/>
  <c r="I50" i="13"/>
  <c r="N50" i="12" s="1"/>
  <c r="M50" i="13"/>
  <c r="M52" i="13" s="1"/>
  <c r="J50" i="13"/>
  <c r="O50" i="12" s="1"/>
  <c r="O52" i="12" s="1"/>
  <c r="T50" i="13"/>
  <c r="T52" i="13" s="1"/>
  <c r="H50" i="12"/>
  <c r="H52" i="12" s="1"/>
  <c r="N50" i="13"/>
  <c r="N52" i="13" s="1"/>
  <c r="P50" i="13"/>
  <c r="U50" i="12" s="1"/>
  <c r="U52" i="12" s="1"/>
  <c r="L50" i="13"/>
  <c r="Q50" i="12" s="1"/>
  <c r="Q52" i="12" s="1"/>
  <c r="S50" i="13"/>
  <c r="S52" i="13" s="1"/>
  <c r="Q50" i="13"/>
  <c r="V50" i="12" s="1"/>
  <c r="V52" i="12" s="1"/>
  <c r="H52" i="13"/>
  <c r="X52" i="6"/>
  <c r="T70" i="6"/>
  <c r="P70" i="6"/>
  <c r="O70" i="6"/>
  <c r="U70" i="6"/>
  <c r="U65" i="26"/>
  <c r="V65" i="26" s="1"/>
  <c r="U63" i="27"/>
  <c r="V63" i="27" s="1"/>
  <c r="U63" i="23"/>
  <c r="V63" i="23" s="1"/>
  <c r="R70" i="6"/>
  <c r="U63" i="19"/>
  <c r="V63" i="19" s="1"/>
  <c r="Q70" i="6"/>
  <c r="U63" i="20"/>
  <c r="V63" i="20" s="1"/>
  <c r="U64" i="23"/>
  <c r="V64" i="23" s="1"/>
  <c r="H53" i="25"/>
  <c r="U57" i="6"/>
  <c r="U55" i="14"/>
  <c r="V55" i="14" s="1"/>
  <c r="U50" i="24"/>
  <c r="I52" i="24"/>
  <c r="I52" i="18"/>
  <c r="U50" i="18"/>
  <c r="S56" i="22"/>
  <c r="K56" i="22"/>
  <c r="N56" i="22"/>
  <c r="P56" i="22"/>
  <c r="J56" i="22"/>
  <c r="R56" i="22"/>
  <c r="T56" i="22"/>
  <c r="M56" i="22"/>
  <c r="Q56" i="22"/>
  <c r="L56" i="22"/>
  <c r="I56" i="22"/>
  <c r="O56" i="22"/>
  <c r="N67" i="18"/>
  <c r="S67" i="18"/>
  <c r="L67" i="18"/>
  <c r="T67" i="18"/>
  <c r="R67" i="18"/>
  <c r="Q67" i="18"/>
  <c r="K67" i="18"/>
  <c r="P67" i="18"/>
  <c r="O67" i="18"/>
  <c r="I67" i="18"/>
  <c r="M67" i="18"/>
  <c r="J67" i="18"/>
  <c r="L70" i="6"/>
  <c r="U50" i="23"/>
  <c r="I52" i="23"/>
  <c r="U50" i="21"/>
  <c r="I52" i="21"/>
  <c r="I67" i="6"/>
  <c r="I70" i="6" s="1"/>
  <c r="F742" i="10"/>
  <c r="T67" i="27"/>
  <c r="O67" i="27"/>
  <c r="P67" i="27"/>
  <c r="S67" i="27"/>
  <c r="M67" i="27"/>
  <c r="J67" i="27"/>
  <c r="L67" i="27"/>
  <c r="I67" i="27"/>
  <c r="N67" i="27"/>
  <c r="R67" i="27"/>
  <c r="Q67" i="27"/>
  <c r="K67" i="27"/>
  <c r="U50" i="20"/>
  <c r="I52" i="20"/>
  <c r="O52" i="13"/>
  <c r="T50" i="12"/>
  <c r="T52" i="12" s="1"/>
  <c r="U55" i="27"/>
  <c r="V55" i="27" s="1"/>
  <c r="U65" i="22"/>
  <c r="V65" i="22" s="1"/>
  <c r="U65" i="23"/>
  <c r="V65" i="23" s="1"/>
  <c r="Q62" i="21"/>
  <c r="O62" i="21"/>
  <c r="L62" i="21"/>
  <c r="J62" i="21"/>
  <c r="M62" i="21"/>
  <c r="S62" i="21"/>
  <c r="K62" i="21"/>
  <c r="R62" i="21"/>
  <c r="I62" i="21"/>
  <c r="N62" i="21"/>
  <c r="T62" i="21"/>
  <c r="H70" i="21"/>
  <c r="P62" i="21"/>
  <c r="N67" i="26"/>
  <c r="S67" i="26"/>
  <c r="K67" i="26"/>
  <c r="L67" i="26"/>
  <c r="M67" i="26"/>
  <c r="I67" i="26"/>
  <c r="T67" i="26"/>
  <c r="P67" i="26"/>
  <c r="R67" i="26"/>
  <c r="Q67" i="26"/>
  <c r="J67" i="26"/>
  <c r="O67" i="26"/>
  <c r="O67" i="22"/>
  <c r="P67" i="22"/>
  <c r="T67" i="22"/>
  <c r="Q67" i="22"/>
  <c r="I67" i="22"/>
  <c r="J67" i="22"/>
  <c r="L67" i="22"/>
  <c r="N67" i="22"/>
  <c r="M67" i="22"/>
  <c r="K67" i="22"/>
  <c r="S67" i="22"/>
  <c r="R67" i="22"/>
  <c r="U63" i="14"/>
  <c r="V63" i="14" s="1"/>
  <c r="O57" i="6"/>
  <c r="H53" i="19"/>
  <c r="U55" i="16"/>
  <c r="V55" i="16" s="1"/>
  <c r="U64" i="27"/>
  <c r="V64" i="27" s="1"/>
  <c r="U65" i="16"/>
  <c r="V65" i="16" s="1"/>
  <c r="J57" i="6"/>
  <c r="H53" i="14"/>
  <c r="M70" i="6"/>
  <c r="R56" i="23"/>
  <c r="M56" i="23"/>
  <c r="Q56" i="23"/>
  <c r="J56" i="23"/>
  <c r="K56" i="23"/>
  <c r="S56" i="23"/>
  <c r="L56" i="23"/>
  <c r="I56" i="23"/>
  <c r="N56" i="23"/>
  <c r="O56" i="23"/>
  <c r="P56" i="23"/>
  <c r="T56" i="23"/>
  <c r="J56" i="27"/>
  <c r="I56" i="27"/>
  <c r="N56" i="27"/>
  <c r="O56" i="27"/>
  <c r="T56" i="27"/>
  <c r="M56" i="27"/>
  <c r="S56" i="27"/>
  <c r="P56" i="27"/>
  <c r="L56" i="27"/>
  <c r="K56" i="27"/>
  <c r="R56" i="27"/>
  <c r="Q56" i="27"/>
  <c r="R67" i="21"/>
  <c r="T67" i="21"/>
  <c r="S67" i="21"/>
  <c r="I67" i="21"/>
  <c r="M67" i="21"/>
  <c r="J67" i="21"/>
  <c r="N67" i="21"/>
  <c r="O67" i="21"/>
  <c r="Q67" i="21"/>
  <c r="L67" i="21"/>
  <c r="P67" i="21"/>
  <c r="K67" i="21"/>
  <c r="H70" i="19"/>
  <c r="M67" i="19"/>
  <c r="K67" i="19"/>
  <c r="Q67" i="19"/>
  <c r="O67" i="19"/>
  <c r="R67" i="19"/>
  <c r="I67" i="19"/>
  <c r="T67" i="19"/>
  <c r="P67" i="19"/>
  <c r="N67" i="19"/>
  <c r="J67" i="19"/>
  <c r="S67" i="19"/>
  <c r="L67" i="19"/>
  <c r="U55" i="20"/>
  <c r="V55" i="20" s="1"/>
  <c r="U64" i="25"/>
  <c r="V64" i="25" s="1"/>
  <c r="U65" i="27"/>
  <c r="V65" i="27" s="1"/>
  <c r="U63" i="18"/>
  <c r="V63" i="18" s="1"/>
  <c r="M54" i="22"/>
  <c r="S54" i="22"/>
  <c r="Q54" i="22"/>
  <c r="R54" i="22"/>
  <c r="T54" i="22"/>
  <c r="P54" i="22"/>
  <c r="K54" i="22"/>
  <c r="J54" i="22"/>
  <c r="I54" i="22"/>
  <c r="O54" i="22"/>
  <c r="N54" i="22"/>
  <c r="L54" i="22"/>
  <c r="U65" i="17"/>
  <c r="V65" i="17" s="1"/>
  <c r="U55" i="26"/>
  <c r="V55" i="26" s="1"/>
  <c r="I56" i="24"/>
  <c r="O56" i="24"/>
  <c r="K56" i="24"/>
  <c r="T56" i="24"/>
  <c r="N56" i="24"/>
  <c r="L56" i="24"/>
  <c r="S56" i="24"/>
  <c r="R56" i="24"/>
  <c r="J56" i="24"/>
  <c r="Q56" i="24"/>
  <c r="P56" i="24"/>
  <c r="M56" i="24"/>
  <c r="U63" i="22"/>
  <c r="V63" i="22" s="1"/>
  <c r="N62" i="16"/>
  <c r="O62" i="16"/>
  <c r="H70" i="16"/>
  <c r="J62" i="16"/>
  <c r="R62" i="16"/>
  <c r="L62" i="16"/>
  <c r="P62" i="16"/>
  <c r="I62" i="16"/>
  <c r="K62" i="16"/>
  <c r="S62" i="16"/>
  <c r="Q62" i="16"/>
  <c r="M62" i="16"/>
  <c r="T62" i="16"/>
  <c r="U55" i="22"/>
  <c r="V55" i="22" s="1"/>
  <c r="N54" i="23"/>
  <c r="K54" i="23"/>
  <c r="J54" i="23"/>
  <c r="T54" i="23"/>
  <c r="R54" i="23"/>
  <c r="L54" i="23"/>
  <c r="O54" i="23"/>
  <c r="P54" i="23"/>
  <c r="S54" i="23"/>
  <c r="M54" i="23"/>
  <c r="I54" i="23"/>
  <c r="Q54" i="23"/>
  <c r="U64" i="24"/>
  <c r="V64" i="24" s="1"/>
  <c r="J62" i="19"/>
  <c r="N62" i="19"/>
  <c r="T62" i="19"/>
  <c r="L62" i="19"/>
  <c r="M62" i="19"/>
  <c r="R62" i="19"/>
  <c r="K62" i="19"/>
  <c r="O62" i="19"/>
  <c r="I62" i="19"/>
  <c r="S62" i="19"/>
  <c r="Q62" i="19"/>
  <c r="P62" i="19"/>
  <c r="U55" i="17"/>
  <c r="V55" i="17" s="1"/>
  <c r="U65" i="14"/>
  <c r="V65" i="14" s="1"/>
  <c r="N57" i="6"/>
  <c r="H53" i="18"/>
  <c r="K57" i="6"/>
  <c r="H53" i="15"/>
  <c r="T56" i="19"/>
  <c r="P56" i="19"/>
  <c r="L56" i="19"/>
  <c r="R56" i="19"/>
  <c r="S56" i="19"/>
  <c r="M56" i="19"/>
  <c r="I56" i="19"/>
  <c r="K56" i="19"/>
  <c r="J56" i="19"/>
  <c r="O56" i="19"/>
  <c r="N56" i="19"/>
  <c r="Q56" i="19"/>
  <c r="L67" i="20"/>
  <c r="I67" i="20"/>
  <c r="R67" i="20"/>
  <c r="J67" i="20"/>
  <c r="S67" i="20"/>
  <c r="P67" i="20"/>
  <c r="Q67" i="20"/>
  <c r="M67" i="20"/>
  <c r="N67" i="20"/>
  <c r="T67" i="20"/>
  <c r="O67" i="20"/>
  <c r="K67" i="20"/>
  <c r="Q62" i="25"/>
  <c r="T62" i="25"/>
  <c r="J62" i="25"/>
  <c r="N62" i="25"/>
  <c r="O62" i="25"/>
  <c r="H70" i="25"/>
  <c r="K62" i="25"/>
  <c r="R62" i="25"/>
  <c r="I62" i="25"/>
  <c r="L62" i="25"/>
  <c r="P62" i="25"/>
  <c r="M62" i="25"/>
  <c r="S62" i="25"/>
  <c r="I54" i="19"/>
  <c r="N54" i="19"/>
  <c r="T54" i="19"/>
  <c r="R54" i="19"/>
  <c r="M54" i="19"/>
  <c r="S54" i="19"/>
  <c r="L54" i="19"/>
  <c r="P54" i="19"/>
  <c r="K54" i="19"/>
  <c r="O54" i="19"/>
  <c r="J54" i="19"/>
  <c r="Q54" i="19"/>
  <c r="T54" i="21"/>
  <c r="L54" i="21"/>
  <c r="K54" i="21"/>
  <c r="Q54" i="21"/>
  <c r="P54" i="21"/>
  <c r="R54" i="21"/>
  <c r="I54" i="21"/>
  <c r="N54" i="21"/>
  <c r="S54" i="21"/>
  <c r="J54" i="21"/>
  <c r="M54" i="21"/>
  <c r="O54" i="21"/>
  <c r="U64" i="21"/>
  <c r="V64" i="21" s="1"/>
  <c r="K70" i="6"/>
  <c r="U64" i="20"/>
  <c r="V64" i="20" s="1"/>
  <c r="U63" i="25"/>
  <c r="V63" i="25" s="1"/>
  <c r="U50" i="15"/>
  <c r="I52" i="15"/>
  <c r="I56" i="6"/>
  <c r="F272" i="10"/>
  <c r="U55" i="18"/>
  <c r="V55" i="18" s="1"/>
  <c r="P54" i="14"/>
  <c r="T54" i="14"/>
  <c r="K54" i="14"/>
  <c r="J54" i="14"/>
  <c r="O54" i="14"/>
  <c r="L54" i="14"/>
  <c r="M54" i="14"/>
  <c r="R54" i="14"/>
  <c r="I54" i="14"/>
  <c r="Q54" i="14"/>
  <c r="N54" i="14"/>
  <c r="S54" i="14"/>
  <c r="H65" i="13"/>
  <c r="X65" i="6"/>
  <c r="Y65" i="6" s="1"/>
  <c r="U50" i="17"/>
  <c r="I52" i="17"/>
  <c r="U64" i="22"/>
  <c r="V64" i="22" s="1"/>
  <c r="U63" i="15"/>
  <c r="V63" i="15" s="1"/>
  <c r="P62" i="24"/>
  <c r="N62" i="24"/>
  <c r="Q62" i="24"/>
  <c r="L62" i="24"/>
  <c r="O62" i="24"/>
  <c r="T62" i="24"/>
  <c r="K62" i="24"/>
  <c r="I62" i="24"/>
  <c r="J62" i="24"/>
  <c r="H70" i="24"/>
  <c r="M62" i="24"/>
  <c r="S62" i="24"/>
  <c r="R62" i="24"/>
  <c r="J67" i="17"/>
  <c r="S67" i="17"/>
  <c r="L67" i="17"/>
  <c r="Q67" i="17"/>
  <c r="M67" i="17"/>
  <c r="T67" i="17"/>
  <c r="R67" i="17"/>
  <c r="K67" i="17"/>
  <c r="O67" i="17"/>
  <c r="I67" i="17"/>
  <c r="N67" i="17"/>
  <c r="P67" i="17"/>
  <c r="U64" i="14"/>
  <c r="V64" i="14" s="1"/>
  <c r="U55" i="23"/>
  <c r="V55" i="23" s="1"/>
  <c r="U64" i="26"/>
  <c r="V64" i="26" s="1"/>
  <c r="U63" i="21"/>
  <c r="V63" i="21" s="1"/>
  <c r="S70" i="6"/>
  <c r="U65" i="25"/>
  <c r="V65" i="25" s="1"/>
  <c r="U65" i="18"/>
  <c r="V65" i="18" s="1"/>
  <c r="K54" i="20"/>
  <c r="Q54" i="20"/>
  <c r="R54" i="20"/>
  <c r="I54" i="20"/>
  <c r="N54" i="20"/>
  <c r="P54" i="20"/>
  <c r="M54" i="20"/>
  <c r="S54" i="20"/>
  <c r="T54" i="20"/>
  <c r="J54" i="20"/>
  <c r="O54" i="20"/>
  <c r="L54" i="20"/>
  <c r="Q54" i="27"/>
  <c r="N54" i="27"/>
  <c r="T54" i="27"/>
  <c r="J54" i="27"/>
  <c r="O54" i="27"/>
  <c r="K54" i="27"/>
  <c r="M54" i="27"/>
  <c r="P54" i="27"/>
  <c r="L54" i="27"/>
  <c r="I54" i="27"/>
  <c r="S54" i="27"/>
  <c r="R54" i="27"/>
  <c r="P62" i="20"/>
  <c r="S62" i="20"/>
  <c r="Q62" i="20"/>
  <c r="K62" i="20"/>
  <c r="L62" i="20"/>
  <c r="I62" i="20"/>
  <c r="R62" i="20"/>
  <c r="O62" i="20"/>
  <c r="J62" i="20"/>
  <c r="N62" i="20"/>
  <c r="T62" i="20"/>
  <c r="M62" i="20"/>
  <c r="H70" i="20"/>
  <c r="T56" i="25"/>
  <c r="L56" i="25"/>
  <c r="M56" i="25"/>
  <c r="I56" i="25"/>
  <c r="N56" i="25"/>
  <c r="P56" i="25"/>
  <c r="K56" i="25"/>
  <c r="Q56" i="25"/>
  <c r="O56" i="25"/>
  <c r="R56" i="25"/>
  <c r="J56" i="25"/>
  <c r="S56" i="25"/>
  <c r="N54" i="25"/>
  <c r="L54" i="25"/>
  <c r="J54" i="25"/>
  <c r="O54" i="25"/>
  <c r="K54" i="25"/>
  <c r="M54" i="25"/>
  <c r="T54" i="25"/>
  <c r="P54" i="25"/>
  <c r="R54" i="25"/>
  <c r="I54" i="25"/>
  <c r="S54" i="25"/>
  <c r="Q54" i="25"/>
  <c r="H53" i="27"/>
  <c r="W57" i="6"/>
  <c r="I62" i="17"/>
  <c r="O62" i="17"/>
  <c r="Q62" i="17"/>
  <c r="T62" i="17"/>
  <c r="M62" i="17"/>
  <c r="R62" i="17"/>
  <c r="P62" i="17"/>
  <c r="J62" i="17"/>
  <c r="K62" i="17"/>
  <c r="S62" i="17"/>
  <c r="N62" i="17"/>
  <c r="L62" i="17"/>
  <c r="H70" i="17"/>
  <c r="X63" i="6"/>
  <c r="Y63" i="6" s="1"/>
  <c r="H63" i="13"/>
  <c r="I52" i="14"/>
  <c r="U50" i="14"/>
  <c r="U65" i="20"/>
  <c r="V65" i="20" s="1"/>
  <c r="U63" i="24"/>
  <c r="V63" i="24" s="1"/>
  <c r="J54" i="26"/>
  <c r="O54" i="26"/>
  <c r="M54" i="26"/>
  <c r="R54" i="26"/>
  <c r="L54" i="26"/>
  <c r="K54" i="26"/>
  <c r="N54" i="26"/>
  <c r="P54" i="26"/>
  <c r="Q54" i="26"/>
  <c r="T54" i="26"/>
  <c r="I54" i="26"/>
  <c r="S54" i="26"/>
  <c r="P54" i="17"/>
  <c r="J54" i="17"/>
  <c r="M54" i="17"/>
  <c r="I54" i="17"/>
  <c r="Q54" i="17"/>
  <c r="N54" i="17"/>
  <c r="L54" i="17"/>
  <c r="R54" i="17"/>
  <c r="K54" i="17"/>
  <c r="O54" i="17"/>
  <c r="T54" i="17"/>
  <c r="S54" i="17"/>
  <c r="N70" i="6"/>
  <c r="V70" i="6"/>
  <c r="X64" i="6"/>
  <c r="Y64" i="6" s="1"/>
  <c r="H64" i="13"/>
  <c r="U65" i="15"/>
  <c r="V65" i="15" s="1"/>
  <c r="U63" i="26"/>
  <c r="V63" i="26" s="1"/>
  <c r="U55" i="15"/>
  <c r="V55" i="15" s="1"/>
  <c r="H53" i="20"/>
  <c r="P57" i="6"/>
  <c r="U55" i="25"/>
  <c r="V55" i="25" s="1"/>
  <c r="U63" i="17"/>
  <c r="V63" i="17" s="1"/>
  <c r="S67" i="24"/>
  <c r="P67" i="24"/>
  <c r="T67" i="24"/>
  <c r="L67" i="24"/>
  <c r="R67" i="24"/>
  <c r="N67" i="24"/>
  <c r="J67" i="24"/>
  <c r="I67" i="24"/>
  <c r="M67" i="24"/>
  <c r="O67" i="24"/>
  <c r="Q67" i="24"/>
  <c r="K67" i="24"/>
  <c r="Q67" i="15"/>
  <c r="N67" i="15"/>
  <c r="J67" i="15"/>
  <c r="I67" i="15"/>
  <c r="L67" i="15"/>
  <c r="O67" i="15"/>
  <c r="P67" i="15"/>
  <c r="T67" i="15"/>
  <c r="M67" i="15"/>
  <c r="R67" i="15"/>
  <c r="K67" i="15"/>
  <c r="S67" i="15"/>
  <c r="I52" i="25"/>
  <c r="U50" i="25"/>
  <c r="S62" i="15"/>
  <c r="K62" i="15"/>
  <c r="L62" i="15"/>
  <c r="T62" i="15"/>
  <c r="J62" i="15"/>
  <c r="I62" i="15"/>
  <c r="M62" i="15"/>
  <c r="O62" i="15"/>
  <c r="P62" i="15"/>
  <c r="N62" i="15"/>
  <c r="Q62" i="15"/>
  <c r="R62" i="15"/>
  <c r="H70" i="15"/>
  <c r="H53" i="17"/>
  <c r="M57" i="6"/>
  <c r="L54" i="15"/>
  <c r="O54" i="15"/>
  <c r="T54" i="15"/>
  <c r="M54" i="15"/>
  <c r="J54" i="15"/>
  <c r="N54" i="15"/>
  <c r="Q54" i="15"/>
  <c r="I54" i="15"/>
  <c r="R54" i="15"/>
  <c r="S54" i="15"/>
  <c r="K54" i="15"/>
  <c r="P54" i="15"/>
  <c r="I52" i="26"/>
  <c r="U50" i="26"/>
  <c r="U55" i="21"/>
  <c r="V55" i="21" s="1"/>
  <c r="I53" i="6"/>
  <c r="F70" i="10"/>
  <c r="K56" i="20"/>
  <c r="S56" i="20"/>
  <c r="T56" i="20"/>
  <c r="M56" i="20"/>
  <c r="I56" i="20"/>
  <c r="R56" i="20"/>
  <c r="Q56" i="20"/>
  <c r="J56" i="20"/>
  <c r="O56" i="20"/>
  <c r="L56" i="20"/>
  <c r="N56" i="20"/>
  <c r="P56" i="20"/>
  <c r="U64" i="18"/>
  <c r="V64" i="18" s="1"/>
  <c r="Q67" i="16"/>
  <c r="S67" i="16"/>
  <c r="T67" i="16"/>
  <c r="M67" i="16"/>
  <c r="O67" i="16"/>
  <c r="J67" i="16"/>
  <c r="K67" i="16"/>
  <c r="P67" i="16"/>
  <c r="L67" i="16"/>
  <c r="N67" i="16"/>
  <c r="R67" i="16"/>
  <c r="I67" i="16"/>
  <c r="U65" i="21"/>
  <c r="V65" i="21" s="1"/>
  <c r="T62" i="14"/>
  <c r="L62" i="14"/>
  <c r="S62" i="14"/>
  <c r="R62" i="14"/>
  <c r="Q62" i="14"/>
  <c r="M62" i="14"/>
  <c r="J62" i="14"/>
  <c r="K62" i="14"/>
  <c r="I62" i="14"/>
  <c r="P62" i="14"/>
  <c r="O62" i="14"/>
  <c r="N62" i="14"/>
  <c r="U64" i="19"/>
  <c r="V64" i="19" s="1"/>
  <c r="H53" i="21"/>
  <c r="Q57" i="6"/>
  <c r="T56" i="15"/>
  <c r="R56" i="15"/>
  <c r="N56" i="15"/>
  <c r="I56" i="15"/>
  <c r="Q56" i="15"/>
  <c r="M56" i="15"/>
  <c r="L56" i="15"/>
  <c r="O56" i="15"/>
  <c r="S56" i="15"/>
  <c r="J56" i="15"/>
  <c r="P56" i="15"/>
  <c r="K56" i="15"/>
  <c r="P62" i="27"/>
  <c r="L62" i="27"/>
  <c r="T62" i="27"/>
  <c r="Q62" i="27"/>
  <c r="O62" i="27"/>
  <c r="J62" i="27"/>
  <c r="I62" i="27"/>
  <c r="S62" i="27"/>
  <c r="N62" i="27"/>
  <c r="K62" i="27"/>
  <c r="R62" i="27"/>
  <c r="M62" i="27"/>
  <c r="H70" i="27"/>
  <c r="I54" i="6"/>
  <c r="F138" i="10"/>
  <c r="H53" i="26"/>
  <c r="V57" i="6"/>
  <c r="S67" i="23"/>
  <c r="K67" i="23"/>
  <c r="M67" i="23"/>
  <c r="P67" i="23"/>
  <c r="O67" i="23"/>
  <c r="I67" i="23"/>
  <c r="R67" i="23"/>
  <c r="L67" i="23"/>
  <c r="N67" i="23"/>
  <c r="Q67" i="23"/>
  <c r="J67" i="23"/>
  <c r="T67" i="23"/>
  <c r="U64" i="17"/>
  <c r="V64" i="17" s="1"/>
  <c r="U63" i="16"/>
  <c r="V63" i="16" s="1"/>
  <c r="R56" i="18"/>
  <c r="J56" i="18"/>
  <c r="T56" i="18"/>
  <c r="O56" i="18"/>
  <c r="P56" i="18"/>
  <c r="K56" i="18"/>
  <c r="N56" i="18"/>
  <c r="S56" i="18"/>
  <c r="M56" i="18"/>
  <c r="L56" i="18"/>
  <c r="Q56" i="18"/>
  <c r="I56" i="18"/>
  <c r="I52" i="19"/>
  <c r="U50" i="19"/>
  <c r="U55" i="24"/>
  <c r="V55" i="24" s="1"/>
  <c r="J62" i="22"/>
  <c r="N62" i="22"/>
  <c r="Q62" i="22"/>
  <c r="L62" i="22"/>
  <c r="O62" i="22"/>
  <c r="P62" i="22"/>
  <c r="T62" i="22"/>
  <c r="I62" i="22"/>
  <c r="H70" i="22"/>
  <c r="K62" i="22"/>
  <c r="R62" i="22"/>
  <c r="S62" i="22"/>
  <c r="M62" i="22"/>
  <c r="N62" i="23"/>
  <c r="R62" i="23"/>
  <c r="T62" i="23"/>
  <c r="P62" i="23"/>
  <c r="I62" i="23"/>
  <c r="K62" i="23"/>
  <c r="H70" i="23"/>
  <c r="Q62" i="23"/>
  <c r="S62" i="23"/>
  <c r="L62" i="23"/>
  <c r="O62" i="23"/>
  <c r="J62" i="23"/>
  <c r="M62" i="23"/>
  <c r="T57" i="6"/>
  <c r="H53" i="24"/>
  <c r="H53" i="22"/>
  <c r="R57" i="6"/>
  <c r="O56" i="26"/>
  <c r="N56" i="26"/>
  <c r="J56" i="26"/>
  <c r="I56" i="26"/>
  <c r="S56" i="26"/>
  <c r="P56" i="26"/>
  <c r="K56" i="26"/>
  <c r="R56" i="26"/>
  <c r="Q56" i="26"/>
  <c r="T56" i="26"/>
  <c r="M56" i="26"/>
  <c r="L56" i="26"/>
  <c r="R56" i="17"/>
  <c r="L56" i="17"/>
  <c r="K56" i="17"/>
  <c r="T56" i="17"/>
  <c r="J56" i="17"/>
  <c r="N56" i="17"/>
  <c r="O56" i="17"/>
  <c r="P56" i="17"/>
  <c r="S56" i="17"/>
  <c r="Q56" i="17"/>
  <c r="I56" i="17"/>
  <c r="M56" i="17"/>
  <c r="U64" i="15"/>
  <c r="V64" i="15" s="1"/>
  <c r="I52" i="16"/>
  <c r="U50" i="16"/>
  <c r="S67" i="25"/>
  <c r="N67" i="25"/>
  <c r="R67" i="25"/>
  <c r="P67" i="25"/>
  <c r="O67" i="25"/>
  <c r="J67" i="25"/>
  <c r="I67" i="25"/>
  <c r="Q67" i="25"/>
  <c r="T67" i="25"/>
  <c r="M67" i="25"/>
  <c r="L67" i="25"/>
  <c r="K67" i="25"/>
  <c r="K54" i="24"/>
  <c r="T54" i="24"/>
  <c r="J54" i="24"/>
  <c r="O54" i="24"/>
  <c r="S54" i="24"/>
  <c r="M54" i="24"/>
  <c r="N54" i="24"/>
  <c r="I54" i="24"/>
  <c r="Q54" i="24"/>
  <c r="P54" i="24"/>
  <c r="R54" i="24"/>
  <c r="L54" i="24"/>
  <c r="U64" i="16"/>
  <c r="V64" i="16" s="1"/>
  <c r="H70" i="14"/>
  <c r="R67" i="14"/>
  <c r="O67" i="14"/>
  <c r="M67" i="14"/>
  <c r="P67" i="14"/>
  <c r="T67" i="14"/>
  <c r="N67" i="14"/>
  <c r="S67" i="14"/>
  <c r="K67" i="14"/>
  <c r="Q67" i="14"/>
  <c r="J67" i="14"/>
  <c r="L67" i="14"/>
  <c r="I67" i="14"/>
  <c r="J70" i="6"/>
  <c r="I52" i="22"/>
  <c r="U50" i="22"/>
  <c r="H62" i="13"/>
  <c r="X62" i="6"/>
  <c r="W70" i="6"/>
  <c r="U55" i="19"/>
  <c r="V55" i="19" s="1"/>
  <c r="P62" i="18"/>
  <c r="T62" i="18"/>
  <c r="M62" i="18"/>
  <c r="O62" i="18"/>
  <c r="I62" i="18"/>
  <c r="R62" i="18"/>
  <c r="L62" i="18"/>
  <c r="K62" i="18"/>
  <c r="Q62" i="18"/>
  <c r="N62" i="18"/>
  <c r="S62" i="18"/>
  <c r="J62" i="18"/>
  <c r="H70" i="18"/>
  <c r="R56" i="21"/>
  <c r="N56" i="21"/>
  <c r="J56" i="21"/>
  <c r="S56" i="21"/>
  <c r="T56" i="21"/>
  <c r="M56" i="21"/>
  <c r="Q56" i="21"/>
  <c r="L56" i="21"/>
  <c r="I56" i="21"/>
  <c r="K56" i="21"/>
  <c r="P56" i="21"/>
  <c r="O56" i="21"/>
  <c r="Q62" i="26"/>
  <c r="R62" i="26"/>
  <c r="K62" i="26"/>
  <c r="M62" i="26"/>
  <c r="N62" i="26"/>
  <c r="O62" i="26"/>
  <c r="T62" i="26"/>
  <c r="S62" i="26"/>
  <c r="J62" i="26"/>
  <c r="P62" i="26"/>
  <c r="I62" i="26"/>
  <c r="L62" i="26"/>
  <c r="H70" i="26"/>
  <c r="U65" i="19"/>
  <c r="V65" i="19" s="1"/>
  <c r="I54" i="18"/>
  <c r="L54" i="18"/>
  <c r="P54" i="18"/>
  <c r="N54" i="18"/>
  <c r="S54" i="18"/>
  <c r="K54" i="18"/>
  <c r="T54" i="18"/>
  <c r="O54" i="18"/>
  <c r="R54" i="18"/>
  <c r="J54" i="18"/>
  <c r="M54" i="18"/>
  <c r="Q54" i="18"/>
  <c r="U50" i="27"/>
  <c r="I52" i="27"/>
  <c r="U65" i="24"/>
  <c r="V65" i="24" s="1"/>
  <c r="H53" i="23"/>
  <c r="S57" i="6"/>
  <c r="H55" i="13"/>
  <c r="X55" i="6"/>
  <c r="Y55" i="6" s="1"/>
  <c r="K56" i="16"/>
  <c r="N56" i="16"/>
  <c r="T56" i="16"/>
  <c r="O56" i="16"/>
  <c r="P56" i="16"/>
  <c r="L56" i="16"/>
  <c r="J56" i="16"/>
  <c r="M56" i="16"/>
  <c r="Q56" i="16"/>
  <c r="S56" i="16"/>
  <c r="R56" i="16"/>
  <c r="I56" i="16"/>
  <c r="L54" i="16"/>
  <c r="I54" i="16"/>
  <c r="M54" i="16"/>
  <c r="J54" i="16"/>
  <c r="T54" i="16"/>
  <c r="O54" i="16"/>
  <c r="P54" i="16"/>
  <c r="K54" i="16"/>
  <c r="N54" i="16"/>
  <c r="Q54" i="16"/>
  <c r="S54" i="16"/>
  <c r="R54" i="16"/>
  <c r="H53" i="16"/>
  <c r="L57" i="6"/>
  <c r="P56" i="14"/>
  <c r="M56" i="14"/>
  <c r="O56" i="14"/>
  <c r="N56" i="14"/>
  <c r="I56" i="14"/>
  <c r="R56" i="14"/>
  <c r="T56" i="14"/>
  <c r="S56" i="14"/>
  <c r="L56" i="14"/>
  <c r="Q56" i="14"/>
  <c r="J56" i="14"/>
  <c r="K56" i="14"/>
  <c r="K52" i="13" l="1"/>
  <c r="W50" i="12"/>
  <c r="W52" i="12" s="1"/>
  <c r="I52" i="13"/>
  <c r="R50" i="12"/>
  <c r="R52" i="12" s="1"/>
  <c r="P52" i="13"/>
  <c r="Y50" i="12"/>
  <c r="Y52" i="12" s="1"/>
  <c r="J52" i="13"/>
  <c r="L52" i="13"/>
  <c r="X50" i="12"/>
  <c r="X52" i="12" s="1"/>
  <c r="U50" i="13"/>
  <c r="U52" i="13" s="1"/>
  <c r="S50" i="12"/>
  <c r="S52" i="12" s="1"/>
  <c r="Q52" i="13"/>
  <c r="Q230" i="6"/>
  <c r="Q232" i="6" s="1"/>
  <c r="Q233" i="6" s="1"/>
  <c r="Q235" i="6" s="1"/>
  <c r="N70" i="16"/>
  <c r="T70" i="18"/>
  <c r="M230" i="6"/>
  <c r="M232" i="6" s="1"/>
  <c r="M233" i="6" s="1"/>
  <c r="M235" i="6" s="1"/>
  <c r="L70" i="27"/>
  <c r="U230" i="6"/>
  <c r="U232" i="6" s="1"/>
  <c r="U233" i="6" s="1"/>
  <c r="U235" i="6" s="1"/>
  <c r="L230" i="6"/>
  <c r="L232" i="6" s="1"/>
  <c r="L233" i="6" s="1"/>
  <c r="L235" i="6" s="1"/>
  <c r="Q70" i="16"/>
  <c r="T230" i="6"/>
  <c r="T232" i="6" s="1"/>
  <c r="T233" i="6" s="1"/>
  <c r="T235" i="6" s="1"/>
  <c r="P230" i="6"/>
  <c r="P232" i="6" s="1"/>
  <c r="P233" i="6" s="1"/>
  <c r="P235" i="6" s="1"/>
  <c r="K70" i="25"/>
  <c r="Q70" i="27"/>
  <c r="O70" i="24"/>
  <c r="P70" i="24"/>
  <c r="P70" i="18"/>
  <c r="S230" i="6"/>
  <c r="S232" i="6" s="1"/>
  <c r="S233" i="6" s="1"/>
  <c r="S235" i="6" s="1"/>
  <c r="J70" i="18"/>
  <c r="R230" i="6"/>
  <c r="R232" i="6" s="1"/>
  <c r="R233" i="6" s="1"/>
  <c r="R235" i="6" s="1"/>
  <c r="J230" i="6"/>
  <c r="J232" i="6" s="1"/>
  <c r="J233" i="6" s="1"/>
  <c r="J70" i="21"/>
  <c r="K230" i="6"/>
  <c r="V230" i="6"/>
  <c r="W230" i="6"/>
  <c r="N230" i="6"/>
  <c r="O230" i="6"/>
  <c r="R70" i="24"/>
  <c r="O70" i="18"/>
  <c r="R70" i="25"/>
  <c r="Q70" i="25"/>
  <c r="M70" i="27"/>
  <c r="S70" i="18"/>
  <c r="N70" i="24"/>
  <c r="J70" i="19"/>
  <c r="K70" i="21"/>
  <c r="T70" i="25"/>
  <c r="N70" i="14"/>
  <c r="L70" i="19"/>
  <c r="K70" i="18"/>
  <c r="R70" i="16"/>
  <c r="L70" i="24"/>
  <c r="U67" i="17"/>
  <c r="V67" i="17" s="1"/>
  <c r="S70" i="19"/>
  <c r="K70" i="23"/>
  <c r="T70" i="17"/>
  <c r="M70" i="16"/>
  <c r="Q70" i="19"/>
  <c r="M70" i="26"/>
  <c r="N70" i="26"/>
  <c r="U56" i="17"/>
  <c r="V56" i="17" s="1"/>
  <c r="O70" i="23"/>
  <c r="O70" i="20"/>
  <c r="S70" i="17"/>
  <c r="U56" i="23"/>
  <c r="V56" i="23" s="1"/>
  <c r="M70" i="18"/>
  <c r="T70" i="23"/>
  <c r="R70" i="27"/>
  <c r="M70" i="24"/>
  <c r="N70" i="21"/>
  <c r="S70" i="21"/>
  <c r="K70" i="14"/>
  <c r="M70" i="25"/>
  <c r="N70" i="25"/>
  <c r="J70" i="27"/>
  <c r="S70" i="15"/>
  <c r="U56" i="19"/>
  <c r="V56" i="19" s="1"/>
  <c r="U67" i="27"/>
  <c r="V67" i="27" s="1"/>
  <c r="N70" i="18"/>
  <c r="S70" i="14"/>
  <c r="O70" i="25"/>
  <c r="N70" i="27"/>
  <c r="U62" i="14"/>
  <c r="V62" i="14" s="1"/>
  <c r="T70" i="14"/>
  <c r="K70" i="15"/>
  <c r="P70" i="15"/>
  <c r="J70" i="15"/>
  <c r="Q70" i="24"/>
  <c r="J70" i="24"/>
  <c r="T70" i="24"/>
  <c r="N70" i="19"/>
  <c r="Q70" i="21"/>
  <c r="M70" i="21"/>
  <c r="R70" i="21"/>
  <c r="L70" i="21"/>
  <c r="L62" i="13"/>
  <c r="P62" i="13"/>
  <c r="U62" i="12" s="1"/>
  <c r="M62" i="13"/>
  <c r="Q62" i="13"/>
  <c r="O62" i="13"/>
  <c r="K62" i="13"/>
  <c r="P62" i="12" s="1"/>
  <c r="H62" i="12"/>
  <c r="R62" i="13"/>
  <c r="W62" i="12" s="1"/>
  <c r="N62" i="13"/>
  <c r="I62" i="13"/>
  <c r="J62" i="13"/>
  <c r="O62" i="12" s="1"/>
  <c r="S62" i="13"/>
  <c r="T62" i="13"/>
  <c r="Y62" i="12" s="1"/>
  <c r="U54" i="24"/>
  <c r="V54" i="24" s="1"/>
  <c r="J53" i="22"/>
  <c r="J57" i="22" s="1"/>
  <c r="Q53" i="22"/>
  <c r="Q57" i="22" s="1"/>
  <c r="K53" i="22"/>
  <c r="K57" i="22" s="1"/>
  <c r="M53" i="22"/>
  <c r="M57" i="22" s="1"/>
  <c r="O53" i="22"/>
  <c r="O57" i="22" s="1"/>
  <c r="R53" i="22"/>
  <c r="R57" i="22" s="1"/>
  <c r="T53" i="22"/>
  <c r="T57" i="22" s="1"/>
  <c r="H57" i="22"/>
  <c r="H230" i="22" s="1"/>
  <c r="P53" i="22"/>
  <c r="P57" i="22" s="1"/>
  <c r="S53" i="22"/>
  <c r="S57" i="22" s="1"/>
  <c r="I53" i="22"/>
  <c r="N53" i="22"/>
  <c r="N57" i="22" s="1"/>
  <c r="L53" i="22"/>
  <c r="L57" i="22" s="1"/>
  <c r="U62" i="23"/>
  <c r="I70" i="23"/>
  <c r="S70" i="23"/>
  <c r="X54" i="6"/>
  <c r="Y54" i="6" s="1"/>
  <c r="H54" i="13"/>
  <c r="V50" i="25"/>
  <c r="V52" i="25" s="1"/>
  <c r="U52" i="25"/>
  <c r="U67" i="15"/>
  <c r="V67" i="15" s="1"/>
  <c r="U67" i="24"/>
  <c r="V67" i="24" s="1"/>
  <c r="U62" i="24"/>
  <c r="I70" i="24"/>
  <c r="Q70" i="20"/>
  <c r="J70" i="16"/>
  <c r="U56" i="24"/>
  <c r="V56" i="24" s="1"/>
  <c r="R70" i="26"/>
  <c r="S53" i="16"/>
  <c r="S57" i="16" s="1"/>
  <c r="N53" i="16"/>
  <c r="N57" i="16" s="1"/>
  <c r="I53" i="16"/>
  <c r="R53" i="16"/>
  <c r="R57" i="16" s="1"/>
  <c r="P53" i="16"/>
  <c r="P57" i="16" s="1"/>
  <c r="H57" i="16"/>
  <c r="H230" i="16" s="1"/>
  <c r="M53" i="16"/>
  <c r="M57" i="16" s="1"/>
  <c r="K53" i="16"/>
  <c r="K57" i="16" s="1"/>
  <c r="O53" i="16"/>
  <c r="O57" i="16" s="1"/>
  <c r="L53" i="16"/>
  <c r="L57" i="16" s="1"/>
  <c r="T53" i="16"/>
  <c r="T57" i="16" s="1"/>
  <c r="J53" i="16"/>
  <c r="J57" i="16" s="1"/>
  <c r="Q53" i="16"/>
  <c r="Q57" i="16" s="1"/>
  <c r="R53" i="23"/>
  <c r="R57" i="23" s="1"/>
  <c r="O53" i="23"/>
  <c r="O57" i="23" s="1"/>
  <c r="S53" i="23"/>
  <c r="S57" i="23" s="1"/>
  <c r="P53" i="23"/>
  <c r="P57" i="23" s="1"/>
  <c r="T53" i="23"/>
  <c r="T57" i="23" s="1"/>
  <c r="T230" i="23" s="1"/>
  <c r="J53" i="23"/>
  <c r="J57" i="23" s="1"/>
  <c r="N53" i="23"/>
  <c r="N57" i="23" s="1"/>
  <c r="M53" i="23"/>
  <c r="M57" i="23" s="1"/>
  <c r="Q53" i="23"/>
  <c r="Q57" i="23" s="1"/>
  <c r="K53" i="23"/>
  <c r="K57" i="23" s="1"/>
  <c r="H57" i="23"/>
  <c r="H230" i="23" s="1"/>
  <c r="I53" i="23"/>
  <c r="L53" i="23"/>
  <c r="L57" i="23" s="1"/>
  <c r="U56" i="21"/>
  <c r="V56" i="21" s="1"/>
  <c r="Q70" i="14"/>
  <c r="I70" i="25"/>
  <c r="U67" i="25"/>
  <c r="V67" i="25" s="1"/>
  <c r="L53" i="24"/>
  <c r="L57" i="24" s="1"/>
  <c r="P53" i="24"/>
  <c r="P57" i="24" s="1"/>
  <c r="H57" i="24"/>
  <c r="H230" i="24" s="1"/>
  <c r="M53" i="24"/>
  <c r="M57" i="24" s="1"/>
  <c r="J53" i="24"/>
  <c r="J57" i="24" s="1"/>
  <c r="K53" i="24"/>
  <c r="K57" i="24" s="1"/>
  <c r="R53" i="24"/>
  <c r="R57" i="24" s="1"/>
  <c r="R230" i="24" s="1"/>
  <c r="I53" i="24"/>
  <c r="Q53" i="24"/>
  <c r="Q57" i="24" s="1"/>
  <c r="Q230" i="24" s="1"/>
  <c r="S53" i="24"/>
  <c r="S57" i="24" s="1"/>
  <c r="T53" i="24"/>
  <c r="T57" i="24" s="1"/>
  <c r="N53" i="24"/>
  <c r="N57" i="24" s="1"/>
  <c r="O53" i="24"/>
  <c r="O57" i="24" s="1"/>
  <c r="U62" i="22"/>
  <c r="N52" i="12"/>
  <c r="U52" i="19"/>
  <c r="V50" i="19"/>
  <c r="V52" i="19" s="1"/>
  <c r="L70" i="23"/>
  <c r="P70" i="23"/>
  <c r="S70" i="27"/>
  <c r="U56" i="15"/>
  <c r="V56" i="15" s="1"/>
  <c r="R70" i="14"/>
  <c r="H57" i="17"/>
  <c r="H230" i="17" s="1"/>
  <c r="J53" i="17"/>
  <c r="J57" i="17" s="1"/>
  <c r="P53" i="17"/>
  <c r="P57" i="17" s="1"/>
  <c r="N53" i="17"/>
  <c r="N57" i="17" s="1"/>
  <c r="L53" i="17"/>
  <c r="L57" i="17" s="1"/>
  <c r="O53" i="17"/>
  <c r="O57" i="17" s="1"/>
  <c r="K53" i="17"/>
  <c r="K57" i="17" s="1"/>
  <c r="Q53" i="17"/>
  <c r="Q57" i="17" s="1"/>
  <c r="I53" i="17"/>
  <c r="M53" i="17"/>
  <c r="M57" i="17" s="1"/>
  <c r="T53" i="17"/>
  <c r="T57" i="17" s="1"/>
  <c r="R53" i="17"/>
  <c r="R57" i="17" s="1"/>
  <c r="S53" i="17"/>
  <c r="S57" i="17" s="1"/>
  <c r="H64" i="12"/>
  <c r="L64" i="13"/>
  <c r="Q64" i="12" s="1"/>
  <c r="K64" i="13"/>
  <c r="P64" i="12" s="1"/>
  <c r="J64" i="13"/>
  <c r="O64" i="12" s="1"/>
  <c r="O64" i="13"/>
  <c r="T64" i="12" s="1"/>
  <c r="N64" i="13"/>
  <c r="S64" i="12" s="1"/>
  <c r="R64" i="13"/>
  <c r="W64" i="12" s="1"/>
  <c r="I64" i="13"/>
  <c r="P64" i="13"/>
  <c r="U64" i="12" s="1"/>
  <c r="S64" i="13"/>
  <c r="X64" i="12" s="1"/>
  <c r="T64" i="13"/>
  <c r="Y64" i="12" s="1"/>
  <c r="Q64" i="13"/>
  <c r="V64" i="12" s="1"/>
  <c r="M64" i="13"/>
  <c r="R64" i="12" s="1"/>
  <c r="U54" i="17"/>
  <c r="V54" i="17" s="1"/>
  <c r="T63" i="13"/>
  <c r="Y63" i="12" s="1"/>
  <c r="H63" i="12"/>
  <c r="P63" i="13"/>
  <c r="U63" i="12" s="1"/>
  <c r="J63" i="13"/>
  <c r="O63" i="12" s="1"/>
  <c r="K63" i="13"/>
  <c r="P63" i="12" s="1"/>
  <c r="M63" i="13"/>
  <c r="R63" i="12" s="1"/>
  <c r="R63" i="13"/>
  <c r="W63" i="12" s="1"/>
  <c r="N63" i="13"/>
  <c r="S63" i="12" s="1"/>
  <c r="I63" i="13"/>
  <c r="S63" i="13"/>
  <c r="X63" i="12" s="1"/>
  <c r="O63" i="13"/>
  <c r="T63" i="12" s="1"/>
  <c r="Q63" i="13"/>
  <c r="V63" i="12" s="1"/>
  <c r="L63" i="13"/>
  <c r="Q63" i="12" s="1"/>
  <c r="U54" i="25"/>
  <c r="V54" i="25" s="1"/>
  <c r="U62" i="20"/>
  <c r="I70" i="20"/>
  <c r="U54" i="27"/>
  <c r="V54" i="27" s="1"/>
  <c r="O70" i="17"/>
  <c r="M70" i="17"/>
  <c r="J70" i="17"/>
  <c r="K70" i="24"/>
  <c r="V50" i="17"/>
  <c r="V52" i="17" s="1"/>
  <c r="U52" i="17"/>
  <c r="U54" i="14"/>
  <c r="V54" i="14" s="1"/>
  <c r="L70" i="25"/>
  <c r="T70" i="20"/>
  <c r="P70" i="20"/>
  <c r="U67" i="20"/>
  <c r="V67" i="20" s="1"/>
  <c r="Q53" i="18"/>
  <c r="Q57" i="18" s="1"/>
  <c r="O53" i="18"/>
  <c r="O57" i="18" s="1"/>
  <c r="M53" i="18"/>
  <c r="M57" i="18" s="1"/>
  <c r="S53" i="18"/>
  <c r="S57" i="18" s="1"/>
  <c r="R53" i="18"/>
  <c r="R57" i="18" s="1"/>
  <c r="P53" i="18"/>
  <c r="P57" i="18" s="1"/>
  <c r="J53" i="18"/>
  <c r="J57" i="18" s="1"/>
  <c r="K53" i="18"/>
  <c r="K57" i="18" s="1"/>
  <c r="L53" i="18"/>
  <c r="L57" i="18" s="1"/>
  <c r="T53" i="18"/>
  <c r="T57" i="18" s="1"/>
  <c r="N53" i="18"/>
  <c r="N57" i="18" s="1"/>
  <c r="I53" i="18"/>
  <c r="H57" i="18"/>
  <c r="H230" i="18" s="1"/>
  <c r="T70" i="19"/>
  <c r="P70" i="16"/>
  <c r="U67" i="19"/>
  <c r="V67" i="19" s="1"/>
  <c r="K70" i="19"/>
  <c r="H57" i="14"/>
  <c r="H230" i="14" s="1"/>
  <c r="O53" i="14"/>
  <c r="O57" i="14" s="1"/>
  <c r="N53" i="14"/>
  <c r="N57" i="14" s="1"/>
  <c r="J53" i="14"/>
  <c r="J57" i="14" s="1"/>
  <c r="R53" i="14"/>
  <c r="R57" i="14" s="1"/>
  <c r="L53" i="14"/>
  <c r="L57" i="14" s="1"/>
  <c r="S53" i="14"/>
  <c r="S57" i="14" s="1"/>
  <c r="Q53" i="14"/>
  <c r="Q57" i="14" s="1"/>
  <c r="K53" i="14"/>
  <c r="K57" i="14" s="1"/>
  <c r="I53" i="14"/>
  <c r="T53" i="14"/>
  <c r="T57" i="14" s="1"/>
  <c r="P53" i="14"/>
  <c r="P57" i="14" s="1"/>
  <c r="M53" i="14"/>
  <c r="M57" i="14" s="1"/>
  <c r="R70" i="22"/>
  <c r="N70" i="22"/>
  <c r="Q70" i="22"/>
  <c r="O70" i="26"/>
  <c r="P70" i="26"/>
  <c r="L70" i="26"/>
  <c r="O70" i="21"/>
  <c r="P70" i="27"/>
  <c r="U52" i="21"/>
  <c r="V50" i="21"/>
  <c r="V52" i="21" s="1"/>
  <c r="V50" i="18"/>
  <c r="V52" i="18" s="1"/>
  <c r="U52" i="18"/>
  <c r="N70" i="23"/>
  <c r="U56" i="20"/>
  <c r="V56" i="20" s="1"/>
  <c r="T70" i="15"/>
  <c r="U54" i="19"/>
  <c r="V54" i="19" s="1"/>
  <c r="I70" i="16"/>
  <c r="U62" i="16"/>
  <c r="U67" i="21"/>
  <c r="V67" i="21" s="1"/>
  <c r="M70" i="22"/>
  <c r="I70" i="22"/>
  <c r="U67" i="22"/>
  <c r="V67" i="22" s="1"/>
  <c r="U56" i="16"/>
  <c r="V56" i="16" s="1"/>
  <c r="U52" i="27"/>
  <c r="V50" i="27"/>
  <c r="V52" i="27" s="1"/>
  <c r="U54" i="18"/>
  <c r="V54" i="18" s="1"/>
  <c r="R70" i="18"/>
  <c r="I70" i="14"/>
  <c r="U67" i="14"/>
  <c r="V67" i="14" s="1"/>
  <c r="J70" i="25"/>
  <c r="U52" i="16"/>
  <c r="V50" i="16"/>
  <c r="V52" i="16" s="1"/>
  <c r="J70" i="23"/>
  <c r="R70" i="23"/>
  <c r="M70" i="23"/>
  <c r="J53" i="26"/>
  <c r="J57" i="26" s="1"/>
  <c r="L53" i="26"/>
  <c r="L57" i="26" s="1"/>
  <c r="H57" i="26"/>
  <c r="H230" i="26" s="1"/>
  <c r="S53" i="26"/>
  <c r="S57" i="26" s="1"/>
  <c r="I53" i="26"/>
  <c r="P53" i="26"/>
  <c r="P57" i="26" s="1"/>
  <c r="K53" i="26"/>
  <c r="K57" i="26" s="1"/>
  <c r="R53" i="26"/>
  <c r="R57" i="26" s="1"/>
  <c r="Q53" i="26"/>
  <c r="Q57" i="26" s="1"/>
  <c r="O53" i="26"/>
  <c r="O57" i="26" s="1"/>
  <c r="N53" i="26"/>
  <c r="N57" i="26" s="1"/>
  <c r="T53" i="26"/>
  <c r="T57" i="26" s="1"/>
  <c r="M53" i="26"/>
  <c r="M57" i="26" s="1"/>
  <c r="U62" i="27"/>
  <c r="I70" i="27"/>
  <c r="R53" i="21"/>
  <c r="R57" i="21" s="1"/>
  <c r="L53" i="21"/>
  <c r="L57" i="21" s="1"/>
  <c r="P53" i="21"/>
  <c r="P57" i="21" s="1"/>
  <c r="H57" i="21"/>
  <c r="H230" i="21" s="1"/>
  <c r="J53" i="21"/>
  <c r="J57" i="21" s="1"/>
  <c r="K53" i="21"/>
  <c r="K57" i="21" s="1"/>
  <c r="M53" i="21"/>
  <c r="M57" i="21" s="1"/>
  <c r="N53" i="21"/>
  <c r="N57" i="21" s="1"/>
  <c r="Q53" i="21"/>
  <c r="Q57" i="21" s="1"/>
  <c r="S53" i="21"/>
  <c r="S57" i="21" s="1"/>
  <c r="O53" i="21"/>
  <c r="O57" i="21" s="1"/>
  <c r="T53" i="21"/>
  <c r="T57" i="21" s="1"/>
  <c r="I53" i="21"/>
  <c r="O70" i="14"/>
  <c r="J70" i="14"/>
  <c r="U67" i="16"/>
  <c r="V67" i="16" s="1"/>
  <c r="I57" i="6"/>
  <c r="I230" i="6" s="1"/>
  <c r="X53" i="6"/>
  <c r="H53" i="13"/>
  <c r="V50" i="26"/>
  <c r="V52" i="26" s="1"/>
  <c r="U52" i="26"/>
  <c r="U62" i="15"/>
  <c r="I70" i="15"/>
  <c r="R70" i="15"/>
  <c r="O70" i="15"/>
  <c r="N70" i="15"/>
  <c r="U54" i="26"/>
  <c r="V54" i="26" s="1"/>
  <c r="T53" i="27"/>
  <c r="T57" i="27" s="1"/>
  <c r="R53" i="27"/>
  <c r="R57" i="27" s="1"/>
  <c r="S53" i="27"/>
  <c r="S57" i="27" s="1"/>
  <c r="L53" i="27"/>
  <c r="L57" i="27" s="1"/>
  <c r="K53" i="27"/>
  <c r="K57" i="27" s="1"/>
  <c r="M53" i="27"/>
  <c r="M57" i="27" s="1"/>
  <c r="H57" i="27"/>
  <c r="H230" i="27" s="1"/>
  <c r="J53" i="27"/>
  <c r="J57" i="27" s="1"/>
  <c r="I53" i="27"/>
  <c r="N53" i="27"/>
  <c r="N57" i="27" s="1"/>
  <c r="P53" i="27"/>
  <c r="P57" i="27" s="1"/>
  <c r="Q53" i="27"/>
  <c r="Q57" i="27" s="1"/>
  <c r="O53" i="27"/>
  <c r="O57" i="27" s="1"/>
  <c r="P70" i="17"/>
  <c r="K70" i="17"/>
  <c r="Q70" i="17"/>
  <c r="X56" i="6"/>
  <c r="Y56" i="6" s="1"/>
  <c r="H56" i="13"/>
  <c r="U52" i="15"/>
  <c r="V50" i="15"/>
  <c r="V52" i="15" s="1"/>
  <c r="U54" i="21"/>
  <c r="V54" i="21" s="1"/>
  <c r="S70" i="25"/>
  <c r="U62" i="25"/>
  <c r="N70" i="20"/>
  <c r="S70" i="20"/>
  <c r="L70" i="20"/>
  <c r="U54" i="23"/>
  <c r="V54" i="23" s="1"/>
  <c r="S70" i="16"/>
  <c r="L70" i="16"/>
  <c r="O70" i="16"/>
  <c r="U54" i="22"/>
  <c r="V54" i="22" s="1"/>
  <c r="R70" i="19"/>
  <c r="M70" i="19"/>
  <c r="T70" i="21"/>
  <c r="U56" i="27"/>
  <c r="V56" i="27" s="1"/>
  <c r="K53" i="19"/>
  <c r="K57" i="19" s="1"/>
  <c r="O53" i="19"/>
  <c r="O57" i="19" s="1"/>
  <c r="S53" i="19"/>
  <c r="S57" i="19" s="1"/>
  <c r="R53" i="19"/>
  <c r="R57" i="19" s="1"/>
  <c r="P53" i="19"/>
  <c r="P57" i="19" s="1"/>
  <c r="J53" i="19"/>
  <c r="J57" i="19" s="1"/>
  <c r="T53" i="19"/>
  <c r="T57" i="19" s="1"/>
  <c r="H57" i="19"/>
  <c r="H230" i="19" s="1"/>
  <c r="I53" i="19"/>
  <c r="Q53" i="19"/>
  <c r="Q57" i="19" s="1"/>
  <c r="L53" i="19"/>
  <c r="L57" i="19" s="1"/>
  <c r="M53" i="19"/>
  <c r="M57" i="19" s="1"/>
  <c r="N53" i="19"/>
  <c r="N57" i="19" s="1"/>
  <c r="S70" i="22"/>
  <c r="L70" i="22"/>
  <c r="T70" i="22"/>
  <c r="J70" i="26"/>
  <c r="T70" i="26"/>
  <c r="K70" i="26"/>
  <c r="P70" i="21"/>
  <c r="U62" i="21"/>
  <c r="I70" i="21"/>
  <c r="U52" i="20"/>
  <c r="V50" i="20"/>
  <c r="V52" i="20" s="1"/>
  <c r="O70" i="27"/>
  <c r="L70" i="18"/>
  <c r="U56" i="22"/>
  <c r="V56" i="22" s="1"/>
  <c r="U52" i="24"/>
  <c r="V50" i="24"/>
  <c r="V52" i="24" s="1"/>
  <c r="U54" i="16"/>
  <c r="V54" i="16" s="1"/>
  <c r="U54" i="15"/>
  <c r="V54" i="15" s="1"/>
  <c r="U62" i="17"/>
  <c r="I70" i="17"/>
  <c r="P70" i="25"/>
  <c r="R70" i="20"/>
  <c r="O70" i="22"/>
  <c r="U56" i="14"/>
  <c r="V56" i="14" s="1"/>
  <c r="T55" i="13"/>
  <c r="Y55" i="12" s="1"/>
  <c r="K55" i="13"/>
  <c r="P55" i="12" s="1"/>
  <c r="P55" i="13"/>
  <c r="U55" i="12" s="1"/>
  <c r="H55" i="12"/>
  <c r="R55" i="13"/>
  <c r="W55" i="12" s="1"/>
  <c r="I55" i="13"/>
  <c r="N55" i="13"/>
  <c r="S55" i="12" s="1"/>
  <c r="L55" i="13"/>
  <c r="Q55" i="12" s="1"/>
  <c r="Q55" i="13"/>
  <c r="V55" i="12" s="1"/>
  <c r="S55" i="13"/>
  <c r="X55" i="12" s="1"/>
  <c r="O55" i="13"/>
  <c r="T55" i="12" s="1"/>
  <c r="J55" i="13"/>
  <c r="O55" i="12" s="1"/>
  <c r="M55" i="13"/>
  <c r="R55" i="12" s="1"/>
  <c r="U62" i="26"/>
  <c r="I70" i="26"/>
  <c r="U62" i="18"/>
  <c r="I70" i="18"/>
  <c r="Y62" i="6"/>
  <c r="U52" i="22"/>
  <c r="V50" i="22"/>
  <c r="V52" i="22" s="1"/>
  <c r="U56" i="26"/>
  <c r="V56" i="26" s="1"/>
  <c r="U56" i="18"/>
  <c r="V56" i="18" s="1"/>
  <c r="Q70" i="23"/>
  <c r="U67" i="23"/>
  <c r="V67" i="23" s="1"/>
  <c r="K70" i="27"/>
  <c r="P70" i="14"/>
  <c r="M70" i="14"/>
  <c r="L70" i="14"/>
  <c r="M70" i="15"/>
  <c r="L70" i="15"/>
  <c r="Q70" i="15"/>
  <c r="S70" i="24"/>
  <c r="S53" i="20"/>
  <c r="S57" i="20" s="1"/>
  <c r="S230" i="20" s="1"/>
  <c r="M53" i="20"/>
  <c r="M57" i="20" s="1"/>
  <c r="J53" i="20"/>
  <c r="J57" i="20" s="1"/>
  <c r="N53" i="20"/>
  <c r="N57" i="20" s="1"/>
  <c r="H57" i="20"/>
  <c r="H230" i="20" s="1"/>
  <c r="L53" i="20"/>
  <c r="L57" i="20" s="1"/>
  <c r="R53" i="20"/>
  <c r="R57" i="20" s="1"/>
  <c r="O53" i="20"/>
  <c r="O57" i="20" s="1"/>
  <c r="I53" i="20"/>
  <c r="T53" i="20"/>
  <c r="T57" i="20" s="1"/>
  <c r="K53" i="20"/>
  <c r="K57" i="20" s="1"/>
  <c r="Q53" i="20"/>
  <c r="Q57" i="20" s="1"/>
  <c r="P53" i="20"/>
  <c r="P57" i="20" s="1"/>
  <c r="U52" i="14"/>
  <c r="V50" i="14"/>
  <c r="V52" i="14" s="1"/>
  <c r="U56" i="25"/>
  <c r="V56" i="25" s="1"/>
  <c r="U54" i="20"/>
  <c r="V54" i="20" s="1"/>
  <c r="N70" i="17"/>
  <c r="R70" i="17"/>
  <c r="L70" i="17"/>
  <c r="P65" i="13"/>
  <c r="U65" i="12" s="1"/>
  <c r="H65" i="12"/>
  <c r="Q65" i="13"/>
  <c r="V65" i="12" s="1"/>
  <c r="N65" i="13"/>
  <c r="S65" i="12" s="1"/>
  <c r="L65" i="13"/>
  <c r="Q65" i="12" s="1"/>
  <c r="O65" i="13"/>
  <c r="T65" i="12" s="1"/>
  <c r="R65" i="13"/>
  <c r="W65" i="12" s="1"/>
  <c r="I65" i="13"/>
  <c r="S65" i="13"/>
  <c r="X65" i="12" s="1"/>
  <c r="K65" i="13"/>
  <c r="P65" i="12" s="1"/>
  <c r="T65" i="13"/>
  <c r="Y65" i="12" s="1"/>
  <c r="J65" i="13"/>
  <c r="O65" i="12" s="1"/>
  <c r="M65" i="13"/>
  <c r="R65" i="12" s="1"/>
  <c r="K70" i="20"/>
  <c r="M70" i="20"/>
  <c r="J70" i="20"/>
  <c r="Q53" i="15"/>
  <c r="Q57" i="15" s="1"/>
  <c r="R53" i="15"/>
  <c r="R57" i="15" s="1"/>
  <c r="N53" i="15"/>
  <c r="N57" i="15" s="1"/>
  <c r="H57" i="15"/>
  <c r="H230" i="15" s="1"/>
  <c r="P53" i="15"/>
  <c r="P57" i="15" s="1"/>
  <c r="I53" i="15"/>
  <c r="O53" i="15"/>
  <c r="O57" i="15" s="1"/>
  <c r="J53" i="15"/>
  <c r="J57" i="15" s="1"/>
  <c r="S53" i="15"/>
  <c r="S57" i="15" s="1"/>
  <c r="T53" i="15"/>
  <c r="T57" i="15" s="1"/>
  <c r="M53" i="15"/>
  <c r="M57" i="15" s="1"/>
  <c r="K53" i="15"/>
  <c r="K57" i="15" s="1"/>
  <c r="L53" i="15"/>
  <c r="L57" i="15" s="1"/>
  <c r="U62" i="19"/>
  <c r="I70" i="19"/>
  <c r="T70" i="16"/>
  <c r="K70" i="16"/>
  <c r="P70" i="19"/>
  <c r="O70" i="19"/>
  <c r="K70" i="22"/>
  <c r="J70" i="22"/>
  <c r="P70" i="22"/>
  <c r="Q70" i="26"/>
  <c r="U67" i="26"/>
  <c r="V67" i="26" s="1"/>
  <c r="S70" i="26"/>
  <c r="T70" i="27"/>
  <c r="H67" i="13"/>
  <c r="X67" i="6"/>
  <c r="Y67" i="6" s="1"/>
  <c r="U52" i="23"/>
  <c r="V50" i="23"/>
  <c r="V52" i="23" s="1"/>
  <c r="U67" i="18"/>
  <c r="V67" i="18" s="1"/>
  <c r="Q70" i="18"/>
  <c r="K53" i="25"/>
  <c r="K57" i="25" s="1"/>
  <c r="S53" i="25"/>
  <c r="S57" i="25" s="1"/>
  <c r="S230" i="25" s="1"/>
  <c r="O53" i="25"/>
  <c r="O57" i="25" s="1"/>
  <c r="I53" i="25"/>
  <c r="M53" i="25"/>
  <c r="M57" i="25" s="1"/>
  <c r="R53" i="25"/>
  <c r="R57" i="25" s="1"/>
  <c r="H57" i="25"/>
  <c r="H230" i="25" s="1"/>
  <c r="Q53" i="25"/>
  <c r="Q57" i="25" s="1"/>
  <c r="T53" i="25"/>
  <c r="T57" i="25" s="1"/>
  <c r="J53" i="25"/>
  <c r="J57" i="25" s="1"/>
  <c r="N53" i="25"/>
  <c r="N57" i="25" s="1"/>
  <c r="L53" i="25"/>
  <c r="L57" i="25" s="1"/>
  <c r="P53" i="25"/>
  <c r="P57" i="25" s="1"/>
  <c r="V50" i="13" l="1"/>
  <c r="V52" i="13" s="1"/>
  <c r="N230" i="15"/>
  <c r="N232" i="15" s="1"/>
  <c r="N233" i="15" s="1"/>
  <c r="N235" i="15" s="1"/>
  <c r="T230" i="25"/>
  <c r="T232" i="25" s="1"/>
  <c r="T233" i="25" s="1"/>
  <c r="T235" i="25" s="1"/>
  <c r="T230" i="24"/>
  <c r="T232" i="24" s="1"/>
  <c r="T233" i="24" s="1"/>
  <c r="T235" i="24" s="1"/>
  <c r="R230" i="27"/>
  <c r="R232" i="27" s="1"/>
  <c r="R233" i="27" s="1"/>
  <c r="R235" i="27" s="1"/>
  <c r="O230" i="25"/>
  <c r="O232" i="25" s="1"/>
  <c r="O233" i="25" s="1"/>
  <c r="O235" i="25" s="1"/>
  <c r="O230" i="18"/>
  <c r="O232" i="18" s="1"/>
  <c r="O233" i="18" s="1"/>
  <c r="O235" i="18" s="1"/>
  <c r="Z50" i="12"/>
  <c r="AA50" i="12" s="1"/>
  <c r="AA52" i="12" s="1"/>
  <c r="L230" i="20"/>
  <c r="L232" i="20" s="1"/>
  <c r="L233" i="20" s="1"/>
  <c r="L235" i="20" s="1"/>
  <c r="Q230" i="21"/>
  <c r="Q232" i="21" s="1"/>
  <c r="Q233" i="21" s="1"/>
  <c r="Q235" i="21" s="1"/>
  <c r="L230" i="24"/>
  <c r="L232" i="24" s="1"/>
  <c r="L233" i="24" s="1"/>
  <c r="L235" i="24" s="1"/>
  <c r="T230" i="18"/>
  <c r="T232" i="18" s="1"/>
  <c r="T233" i="18" s="1"/>
  <c r="T235" i="18" s="1"/>
  <c r="N230" i="20"/>
  <c r="N232" i="20" s="1"/>
  <c r="N233" i="20" s="1"/>
  <c r="N235" i="20" s="1"/>
  <c r="N230" i="16"/>
  <c r="N232" i="16" s="1"/>
  <c r="N233" i="16" s="1"/>
  <c r="N235" i="16" s="1"/>
  <c r="S230" i="23"/>
  <c r="S232" i="23" s="1"/>
  <c r="S233" i="23" s="1"/>
  <c r="S235" i="23" s="1"/>
  <c r="R230" i="25"/>
  <c r="R232" i="25" s="1"/>
  <c r="R233" i="25" s="1"/>
  <c r="R235" i="25" s="1"/>
  <c r="P230" i="25"/>
  <c r="P232" i="25" s="1"/>
  <c r="P233" i="25" s="1"/>
  <c r="P235" i="25" s="1"/>
  <c r="L230" i="27"/>
  <c r="L232" i="27" s="1"/>
  <c r="L233" i="27" s="1"/>
  <c r="L235" i="27" s="1"/>
  <c r="K230" i="23"/>
  <c r="K232" i="23" s="1"/>
  <c r="K233" i="23" s="1"/>
  <c r="K235" i="23" s="1"/>
  <c r="J230" i="18"/>
  <c r="J232" i="18" s="1"/>
  <c r="J233" i="18" s="1"/>
  <c r="J235" i="18" s="1"/>
  <c r="O230" i="24"/>
  <c r="O232" i="24" s="1"/>
  <c r="O233" i="24" s="1"/>
  <c r="O235" i="24" s="1"/>
  <c r="N230" i="27"/>
  <c r="N232" i="27" s="1"/>
  <c r="N233" i="27" s="1"/>
  <c r="N235" i="27" s="1"/>
  <c r="M230" i="27"/>
  <c r="M232" i="27" s="1"/>
  <c r="M233" i="27" s="1"/>
  <c r="M235" i="27" s="1"/>
  <c r="P230" i="15"/>
  <c r="P232" i="15" s="1"/>
  <c r="P233" i="15" s="1"/>
  <c r="P235" i="15" s="1"/>
  <c r="Q230" i="16"/>
  <c r="Q232" i="16" s="1"/>
  <c r="Q233" i="16" s="1"/>
  <c r="Q235" i="16" s="1"/>
  <c r="Q230" i="27"/>
  <c r="Q232" i="27" s="1"/>
  <c r="Q233" i="27" s="1"/>
  <c r="Q235" i="27" s="1"/>
  <c r="K230" i="25"/>
  <c r="K232" i="25" s="1"/>
  <c r="K233" i="25" s="1"/>
  <c r="K235" i="25" s="1"/>
  <c r="P230" i="18"/>
  <c r="P232" i="18" s="1"/>
  <c r="P233" i="18" s="1"/>
  <c r="P235" i="18" s="1"/>
  <c r="J230" i="27"/>
  <c r="J232" i="27" s="1"/>
  <c r="J233" i="27" s="1"/>
  <c r="J235" i="27" s="1"/>
  <c r="M230" i="26"/>
  <c r="M232" i="26" s="1"/>
  <c r="M233" i="26" s="1"/>
  <c r="M235" i="26" s="1"/>
  <c r="P230" i="24"/>
  <c r="P232" i="24" s="1"/>
  <c r="P233" i="24" s="1"/>
  <c r="P235" i="24" s="1"/>
  <c r="S230" i="21"/>
  <c r="S232" i="21" s="1"/>
  <c r="S233" i="21" s="1"/>
  <c r="S235" i="21" s="1"/>
  <c r="L230" i="21"/>
  <c r="L232" i="21" s="1"/>
  <c r="L233" i="21" s="1"/>
  <c r="L235" i="21" s="1"/>
  <c r="O230" i="20"/>
  <c r="O232" i="20" s="1"/>
  <c r="O233" i="20" s="1"/>
  <c r="O235" i="20" s="1"/>
  <c r="N230" i="19"/>
  <c r="N232" i="19" s="1"/>
  <c r="N233" i="19" s="1"/>
  <c r="N235" i="19" s="1"/>
  <c r="J230" i="16"/>
  <c r="J232" i="16" s="1"/>
  <c r="J233" i="16" s="1"/>
  <c r="J235" i="16" s="1"/>
  <c r="R230" i="16"/>
  <c r="R232" i="16" s="1"/>
  <c r="R233" i="16" s="1"/>
  <c r="R235" i="16" s="1"/>
  <c r="J230" i="15"/>
  <c r="J232" i="15" s="1"/>
  <c r="J233" i="15" s="1"/>
  <c r="J235" i="15" s="1"/>
  <c r="V70" i="14"/>
  <c r="O230" i="26"/>
  <c r="O232" i="26" s="1"/>
  <c r="O233" i="26" s="1"/>
  <c r="O235" i="26" s="1"/>
  <c r="P230" i="27"/>
  <c r="M230" i="15"/>
  <c r="M232" i="15" s="1"/>
  <c r="M233" i="15" s="1"/>
  <c r="M235" i="15" s="1"/>
  <c r="M230" i="19"/>
  <c r="M232" i="19" s="1"/>
  <c r="M233" i="19" s="1"/>
  <c r="M235" i="19" s="1"/>
  <c r="T230" i="20"/>
  <c r="T232" i="20" s="1"/>
  <c r="T233" i="20" s="1"/>
  <c r="T235" i="20" s="1"/>
  <c r="T230" i="19"/>
  <c r="T232" i="19" s="1"/>
  <c r="T233" i="19" s="1"/>
  <c r="T235" i="19" s="1"/>
  <c r="T230" i="26"/>
  <c r="T232" i="26" s="1"/>
  <c r="T233" i="26" s="1"/>
  <c r="T235" i="26" s="1"/>
  <c r="S230" i="26"/>
  <c r="N230" i="25"/>
  <c r="O230" i="23"/>
  <c r="O232" i="23" s="1"/>
  <c r="O233" i="23" s="1"/>
  <c r="O235" i="23" s="1"/>
  <c r="K230" i="21"/>
  <c r="K232" i="21" s="1"/>
  <c r="K233" i="21" s="1"/>
  <c r="K235" i="21" s="1"/>
  <c r="R230" i="21"/>
  <c r="R232" i="21" s="1"/>
  <c r="R233" i="21" s="1"/>
  <c r="R235" i="21" s="1"/>
  <c r="N230" i="21"/>
  <c r="N232" i="21" s="1"/>
  <c r="N233" i="21" s="1"/>
  <c r="N235" i="21" s="1"/>
  <c r="S230" i="19"/>
  <c r="S232" i="19" s="1"/>
  <c r="S233" i="19" s="1"/>
  <c r="S235" i="19" s="1"/>
  <c r="Q230" i="19"/>
  <c r="Q232" i="19" s="1"/>
  <c r="Q233" i="19" s="1"/>
  <c r="Q235" i="19" s="1"/>
  <c r="K230" i="18"/>
  <c r="K232" i="18" s="1"/>
  <c r="K233" i="18" s="1"/>
  <c r="K235" i="18" s="1"/>
  <c r="S230" i="18"/>
  <c r="S232" i="18" s="1"/>
  <c r="S233" i="18" s="1"/>
  <c r="S235" i="18" s="1"/>
  <c r="N230" i="18"/>
  <c r="N232" i="18" s="1"/>
  <c r="N233" i="18" s="1"/>
  <c r="N235" i="18" s="1"/>
  <c r="M230" i="18"/>
  <c r="M232" i="18" s="1"/>
  <c r="M233" i="18" s="1"/>
  <c r="M235" i="18" s="1"/>
  <c r="O230" i="17"/>
  <c r="O232" i="17" s="1"/>
  <c r="O233" i="17" s="1"/>
  <c r="O235" i="17" s="1"/>
  <c r="T230" i="15"/>
  <c r="T232" i="15" s="1"/>
  <c r="T233" i="15" s="1"/>
  <c r="T235" i="15" s="1"/>
  <c r="R230" i="15"/>
  <c r="R232" i="15" s="1"/>
  <c r="R233" i="15" s="1"/>
  <c r="R235" i="15" s="1"/>
  <c r="J230" i="25"/>
  <c r="J232" i="25" s="1"/>
  <c r="J233" i="25" s="1"/>
  <c r="J235" i="25" s="1"/>
  <c r="M230" i="20"/>
  <c r="M232" i="20" s="1"/>
  <c r="M233" i="20" s="1"/>
  <c r="M235" i="20" s="1"/>
  <c r="M230" i="16"/>
  <c r="M232" i="16" s="1"/>
  <c r="M233" i="16" s="1"/>
  <c r="M235" i="16" s="1"/>
  <c r="T230" i="22"/>
  <c r="T232" i="22" s="1"/>
  <c r="T233" i="22" s="1"/>
  <c r="T235" i="22" s="1"/>
  <c r="M230" i="25"/>
  <c r="M232" i="25" s="1"/>
  <c r="M233" i="25" s="1"/>
  <c r="M235" i="25" s="1"/>
  <c r="Q230" i="15"/>
  <c r="Q232" i="15" s="1"/>
  <c r="Q233" i="15" s="1"/>
  <c r="Q235" i="15" s="1"/>
  <c r="P230" i="20"/>
  <c r="P232" i="20" s="1"/>
  <c r="J230" i="19"/>
  <c r="J232" i="19" s="1"/>
  <c r="M230" i="24"/>
  <c r="M232" i="24" s="1"/>
  <c r="M233" i="24" s="1"/>
  <c r="M235" i="24" s="1"/>
  <c r="L230" i="19"/>
  <c r="L232" i="19" s="1"/>
  <c r="J230" i="21"/>
  <c r="J232" i="21" s="1"/>
  <c r="J233" i="21" s="1"/>
  <c r="J235" i="21" s="1"/>
  <c r="R230" i="26"/>
  <c r="R232" i="26" s="1"/>
  <c r="R233" i="26" s="1"/>
  <c r="R235" i="26" s="1"/>
  <c r="O230" i="14"/>
  <c r="O232" i="14" s="1"/>
  <c r="O233" i="14" s="1"/>
  <c r="M230" i="17"/>
  <c r="M232" i="17" s="1"/>
  <c r="J230" i="17"/>
  <c r="J232" i="17" s="1"/>
  <c r="J233" i="17" s="1"/>
  <c r="J235" i="17" s="1"/>
  <c r="J230" i="24"/>
  <c r="J232" i="24" s="1"/>
  <c r="Q230" i="25"/>
  <c r="Q232" i="25" s="1"/>
  <c r="Q233" i="25" s="1"/>
  <c r="Q235" i="25" s="1"/>
  <c r="K230" i="15"/>
  <c r="M230" i="21"/>
  <c r="M232" i="21" s="1"/>
  <c r="M233" i="21" s="1"/>
  <c r="M235" i="21" s="1"/>
  <c r="P230" i="21"/>
  <c r="P232" i="21" s="1"/>
  <c r="P233" i="21" s="1"/>
  <c r="P235" i="21" s="1"/>
  <c r="P230" i="26"/>
  <c r="P232" i="26" s="1"/>
  <c r="P233" i="26" s="1"/>
  <c r="P235" i="26" s="1"/>
  <c r="L230" i="26"/>
  <c r="L232" i="26" s="1"/>
  <c r="L233" i="26" s="1"/>
  <c r="L235" i="26" s="1"/>
  <c r="P230" i="14"/>
  <c r="P232" i="14" s="1"/>
  <c r="P233" i="14" s="1"/>
  <c r="Q230" i="14"/>
  <c r="J230" i="14"/>
  <c r="J232" i="14" s="1"/>
  <c r="J233" i="14" s="1"/>
  <c r="L230" i="18"/>
  <c r="L232" i="18" s="1"/>
  <c r="L233" i="18" s="1"/>
  <c r="L235" i="18" s="1"/>
  <c r="R230" i="18"/>
  <c r="R232" i="18" s="1"/>
  <c r="R233" i="18" s="1"/>
  <c r="R235" i="18" s="1"/>
  <c r="Q230" i="18"/>
  <c r="Q232" i="18" s="1"/>
  <c r="Q233" i="18" s="1"/>
  <c r="Q235" i="18" s="1"/>
  <c r="M230" i="23"/>
  <c r="M232" i="23" s="1"/>
  <c r="M233" i="23" s="1"/>
  <c r="M235" i="23" s="1"/>
  <c r="P230" i="23"/>
  <c r="P232" i="23" s="1"/>
  <c r="P233" i="23" s="1"/>
  <c r="P235" i="23" s="1"/>
  <c r="P230" i="16"/>
  <c r="P232" i="16" s="1"/>
  <c r="P233" i="16" s="1"/>
  <c r="P235" i="16" s="1"/>
  <c r="S230" i="16"/>
  <c r="S232" i="16" s="1"/>
  <c r="Q232" i="24"/>
  <c r="Q233" i="24" s="1"/>
  <c r="Q235" i="24" s="1"/>
  <c r="K230" i="22"/>
  <c r="W232" i="6"/>
  <c r="W233" i="6" s="1"/>
  <c r="W235" i="6" s="1"/>
  <c r="K232" i="6"/>
  <c r="K233" i="6" s="1"/>
  <c r="K235" i="6" s="1"/>
  <c r="O230" i="15"/>
  <c r="S232" i="20"/>
  <c r="S233" i="20" s="1"/>
  <c r="S235" i="20" s="1"/>
  <c r="O230" i="19"/>
  <c r="O230" i="27"/>
  <c r="K230" i="27"/>
  <c r="T230" i="27"/>
  <c r="T230" i="21"/>
  <c r="N230" i="26"/>
  <c r="K230" i="26"/>
  <c r="T230" i="14"/>
  <c r="S230" i="14"/>
  <c r="N230" i="14"/>
  <c r="S230" i="17"/>
  <c r="L230" i="17"/>
  <c r="N230" i="24"/>
  <c r="N230" i="23"/>
  <c r="K230" i="16"/>
  <c r="S230" i="22"/>
  <c r="R230" i="22"/>
  <c r="Q230" i="22"/>
  <c r="N232" i="6"/>
  <c r="N233" i="6" s="1"/>
  <c r="N235" i="6" s="1"/>
  <c r="L230" i="25"/>
  <c r="P230" i="19"/>
  <c r="L230" i="14"/>
  <c r="R230" i="17"/>
  <c r="Q230" i="17"/>
  <c r="N230" i="17"/>
  <c r="R232" i="24"/>
  <c r="R233" i="24" s="1"/>
  <c r="R235" i="24" s="1"/>
  <c r="J230" i="23"/>
  <c r="T230" i="16"/>
  <c r="L230" i="22"/>
  <c r="P230" i="22"/>
  <c r="O230" i="22"/>
  <c r="J230" i="22"/>
  <c r="O232" i="6"/>
  <c r="O233" i="6" s="1"/>
  <c r="O235" i="6" s="1"/>
  <c r="S232" i="25"/>
  <c r="S233" i="25" s="1"/>
  <c r="S235" i="25" s="1"/>
  <c r="I232" i="6"/>
  <c r="O230" i="16"/>
  <c r="Q230" i="20"/>
  <c r="K230" i="19"/>
  <c r="O230" i="21"/>
  <c r="L230" i="15"/>
  <c r="S230" i="15"/>
  <c r="K230" i="20"/>
  <c r="R230" i="20"/>
  <c r="J230" i="20"/>
  <c r="R230" i="19"/>
  <c r="S230" i="27"/>
  <c r="Q230" i="26"/>
  <c r="J230" i="26"/>
  <c r="M230" i="14"/>
  <c r="K230" i="14"/>
  <c r="R230" i="14"/>
  <c r="T230" i="17"/>
  <c r="K230" i="17"/>
  <c r="P230" i="17"/>
  <c r="S230" i="24"/>
  <c r="K230" i="24"/>
  <c r="L230" i="23"/>
  <c r="Q230" i="23"/>
  <c r="T232" i="23"/>
  <c r="T233" i="23" s="1"/>
  <c r="T235" i="23" s="1"/>
  <c r="R230" i="23"/>
  <c r="L230" i="16"/>
  <c r="N230" i="22"/>
  <c r="M230" i="22"/>
  <c r="V232" i="6"/>
  <c r="V233" i="6" s="1"/>
  <c r="V235" i="6" s="1"/>
  <c r="U70" i="14"/>
  <c r="N67" i="13"/>
  <c r="S67" i="12" s="1"/>
  <c r="K67" i="13"/>
  <c r="O67" i="13"/>
  <c r="T67" i="12" s="1"/>
  <c r="I67" i="13"/>
  <c r="I70" i="13" s="1"/>
  <c r="R67" i="13"/>
  <c r="T67" i="13"/>
  <c r="S67" i="13"/>
  <c r="X67" i="12" s="1"/>
  <c r="M67" i="13"/>
  <c r="R67" i="12" s="1"/>
  <c r="J67" i="13"/>
  <c r="Q67" i="13"/>
  <c r="V67" i="12" s="1"/>
  <c r="H67" i="12"/>
  <c r="H70" i="12" s="1"/>
  <c r="L67" i="13"/>
  <c r="Q67" i="12" s="1"/>
  <c r="P67" i="13"/>
  <c r="V62" i="18"/>
  <c r="V70" i="18" s="1"/>
  <c r="U70" i="18"/>
  <c r="V62" i="17"/>
  <c r="V70" i="17" s="1"/>
  <c r="U70" i="17"/>
  <c r="U70" i="21"/>
  <c r="V62" i="21"/>
  <c r="V70" i="21" s="1"/>
  <c r="U53" i="19"/>
  <c r="I57" i="19"/>
  <c r="I230" i="19" s="1"/>
  <c r="K56" i="13"/>
  <c r="P56" i="12" s="1"/>
  <c r="R56" i="13"/>
  <c r="W56" i="12" s="1"/>
  <c r="S56" i="13"/>
  <c r="X56" i="12" s="1"/>
  <c r="T56" i="13"/>
  <c r="Y56" i="12" s="1"/>
  <c r="J56" i="13"/>
  <c r="O56" i="12" s="1"/>
  <c r="M56" i="13"/>
  <c r="R56" i="12" s="1"/>
  <c r="Q56" i="13"/>
  <c r="V56" i="12" s="1"/>
  <c r="P56" i="13"/>
  <c r="U56" i="12" s="1"/>
  <c r="H56" i="12"/>
  <c r="N56" i="13"/>
  <c r="S56" i="12" s="1"/>
  <c r="O56" i="13"/>
  <c r="T56" i="12" s="1"/>
  <c r="I56" i="13"/>
  <c r="L56" i="13"/>
  <c r="Q56" i="12" s="1"/>
  <c r="S53" i="13"/>
  <c r="P53" i="13"/>
  <c r="R53" i="13"/>
  <c r="M53" i="13"/>
  <c r="L53" i="13"/>
  <c r="N53" i="13"/>
  <c r="H57" i="13"/>
  <c r="I53" i="13"/>
  <c r="J53" i="13"/>
  <c r="K53" i="13"/>
  <c r="H53" i="12"/>
  <c r="Q53" i="13"/>
  <c r="O53" i="13"/>
  <c r="T53" i="13"/>
  <c r="U70" i="27"/>
  <c r="V62" i="27"/>
  <c r="V70" i="27" s="1"/>
  <c r="U53" i="18"/>
  <c r="I57" i="18"/>
  <c r="I230" i="18" s="1"/>
  <c r="U53" i="17"/>
  <c r="I57" i="17"/>
  <c r="I230" i="17" s="1"/>
  <c r="I57" i="24"/>
  <c r="I230" i="24" s="1"/>
  <c r="U53" i="24"/>
  <c r="J54" i="13"/>
  <c r="O54" i="12" s="1"/>
  <c r="Q54" i="13"/>
  <c r="V54" i="12" s="1"/>
  <c r="I54" i="13"/>
  <c r="L54" i="13"/>
  <c r="Q54" i="12" s="1"/>
  <c r="M54" i="13"/>
  <c r="R54" i="12" s="1"/>
  <c r="S54" i="13"/>
  <c r="X54" i="12" s="1"/>
  <c r="N54" i="13"/>
  <c r="S54" i="12" s="1"/>
  <c r="O54" i="13"/>
  <c r="T54" i="12" s="1"/>
  <c r="R54" i="13"/>
  <c r="W54" i="12" s="1"/>
  <c r="H54" i="12"/>
  <c r="P54" i="13"/>
  <c r="U54" i="12" s="1"/>
  <c r="T54" i="13"/>
  <c r="Y54" i="12" s="1"/>
  <c r="K54" i="13"/>
  <c r="P54" i="12" s="1"/>
  <c r="U70" i="23"/>
  <c r="V62" i="23"/>
  <c r="V70" i="23" s="1"/>
  <c r="H70" i="13"/>
  <c r="N62" i="12"/>
  <c r="U62" i="13"/>
  <c r="U70" i="19"/>
  <c r="V62" i="19"/>
  <c r="V70" i="19" s="1"/>
  <c r="U53" i="15"/>
  <c r="I57" i="15"/>
  <c r="I230" i="15" s="1"/>
  <c r="N63" i="12"/>
  <c r="Z63" i="12" s="1"/>
  <c r="AA63" i="12" s="1"/>
  <c r="U63" i="13"/>
  <c r="V63" i="13" s="1"/>
  <c r="I57" i="23"/>
  <c r="I230" i="23" s="1"/>
  <c r="U53" i="23"/>
  <c r="R62" i="12"/>
  <c r="N65" i="12"/>
  <c r="Z65" i="12" s="1"/>
  <c r="AA65" i="12" s="1"/>
  <c r="U65" i="13"/>
  <c r="V65" i="13" s="1"/>
  <c r="X70" i="6"/>
  <c r="U70" i="25"/>
  <c r="V62" i="25"/>
  <c r="V70" i="25" s="1"/>
  <c r="V62" i="15"/>
  <c r="V70" i="15" s="1"/>
  <c r="U70" i="15"/>
  <c r="X57" i="6"/>
  <c r="Y53" i="6"/>
  <c r="Y57" i="6" s="1"/>
  <c r="U53" i="26"/>
  <c r="I57" i="26"/>
  <c r="I230" i="26" s="1"/>
  <c r="U70" i="16"/>
  <c r="V62" i="16"/>
  <c r="V70" i="16" s="1"/>
  <c r="I57" i="14"/>
  <c r="I230" i="14" s="1"/>
  <c r="U53" i="14"/>
  <c r="U53" i="16"/>
  <c r="I57" i="16"/>
  <c r="I230" i="16" s="1"/>
  <c r="U70" i="24"/>
  <c r="V62" i="24"/>
  <c r="V70" i="24" s="1"/>
  <c r="S62" i="12"/>
  <c r="T62" i="12"/>
  <c r="Q62" i="12"/>
  <c r="U53" i="25"/>
  <c r="I57" i="25"/>
  <c r="I230" i="25" s="1"/>
  <c r="I57" i="27"/>
  <c r="I230" i="27" s="1"/>
  <c r="U53" i="27"/>
  <c r="U70" i="20"/>
  <c r="V62" i="20"/>
  <c r="V70" i="20" s="1"/>
  <c r="I57" i="22"/>
  <c r="I230" i="22" s="1"/>
  <c r="U53" i="22"/>
  <c r="I57" i="20"/>
  <c r="I230" i="20" s="1"/>
  <c r="U53" i="20"/>
  <c r="Y70" i="6"/>
  <c r="U70" i="26"/>
  <c r="V62" i="26"/>
  <c r="V70" i="26" s="1"/>
  <c r="N55" i="12"/>
  <c r="Z55" i="12" s="1"/>
  <c r="AA55" i="12" s="1"/>
  <c r="U55" i="13"/>
  <c r="V55" i="13" s="1"/>
  <c r="U53" i="21"/>
  <c r="I57" i="21"/>
  <c r="I230" i="21" s="1"/>
  <c r="N64" i="12"/>
  <c r="Z64" i="12" s="1"/>
  <c r="AA64" i="12" s="1"/>
  <c r="U64" i="13"/>
  <c r="V64" i="13" s="1"/>
  <c r="U70" i="22"/>
  <c r="V62" i="22"/>
  <c r="V70" i="22" s="1"/>
  <c r="X62" i="12"/>
  <c r="V62" i="12"/>
  <c r="Z52" i="12" l="1"/>
  <c r="I233" i="6"/>
  <c r="P232" i="27"/>
  <c r="P233" i="27" s="1"/>
  <c r="P235" i="27" s="1"/>
  <c r="N232" i="25"/>
  <c r="N233" i="25" s="1"/>
  <c r="N235" i="25" s="1"/>
  <c r="P233" i="20"/>
  <c r="P235" i="20" s="1"/>
  <c r="S232" i="26"/>
  <c r="S233" i="26" s="1"/>
  <c r="S235" i="26" s="1"/>
  <c r="J233" i="24"/>
  <c r="J235" i="24" s="1"/>
  <c r="L233" i="19"/>
  <c r="L235" i="19" s="1"/>
  <c r="J233" i="19"/>
  <c r="J235" i="19" s="1"/>
  <c r="M233" i="17"/>
  <c r="M235" i="17" s="1"/>
  <c r="S233" i="16"/>
  <c r="S235" i="16" s="1"/>
  <c r="K232" i="15"/>
  <c r="K233" i="15" s="1"/>
  <c r="K235" i="15" s="1"/>
  <c r="Y230" i="6"/>
  <c r="Q232" i="14"/>
  <c r="Q233" i="14" s="1"/>
  <c r="I232" i="22"/>
  <c r="I233" i="22" s="1"/>
  <c r="I235" i="22" s="1"/>
  <c r="I232" i="15"/>
  <c r="R232" i="23"/>
  <c r="R233" i="23" s="1"/>
  <c r="R235" i="23" s="1"/>
  <c r="T232" i="17"/>
  <c r="T233" i="17" s="1"/>
  <c r="T235" i="17" s="1"/>
  <c r="K232" i="20"/>
  <c r="K233" i="20" s="1"/>
  <c r="K235" i="20" s="1"/>
  <c r="Q232" i="17"/>
  <c r="Q233" i="17" s="1"/>
  <c r="Q235" i="17" s="1"/>
  <c r="S232" i="22"/>
  <c r="S233" i="22" s="1"/>
  <c r="S235" i="22" s="1"/>
  <c r="N232" i="23"/>
  <c r="N233" i="23" s="1"/>
  <c r="N235" i="23" s="1"/>
  <c r="S232" i="17"/>
  <c r="S233" i="17" s="1"/>
  <c r="S235" i="17" s="1"/>
  <c r="K232" i="26"/>
  <c r="K233" i="26" s="1"/>
  <c r="K235" i="26" s="1"/>
  <c r="K232" i="27"/>
  <c r="K233" i="27" s="1"/>
  <c r="K235" i="27" s="1"/>
  <c r="O232" i="15"/>
  <c r="O233" i="15" s="1"/>
  <c r="O235" i="15" s="1"/>
  <c r="K232" i="22"/>
  <c r="K233" i="22" s="1"/>
  <c r="K235" i="22" s="1"/>
  <c r="I232" i="25"/>
  <c r="X230" i="6"/>
  <c r="R232" i="14"/>
  <c r="R233" i="14" s="1"/>
  <c r="R232" i="19"/>
  <c r="R233" i="19" s="1"/>
  <c r="R235" i="19" s="1"/>
  <c r="O232" i="21"/>
  <c r="O233" i="21" s="1"/>
  <c r="O235" i="21" s="1"/>
  <c r="O232" i="16"/>
  <c r="O233" i="16" s="1"/>
  <c r="O235" i="16" s="1"/>
  <c r="H232" i="6"/>
  <c r="H242" i="6" s="1"/>
  <c r="X232" i="6"/>
  <c r="L232" i="22"/>
  <c r="L233" i="22" s="1"/>
  <c r="L235" i="22" s="1"/>
  <c r="R232" i="17"/>
  <c r="R233" i="17" s="1"/>
  <c r="R235" i="17" s="1"/>
  <c r="L232" i="25"/>
  <c r="L233" i="25" s="1"/>
  <c r="L235" i="25" s="1"/>
  <c r="N232" i="14"/>
  <c r="N233" i="14" s="1"/>
  <c r="N232" i="26"/>
  <c r="N233" i="26" s="1"/>
  <c r="N235" i="26" s="1"/>
  <c r="T232" i="21"/>
  <c r="T233" i="21" s="1"/>
  <c r="T235" i="21" s="1"/>
  <c r="O232" i="27"/>
  <c r="O233" i="27" s="1"/>
  <c r="O235" i="27" s="1"/>
  <c r="I232" i="20"/>
  <c r="I233" i="20" s="1"/>
  <c r="I235" i="20" s="1"/>
  <c r="I232" i="16"/>
  <c r="I233" i="16" s="1"/>
  <c r="I235" i="16" s="1"/>
  <c r="L232" i="23"/>
  <c r="L233" i="23" s="1"/>
  <c r="L235" i="23" s="1"/>
  <c r="Q232" i="20"/>
  <c r="Q233" i="20" s="1"/>
  <c r="Q235" i="20" s="1"/>
  <c r="P232" i="22"/>
  <c r="P233" i="22" s="1"/>
  <c r="P235" i="22" s="1"/>
  <c r="N232" i="22"/>
  <c r="N233" i="22" s="1"/>
  <c r="N235" i="22" s="1"/>
  <c r="P232" i="17"/>
  <c r="P233" i="17" s="1"/>
  <c r="P235" i="17" s="1"/>
  <c r="K232" i="14"/>
  <c r="K233" i="14" s="1"/>
  <c r="J232" i="26"/>
  <c r="J233" i="26" s="1"/>
  <c r="J235" i="26" s="1"/>
  <c r="J232" i="20"/>
  <c r="J233" i="20" s="1"/>
  <c r="J235" i="20" s="1"/>
  <c r="S232" i="15"/>
  <c r="S233" i="15" s="1"/>
  <c r="S235" i="15" s="1"/>
  <c r="J232" i="22"/>
  <c r="J233" i="22" s="1"/>
  <c r="J235" i="22" s="1"/>
  <c r="P232" i="19"/>
  <c r="P233" i="19" s="1"/>
  <c r="P235" i="19" s="1"/>
  <c r="Q232" i="22"/>
  <c r="Q233" i="22" s="1"/>
  <c r="Q235" i="22" s="1"/>
  <c r="S232" i="14"/>
  <c r="S233" i="14" s="1"/>
  <c r="O232" i="19"/>
  <c r="O233" i="19" s="1"/>
  <c r="O235" i="19" s="1"/>
  <c r="I232" i="27"/>
  <c r="I232" i="18"/>
  <c r="M232" i="22"/>
  <c r="M233" i="22" s="1"/>
  <c r="M235" i="22" s="1"/>
  <c r="S232" i="24"/>
  <c r="S233" i="24" s="1"/>
  <c r="S235" i="24" s="1"/>
  <c r="S232" i="27"/>
  <c r="S233" i="27" s="1"/>
  <c r="S235" i="27" s="1"/>
  <c r="T232" i="16"/>
  <c r="T233" i="16" s="1"/>
  <c r="T235" i="16" s="1"/>
  <c r="N232" i="24"/>
  <c r="N233" i="24" s="1"/>
  <c r="N235" i="24" s="1"/>
  <c r="I232" i="26"/>
  <c r="I232" i="17"/>
  <c r="I232" i="21"/>
  <c r="I233" i="21" s="1"/>
  <c r="I235" i="21" s="1"/>
  <c r="L70" i="13"/>
  <c r="I232" i="14"/>
  <c r="I233" i="14" s="1"/>
  <c r="I232" i="23"/>
  <c r="I233" i="23" s="1"/>
  <c r="I235" i="23" s="1"/>
  <c r="I232" i="24"/>
  <c r="I233" i="24" s="1"/>
  <c r="I235" i="24" s="1"/>
  <c r="H230" i="13"/>
  <c r="I232" i="19"/>
  <c r="L232" i="16"/>
  <c r="L233" i="16" s="1"/>
  <c r="L235" i="16" s="1"/>
  <c r="Q232" i="23"/>
  <c r="Q233" i="23" s="1"/>
  <c r="Q235" i="23" s="1"/>
  <c r="K232" i="24"/>
  <c r="K233" i="24" s="1"/>
  <c r="K235" i="24" s="1"/>
  <c r="K232" i="17"/>
  <c r="K233" i="17" s="1"/>
  <c r="K235" i="17" s="1"/>
  <c r="M232" i="14"/>
  <c r="M233" i="14" s="1"/>
  <c r="Q232" i="26"/>
  <c r="Q233" i="26" s="1"/>
  <c r="Q235" i="26" s="1"/>
  <c r="R232" i="20"/>
  <c r="R233" i="20" s="1"/>
  <c r="R235" i="20" s="1"/>
  <c r="L232" i="15"/>
  <c r="L233" i="15" s="1"/>
  <c r="L235" i="15" s="1"/>
  <c r="K232" i="19"/>
  <c r="K233" i="19" s="1"/>
  <c r="K235" i="19" s="1"/>
  <c r="O232" i="22"/>
  <c r="O233" i="22" s="1"/>
  <c r="O235" i="22" s="1"/>
  <c r="J232" i="23"/>
  <c r="J233" i="23" s="1"/>
  <c r="J235" i="23" s="1"/>
  <c r="N232" i="17"/>
  <c r="N233" i="17" s="1"/>
  <c r="N235" i="17" s="1"/>
  <c r="L232" i="14"/>
  <c r="L233" i="14" s="1"/>
  <c r="R232" i="22"/>
  <c r="R233" i="22" s="1"/>
  <c r="R235" i="22" s="1"/>
  <c r="K232" i="16"/>
  <c r="K233" i="16" s="1"/>
  <c r="K235" i="16" s="1"/>
  <c r="L232" i="17"/>
  <c r="L233" i="17" s="1"/>
  <c r="L235" i="17" s="1"/>
  <c r="T232" i="14"/>
  <c r="T233" i="14" s="1"/>
  <c r="T232" i="27"/>
  <c r="T233" i="27" s="1"/>
  <c r="T235" i="27" s="1"/>
  <c r="N70" i="13"/>
  <c r="Q70" i="12"/>
  <c r="M70" i="13"/>
  <c r="Q70" i="13"/>
  <c r="X70" i="12"/>
  <c r="T70" i="12"/>
  <c r="U57" i="16"/>
  <c r="U230" i="16" s="1"/>
  <c r="V53" i="16"/>
  <c r="V57" i="16" s="1"/>
  <c r="V230" i="16" s="1"/>
  <c r="V53" i="24"/>
  <c r="V57" i="24" s="1"/>
  <c r="V230" i="24" s="1"/>
  <c r="U57" i="24"/>
  <c r="U230" i="24" s="1"/>
  <c r="S70" i="13"/>
  <c r="V53" i="14"/>
  <c r="V57" i="14" s="1"/>
  <c r="V230" i="14" s="1"/>
  <c r="U57" i="14"/>
  <c r="U230" i="14" s="1"/>
  <c r="U54" i="13"/>
  <c r="V54" i="13" s="1"/>
  <c r="N54" i="12"/>
  <c r="Z54" i="12" s="1"/>
  <c r="AA54" i="12" s="1"/>
  <c r="U57" i="17"/>
  <c r="U230" i="17" s="1"/>
  <c r="V53" i="17"/>
  <c r="V57" i="17" s="1"/>
  <c r="V230" i="17" s="1"/>
  <c r="Q57" i="13"/>
  <c r="V53" i="12"/>
  <c r="V57" i="12" s="1"/>
  <c r="I57" i="13"/>
  <c r="I230" i="13" s="1"/>
  <c r="N53" i="12"/>
  <c r="U53" i="13"/>
  <c r="M57" i="13"/>
  <c r="R53" i="12"/>
  <c r="R57" i="12" s="1"/>
  <c r="V70" i="12"/>
  <c r="T70" i="13"/>
  <c r="Y67" i="12"/>
  <c r="Y70" i="12" s="1"/>
  <c r="K70" i="13"/>
  <c r="P67" i="12"/>
  <c r="P70" i="12" s="1"/>
  <c r="U57" i="21"/>
  <c r="U230" i="21" s="1"/>
  <c r="V53" i="21"/>
  <c r="V57" i="21" s="1"/>
  <c r="V230" i="21" s="1"/>
  <c r="U57" i="22"/>
  <c r="U230" i="22" s="1"/>
  <c r="V53" i="22"/>
  <c r="V57" i="22" s="1"/>
  <c r="V230" i="22" s="1"/>
  <c r="V53" i="27"/>
  <c r="V57" i="27" s="1"/>
  <c r="V230" i="27" s="1"/>
  <c r="U57" i="27"/>
  <c r="U230" i="27" s="1"/>
  <c r="V53" i="18"/>
  <c r="V57" i="18" s="1"/>
  <c r="V230" i="18" s="1"/>
  <c r="U57" i="18"/>
  <c r="U230" i="18" s="1"/>
  <c r="O57" i="13"/>
  <c r="T53" i="12"/>
  <c r="T57" i="12" s="1"/>
  <c r="O53" i="12"/>
  <c r="O57" i="12" s="1"/>
  <c r="J57" i="13"/>
  <c r="Q53" i="12"/>
  <c r="Q57" i="12" s="1"/>
  <c r="L57" i="13"/>
  <c r="S57" i="13"/>
  <c r="X53" i="12"/>
  <c r="X57" i="12" s="1"/>
  <c r="O70" i="13"/>
  <c r="U57" i="26"/>
  <c r="U230" i="26" s="1"/>
  <c r="V53" i="26"/>
  <c r="V57" i="26" s="1"/>
  <c r="V230" i="26" s="1"/>
  <c r="V53" i="15"/>
  <c r="V57" i="15" s="1"/>
  <c r="V230" i="15" s="1"/>
  <c r="U57" i="15"/>
  <c r="U230" i="15" s="1"/>
  <c r="V62" i="13"/>
  <c r="H57" i="12"/>
  <c r="H230" i="12" s="1"/>
  <c r="R57" i="13"/>
  <c r="W53" i="12"/>
  <c r="W57" i="12" s="1"/>
  <c r="N56" i="12"/>
  <c r="Z56" i="12" s="1"/>
  <c r="AA56" i="12" s="1"/>
  <c r="U56" i="13"/>
  <c r="V56" i="13" s="1"/>
  <c r="P70" i="13"/>
  <c r="U67" i="12"/>
  <c r="U70" i="12" s="1"/>
  <c r="J70" i="13"/>
  <c r="O67" i="12"/>
  <c r="O70" i="12" s="1"/>
  <c r="R70" i="13"/>
  <c r="W67" i="12"/>
  <c r="W70" i="12" s="1"/>
  <c r="S70" i="12"/>
  <c r="U57" i="20"/>
  <c r="U230" i="20" s="1"/>
  <c r="V53" i="20"/>
  <c r="V57" i="20" s="1"/>
  <c r="V230" i="20" s="1"/>
  <c r="V53" i="25"/>
  <c r="V57" i="25" s="1"/>
  <c r="V230" i="25" s="1"/>
  <c r="U57" i="25"/>
  <c r="U230" i="25" s="1"/>
  <c r="U57" i="23"/>
  <c r="U230" i="23" s="1"/>
  <c r="V53" i="23"/>
  <c r="V57" i="23" s="1"/>
  <c r="V230" i="23" s="1"/>
  <c r="Z62" i="12"/>
  <c r="Y53" i="12"/>
  <c r="Y57" i="12" s="1"/>
  <c r="T57" i="13"/>
  <c r="K57" i="13"/>
  <c r="P53" i="12"/>
  <c r="P57" i="12" s="1"/>
  <c r="N57" i="13"/>
  <c r="S53" i="12"/>
  <c r="S57" i="12" s="1"/>
  <c r="U53" i="12"/>
  <c r="U57" i="12" s="1"/>
  <c r="P57" i="13"/>
  <c r="U57" i="19"/>
  <c r="U230" i="19" s="1"/>
  <c r="V53" i="19"/>
  <c r="V57" i="19" s="1"/>
  <c r="V230" i="19" s="1"/>
  <c r="R70" i="12"/>
  <c r="N67" i="12"/>
  <c r="N70" i="12" s="1"/>
  <c r="U67" i="13"/>
  <c r="V67" i="13" s="1"/>
  <c r="X230" i="12" l="1"/>
  <c r="X246" i="12" s="1"/>
  <c r="M230" i="13"/>
  <c r="M232" i="13" s="1"/>
  <c r="R232" i="12" s="1"/>
  <c r="K230" i="13"/>
  <c r="K232" i="13" s="1"/>
  <c r="P232" i="12" s="1"/>
  <c r="L230" i="13"/>
  <c r="L232" i="13" s="1"/>
  <c r="Q232" i="12" s="1"/>
  <c r="S230" i="13"/>
  <c r="S232" i="13" s="1"/>
  <c r="X232" i="12" s="1"/>
  <c r="J230" i="13"/>
  <c r="J232" i="13" s="1"/>
  <c r="O232" i="12" s="1"/>
  <c r="S230" i="12"/>
  <c r="S246" i="12" s="1"/>
  <c r="T230" i="13"/>
  <c r="T232" i="13" s="1"/>
  <c r="Y232" i="12" s="1"/>
  <c r="U230" i="12"/>
  <c r="U246" i="12" s="1"/>
  <c r="T230" i="12"/>
  <c r="T246" i="12" s="1"/>
  <c r="X233" i="6"/>
  <c r="V230" i="12"/>
  <c r="V246" i="12" s="1"/>
  <c r="N230" i="13"/>
  <c r="N232" i="13" s="1"/>
  <c r="S232" i="12" s="1"/>
  <c r="P230" i="13"/>
  <c r="P232" i="13" s="1"/>
  <c r="U232" i="12" s="1"/>
  <c r="P230" i="12"/>
  <c r="P246" i="12" s="1"/>
  <c r="Q230" i="13"/>
  <c r="Q232" i="13" s="1"/>
  <c r="V232" i="12" s="1"/>
  <c r="W230" i="12"/>
  <c r="H232" i="26"/>
  <c r="U232" i="26"/>
  <c r="U233" i="26" s="1"/>
  <c r="U235" i="26" s="1"/>
  <c r="U232" i="18"/>
  <c r="U233" i="18" s="1"/>
  <c r="U235" i="18" s="1"/>
  <c r="H232" i="18"/>
  <c r="U232" i="27"/>
  <c r="U233" i="27" s="1"/>
  <c r="U235" i="27" s="1"/>
  <c r="H232" i="27"/>
  <c r="H233" i="6"/>
  <c r="Y232" i="6"/>
  <c r="Y233" i="6" s="1"/>
  <c r="U232" i="25"/>
  <c r="U233" i="25" s="1"/>
  <c r="U235" i="25" s="1"/>
  <c r="H232" i="25"/>
  <c r="U232" i="15"/>
  <c r="U233" i="15" s="1"/>
  <c r="U235" i="15" s="1"/>
  <c r="H232" i="15"/>
  <c r="R230" i="13"/>
  <c r="Q230" i="12"/>
  <c r="O230" i="13"/>
  <c r="U232" i="21"/>
  <c r="U233" i="21" s="1"/>
  <c r="U235" i="21" s="1"/>
  <c r="H232" i="21"/>
  <c r="I233" i="26"/>
  <c r="I235" i="26" s="1"/>
  <c r="I233" i="18"/>
  <c r="I235" i="18" s="1"/>
  <c r="Y230" i="12"/>
  <c r="U232" i="19"/>
  <c r="U233" i="19" s="1"/>
  <c r="U235" i="19" s="1"/>
  <c r="H232" i="19"/>
  <c r="U232" i="24"/>
  <c r="U233" i="24" s="1"/>
  <c r="U235" i="24" s="1"/>
  <c r="H232" i="24"/>
  <c r="U232" i="14"/>
  <c r="U233" i="14" s="1"/>
  <c r="H232" i="14"/>
  <c r="H232" i="17"/>
  <c r="U232" i="17"/>
  <c r="U233" i="17" s="1"/>
  <c r="U235" i="17" s="1"/>
  <c r="U232" i="16"/>
  <c r="U233" i="16" s="1"/>
  <c r="U235" i="16" s="1"/>
  <c r="H232" i="16"/>
  <c r="O230" i="12"/>
  <c r="R230" i="12"/>
  <c r="I232" i="13"/>
  <c r="I233" i="13" s="1"/>
  <c r="I233" i="19"/>
  <c r="I235" i="19" s="1"/>
  <c r="U232" i="23"/>
  <c r="U233" i="23" s="1"/>
  <c r="U235" i="23" s="1"/>
  <c r="H232" i="23"/>
  <c r="I233" i="17"/>
  <c r="I235" i="17" s="1"/>
  <c r="I233" i="27"/>
  <c r="I235" i="27" s="1"/>
  <c r="H232" i="20"/>
  <c r="U232" i="20"/>
  <c r="U233" i="20" s="1"/>
  <c r="U235" i="20" s="1"/>
  <c r="I233" i="25"/>
  <c r="I235" i="25" s="1"/>
  <c r="I233" i="15"/>
  <c r="I235" i="15" s="1"/>
  <c r="H232" i="22"/>
  <c r="U232" i="22"/>
  <c r="U233" i="22" s="1"/>
  <c r="U235" i="22" s="1"/>
  <c r="AA62" i="12"/>
  <c r="V70" i="13"/>
  <c r="Z53" i="12"/>
  <c r="Z57" i="12" s="1"/>
  <c r="N57" i="12"/>
  <c r="N230" i="12" s="1"/>
  <c r="U57" i="13"/>
  <c r="V53" i="13"/>
  <c r="V57" i="13" s="1"/>
  <c r="Z67" i="12"/>
  <c r="AA67" i="12" s="1"/>
  <c r="U70" i="13"/>
  <c r="X242" i="12" l="1"/>
  <c r="V230" i="13"/>
  <c r="S242" i="12"/>
  <c r="P242" i="12"/>
  <c r="V242" i="12"/>
  <c r="Q242" i="12"/>
  <c r="U242" i="12"/>
  <c r="U233" i="12"/>
  <c r="U230" i="13"/>
  <c r="V233" i="12"/>
  <c r="Q233" i="13"/>
  <c r="R242" i="12"/>
  <c r="P233" i="13"/>
  <c r="N233" i="13"/>
  <c r="X233" i="12"/>
  <c r="S233" i="12"/>
  <c r="AA70" i="12"/>
  <c r="H233" i="22"/>
  <c r="V232" i="22"/>
  <c r="H233" i="21"/>
  <c r="V232" i="21"/>
  <c r="H233" i="27"/>
  <c r="V232" i="27"/>
  <c r="N246" i="12"/>
  <c r="N232" i="12"/>
  <c r="O246" i="12"/>
  <c r="O233" i="12"/>
  <c r="K233" i="13"/>
  <c r="H233" i="24"/>
  <c r="V232" i="24"/>
  <c r="O232" i="13"/>
  <c r="T232" i="12" s="1"/>
  <c r="Y242" i="12"/>
  <c r="H233" i="15"/>
  <c r="V232" i="15"/>
  <c r="H233" i="26"/>
  <c r="V232" i="26"/>
  <c r="H233" i="17"/>
  <c r="V232" i="17"/>
  <c r="J233" i="13"/>
  <c r="Q233" i="12"/>
  <c r="Q246" i="12"/>
  <c r="T233" i="13"/>
  <c r="H233" i="18"/>
  <c r="V232" i="18"/>
  <c r="H233" i="20"/>
  <c r="V232" i="20"/>
  <c r="H233" i="23"/>
  <c r="V232" i="23"/>
  <c r="R246" i="12"/>
  <c r="R233" i="12"/>
  <c r="S233" i="13"/>
  <c r="P233" i="12"/>
  <c r="L233" i="13"/>
  <c r="H233" i="16"/>
  <c r="V232" i="16"/>
  <c r="H233" i="14"/>
  <c r="V232" i="14"/>
  <c r="H233" i="19"/>
  <c r="V232" i="19"/>
  <c r="O242" i="12"/>
  <c r="Y233" i="12"/>
  <c r="Y246" i="12"/>
  <c r="R232" i="13"/>
  <c r="W232" i="12" s="1"/>
  <c r="W242" i="12" s="1"/>
  <c r="H233" i="25"/>
  <c r="V232" i="25"/>
  <c r="M233" i="13"/>
  <c r="W246" i="12"/>
  <c r="AA53" i="12"/>
  <c r="AA57" i="12" s="1"/>
  <c r="Z70" i="12"/>
  <c r="N233" i="12" l="1"/>
  <c r="N242" i="12"/>
  <c r="J4" i="2"/>
  <c r="O233" i="13"/>
  <c r="H246" i="12"/>
  <c r="AA230" i="12"/>
  <c r="W233" i="12"/>
  <c r="U232" i="13"/>
  <c r="U233" i="13" s="1"/>
  <c r="H235" i="19"/>
  <c r="V235" i="19" s="1"/>
  <c r="V233" i="19"/>
  <c r="H235" i="26"/>
  <c r="V235" i="26" s="1"/>
  <c r="V233" i="26"/>
  <c r="H235" i="24"/>
  <c r="V235" i="24" s="1"/>
  <c r="V233" i="24"/>
  <c r="H235" i="16"/>
  <c r="V235" i="16" s="1"/>
  <c r="V233" i="16"/>
  <c r="H235" i="17"/>
  <c r="V235" i="17" s="1"/>
  <c r="V233" i="17"/>
  <c r="V233" i="14"/>
  <c r="H235" i="18"/>
  <c r="V235" i="18" s="1"/>
  <c r="V233" i="18"/>
  <c r="T242" i="12"/>
  <c r="T233" i="12"/>
  <c r="Z232" i="12"/>
  <c r="H232" i="12"/>
  <c r="H235" i="21"/>
  <c r="V235" i="21" s="1"/>
  <c r="V233" i="21"/>
  <c r="H235" i="22"/>
  <c r="V235" i="22" s="1"/>
  <c r="V233" i="22"/>
  <c r="H235" i="20"/>
  <c r="V235" i="20" s="1"/>
  <c r="V233" i="20"/>
  <c r="H235" i="27"/>
  <c r="V235" i="27" s="1"/>
  <c r="V233" i="27"/>
  <c r="Z230" i="12"/>
  <c r="H235" i="25"/>
  <c r="V235" i="25" s="1"/>
  <c r="V233" i="25"/>
  <c r="R233" i="13"/>
  <c r="H235" i="23"/>
  <c r="V235" i="23" s="1"/>
  <c r="V233" i="23"/>
  <c r="H235" i="15"/>
  <c r="V235" i="15" s="1"/>
  <c r="V233" i="15"/>
  <c r="H232" i="13"/>
  <c r="J9" i="6" l="1"/>
  <c r="O9" i="14" s="1"/>
  <c r="J10" i="6"/>
  <c r="H242" i="12"/>
  <c r="H233" i="12"/>
  <c r="AA232" i="12"/>
  <c r="AA233" i="12" s="1"/>
  <c r="V232" i="13"/>
  <c r="H233" i="13"/>
  <c r="Z233" i="12"/>
  <c r="P9" i="14" l="1"/>
  <c r="U9" i="12" s="1"/>
  <c r="L9" i="14"/>
  <c r="N9" i="14"/>
  <c r="S9" i="12" s="1"/>
  <c r="J9" i="14"/>
  <c r="X9" i="6"/>
  <c r="T9" i="14"/>
  <c r="Y9" i="12" s="1"/>
  <c r="H9" i="6"/>
  <c r="M9" i="14"/>
  <c r="R9" i="12" s="1"/>
  <c r="H9" i="14"/>
  <c r="H9" i="12" s="1"/>
  <c r="S9" i="14"/>
  <c r="X9" i="12" s="1"/>
  <c r="R9" i="14"/>
  <c r="Q9" i="14"/>
  <c r="V9" i="12" s="1"/>
  <c r="J12" i="6"/>
  <c r="J46" i="6" s="1"/>
  <c r="J235" i="6" s="1"/>
  <c r="K9" i="14"/>
  <c r="P9" i="12" s="1"/>
  <c r="I9" i="14"/>
  <c r="N9" i="12" s="1"/>
  <c r="M10" i="14"/>
  <c r="M12" i="14" s="1"/>
  <c r="M46" i="14" s="1"/>
  <c r="M235" i="14" s="1"/>
  <c r="L10" i="14"/>
  <c r="Q10" i="14"/>
  <c r="P10" i="14"/>
  <c r="J10" i="14"/>
  <c r="J12" i="14" s="1"/>
  <c r="J46" i="14" s="1"/>
  <c r="J235" i="14" s="1"/>
  <c r="H10" i="14"/>
  <c r="N10" i="14"/>
  <c r="T10" i="14"/>
  <c r="R10" i="14"/>
  <c r="O10" i="14"/>
  <c r="O12" i="14" s="1"/>
  <c r="O46" i="14" s="1"/>
  <c r="O235" i="14" s="1"/>
  <c r="K10" i="14"/>
  <c r="I10" i="14"/>
  <c r="S10" i="14"/>
  <c r="O9" i="12"/>
  <c r="T9" i="12"/>
  <c r="V233" i="13"/>
  <c r="P12" i="14" l="1"/>
  <c r="P46" i="14" s="1"/>
  <c r="P235" i="14" s="1"/>
  <c r="L12" i="14"/>
  <c r="L46" i="14" s="1"/>
  <c r="L235" i="14" s="1"/>
  <c r="Q9" i="12"/>
  <c r="H12" i="14"/>
  <c r="H46" i="14" s="1"/>
  <c r="H235" i="14" s="1"/>
  <c r="I12" i="14"/>
  <c r="I46" i="14" s="1"/>
  <c r="I235" i="14" s="1"/>
  <c r="Y9" i="6"/>
  <c r="N12" i="14"/>
  <c r="N46" i="14" s="1"/>
  <c r="N235" i="14" s="1"/>
  <c r="S12" i="14"/>
  <c r="S46" i="14" s="1"/>
  <c r="S235" i="14" s="1"/>
  <c r="Q12" i="14"/>
  <c r="Q46" i="14" s="1"/>
  <c r="Q235" i="14" s="1"/>
  <c r="R12" i="14"/>
  <c r="R46" i="14" s="1"/>
  <c r="R235" i="14" s="1"/>
  <c r="W9" i="12"/>
  <c r="T12" i="14"/>
  <c r="T46" i="14" s="1"/>
  <c r="T235" i="14" s="1"/>
  <c r="U9" i="14"/>
  <c r="V9" i="14" s="1"/>
  <c r="K12" i="14"/>
  <c r="K46" i="14" s="1"/>
  <c r="K235" i="14" s="1"/>
  <c r="U10" i="14"/>
  <c r="V10" i="14" s="1"/>
  <c r="J3" i="2"/>
  <c r="Z9" i="12" l="1"/>
  <c r="AA9" i="12" s="1"/>
  <c r="V12" i="14"/>
  <c r="U12" i="14"/>
  <c r="U46" i="14" s="1"/>
  <c r="J32" i="2"/>
  <c r="I10" i="6"/>
  <c r="U235" i="14" l="1"/>
  <c r="V235" i="14" s="1"/>
  <c r="V46" i="14"/>
  <c r="N10" i="13"/>
  <c r="M10" i="13"/>
  <c r="H10" i="6"/>
  <c r="O10" i="13"/>
  <c r="P10" i="13"/>
  <c r="K10" i="13"/>
  <c r="S10" i="13"/>
  <c r="R10" i="13"/>
  <c r="J10" i="13"/>
  <c r="X10" i="6"/>
  <c r="X12" i="6" s="1"/>
  <c r="X46" i="6" s="1"/>
  <c r="X235" i="6" s="1"/>
  <c r="H10" i="13"/>
  <c r="Q10" i="13"/>
  <c r="T10" i="13"/>
  <c r="I12" i="6"/>
  <c r="I46" i="6" s="1"/>
  <c r="I10" i="13"/>
  <c r="N10" i="12" s="1"/>
  <c r="N12" i="12" s="1"/>
  <c r="L10" i="13"/>
  <c r="R12" i="13" l="1"/>
  <c r="R46" i="13" s="1"/>
  <c r="R235" i="13" s="1"/>
  <c r="W10" i="12"/>
  <c r="W12" i="12" s="1"/>
  <c r="W46" i="12" s="1"/>
  <c r="I12" i="13"/>
  <c r="I46" i="13" s="1"/>
  <c r="I235" i="13" s="1"/>
  <c r="U10" i="13"/>
  <c r="S12" i="13"/>
  <c r="S46" i="13" s="1"/>
  <c r="S235" i="13" s="1"/>
  <c r="X10" i="12"/>
  <c r="X12" i="12" s="1"/>
  <c r="X46" i="12" s="1"/>
  <c r="I235" i="6"/>
  <c r="K12" i="13"/>
  <c r="K46" i="13" s="1"/>
  <c r="K235" i="13" s="1"/>
  <c r="P10" i="12"/>
  <c r="P12" i="12" s="1"/>
  <c r="P46" i="12" s="1"/>
  <c r="Y10" i="12"/>
  <c r="Y12" i="12" s="1"/>
  <c r="Y46" i="12" s="1"/>
  <c r="T12" i="13"/>
  <c r="T46" i="13" s="1"/>
  <c r="T235" i="13" s="1"/>
  <c r="P12" i="13"/>
  <c r="P46" i="13" s="1"/>
  <c r="P235" i="13" s="1"/>
  <c r="U10" i="12"/>
  <c r="U12" i="12" s="1"/>
  <c r="U46" i="12" s="1"/>
  <c r="Q10" i="12"/>
  <c r="Q12" i="12" s="1"/>
  <c r="Q46" i="12" s="1"/>
  <c r="L12" i="13"/>
  <c r="L46" i="13" s="1"/>
  <c r="L235" i="13" s="1"/>
  <c r="Q12" i="13"/>
  <c r="Q46" i="13" s="1"/>
  <c r="Q235" i="13" s="1"/>
  <c r="V10" i="12"/>
  <c r="V12" i="12" s="1"/>
  <c r="V46" i="12" s="1"/>
  <c r="O12" i="13"/>
  <c r="O46" i="13" s="1"/>
  <c r="O235" i="13" s="1"/>
  <c r="T10" i="12"/>
  <c r="T12" i="12" s="1"/>
  <c r="T46" i="12" s="1"/>
  <c r="H12" i="13"/>
  <c r="H46" i="13" s="1"/>
  <c r="H235" i="13" s="1"/>
  <c r="H10" i="12"/>
  <c r="H12" i="12" s="1"/>
  <c r="H46" i="12" s="1"/>
  <c r="H235" i="12" s="1"/>
  <c r="H12" i="6"/>
  <c r="H46" i="6" s="1"/>
  <c r="P4" i="6" s="1"/>
  <c r="J5" i="5" s="1"/>
  <c r="Y10" i="6"/>
  <c r="Y12" i="6" s="1"/>
  <c r="R10" i="12"/>
  <c r="R12" i="12" s="1"/>
  <c r="R46" i="12" s="1"/>
  <c r="M12" i="13"/>
  <c r="M46" i="13" s="1"/>
  <c r="M235" i="13" s="1"/>
  <c r="J12" i="13"/>
  <c r="J46" i="13" s="1"/>
  <c r="J235" i="13" s="1"/>
  <c r="O10" i="12"/>
  <c r="O12" i="12" s="1"/>
  <c r="O46" i="12" s="1"/>
  <c r="N12" i="13"/>
  <c r="N46" i="13" s="1"/>
  <c r="N235" i="13" s="1"/>
  <c r="S10" i="12"/>
  <c r="S12" i="12" s="1"/>
  <c r="S46" i="12" s="1"/>
  <c r="N4" i="6" l="1"/>
  <c r="H5" i="5" s="1"/>
  <c r="O4" i="6"/>
  <c r="I5" i="5" s="1"/>
  <c r="L4" i="6"/>
  <c r="F5" i="5" s="1"/>
  <c r="M4" i="6"/>
  <c r="G5" i="5" s="1"/>
  <c r="J4" i="6"/>
  <c r="D5" i="5" s="1"/>
  <c r="K4" i="6"/>
  <c r="E5" i="5" s="1"/>
  <c r="Y46" i="6"/>
  <c r="Y235" i="6" s="1"/>
  <c r="H235" i="6"/>
  <c r="H236" i="6" s="1"/>
  <c r="Q245" i="12"/>
  <c r="Q235" i="12"/>
  <c r="Q3" i="12"/>
  <c r="U245" i="12"/>
  <c r="U235" i="12"/>
  <c r="U3" i="12"/>
  <c r="X245" i="12"/>
  <c r="X235" i="12"/>
  <c r="X3" i="12"/>
  <c r="T245" i="12"/>
  <c r="T235" i="12"/>
  <c r="T3" i="12"/>
  <c r="Z10" i="12"/>
  <c r="Z12" i="12" s="1"/>
  <c r="Z46" i="12" s="1"/>
  <c r="Z235" i="12" s="1"/>
  <c r="N46" i="12"/>
  <c r="Y3" i="12"/>
  <c r="Y235" i="12"/>
  <c r="Y245" i="12"/>
  <c r="V10" i="13"/>
  <c r="V12" i="13" s="1"/>
  <c r="U12" i="13"/>
  <c r="U46" i="13" s="1"/>
  <c r="U235" i="13" s="1"/>
  <c r="V235" i="13" s="1"/>
  <c r="V245" i="12"/>
  <c r="V235" i="12"/>
  <c r="V3" i="12"/>
  <c r="P235" i="12"/>
  <c r="P3" i="12"/>
  <c r="P245" i="12"/>
  <c r="O235" i="12"/>
  <c r="O245" i="12"/>
  <c r="O3" i="12"/>
  <c r="W3" i="12"/>
  <c r="W235" i="12"/>
  <c r="W245" i="12"/>
  <c r="S245" i="12"/>
  <c r="S235" i="12"/>
  <c r="S3" i="12"/>
  <c r="R235" i="12"/>
  <c r="R245" i="12"/>
  <c r="R3" i="12"/>
  <c r="I4" i="6"/>
  <c r="C5" i="5" s="1"/>
  <c r="AA10" i="12" l="1"/>
  <c r="AA12" i="12" s="1"/>
  <c r="AA46" i="12" s="1"/>
  <c r="AA235" i="12" s="1"/>
  <c r="V46" i="13"/>
  <c r="N235" i="12"/>
  <c r="N245" i="12"/>
  <c r="H245" i="12" s="1"/>
  <c r="N3" i="12"/>
</calcChain>
</file>

<file path=xl/sharedStrings.xml><?xml version="1.0" encoding="utf-8"?>
<sst xmlns="http://schemas.openxmlformats.org/spreadsheetml/2006/main" count="5432" uniqueCount="737">
  <si>
    <t>CHICANOS POR LA CAUSA, INC.</t>
  </si>
  <si>
    <t>Introduction Sheet</t>
  </si>
  <si>
    <t>Please follow the instructions.</t>
  </si>
  <si>
    <t>INSTRUCTIONS:</t>
  </si>
  <si>
    <r>
      <t xml:space="preserve">Only Input Data In </t>
    </r>
    <r>
      <rPr>
        <b/>
        <sz val="18"/>
        <color indexed="13"/>
        <rFont val="Arial"/>
        <family val="2"/>
      </rPr>
      <t xml:space="preserve">YELLOW </t>
    </r>
    <r>
      <rPr>
        <b/>
        <sz val="18"/>
        <color indexed="9"/>
        <rFont val="Arial"/>
        <family val="2"/>
      </rPr>
      <t>Tabs</t>
    </r>
  </si>
  <si>
    <r>
      <t xml:space="preserve">Only fill in the cells with </t>
    </r>
    <r>
      <rPr>
        <b/>
        <sz val="18"/>
        <color indexed="10"/>
        <rFont val="Arial"/>
        <family val="2"/>
      </rPr>
      <t>RED</t>
    </r>
    <r>
      <rPr>
        <b/>
        <sz val="18"/>
        <color indexed="9"/>
        <rFont val="Arial"/>
        <family val="2"/>
      </rPr>
      <t xml:space="preserve"> font</t>
    </r>
  </si>
  <si>
    <r>
      <t xml:space="preserve">(1) </t>
    </r>
    <r>
      <rPr>
        <b/>
        <sz val="12"/>
        <rFont val="Arial"/>
        <family val="2"/>
      </rPr>
      <t>Please begin your budget with Program Name in Cell A2 above.</t>
    </r>
  </si>
  <si>
    <r>
      <t>(2)</t>
    </r>
    <r>
      <rPr>
        <b/>
        <sz val="12"/>
        <rFont val="Arial"/>
        <family val="2"/>
      </rPr>
      <t xml:space="preserve"> Complete columns B through J in the CONTRACTS Tab.</t>
    </r>
  </si>
  <si>
    <r>
      <t>(3)</t>
    </r>
    <r>
      <rPr>
        <b/>
        <sz val="12"/>
        <rFont val="Arial"/>
        <family val="2"/>
      </rPr>
      <t xml:space="preserve"> Enter information into the Staffing Plan Tab.</t>
    </r>
  </si>
  <si>
    <r>
      <t>(4)</t>
    </r>
    <r>
      <rPr>
        <b/>
        <sz val="12"/>
        <rFont val="Arial"/>
        <family val="2"/>
      </rPr>
      <t xml:space="preserve"> Allocate Salaries Expense by completing the Staffing Allocation % Tab.</t>
    </r>
  </si>
  <si>
    <r>
      <t xml:space="preserve">(5) </t>
    </r>
    <r>
      <rPr>
        <b/>
        <sz val="12"/>
        <rFont val="Arial"/>
        <family val="2"/>
      </rPr>
      <t>On the Budget Summary Tab:</t>
    </r>
  </si>
  <si>
    <t xml:space="preserve">       a.  Enter Revenues by contract type</t>
  </si>
  <si>
    <t xml:space="preserve">       b.  Allocate Operational Expenses according to approved contract specifications</t>
  </si>
  <si>
    <t xml:space="preserve">       c.  Enter allocation % by month on rows 245 and 246 based on historical information</t>
  </si>
  <si>
    <t xml:space="preserve">       d. Verify that Column Y has all Zeros</t>
  </si>
  <si>
    <t>Forecast</t>
  </si>
  <si>
    <t>Total</t>
  </si>
  <si>
    <t>Jul 2018</t>
  </si>
  <si>
    <t>Aug 2018</t>
  </si>
  <si>
    <t>Sep 2018</t>
  </si>
  <si>
    <t>Oct 2018</t>
  </si>
  <si>
    <t>Nov 2018</t>
  </si>
  <si>
    <t>Dec 2018</t>
  </si>
  <si>
    <t>Jan 2017</t>
  </si>
  <si>
    <t>Feb 2017</t>
  </si>
  <si>
    <t>Mar 2017</t>
  </si>
  <si>
    <t>Apr 2017</t>
  </si>
  <si>
    <t>May 2017</t>
  </si>
  <si>
    <t>Jun 2017</t>
  </si>
  <si>
    <t>Contract 4</t>
  </si>
  <si>
    <t>Contract 5</t>
  </si>
  <si>
    <t>Contract 6</t>
  </si>
  <si>
    <t>Contract 7</t>
  </si>
  <si>
    <t>Contract 8</t>
  </si>
  <si>
    <t>Contract 9</t>
  </si>
  <si>
    <t>Contract 10</t>
  </si>
  <si>
    <t>Contract 11</t>
  </si>
  <si>
    <t>Contract 12</t>
  </si>
  <si>
    <t>Contract 13</t>
  </si>
  <si>
    <t>Contract 14</t>
  </si>
  <si>
    <t>Contract 15</t>
  </si>
  <si>
    <t>Contract 16</t>
  </si>
  <si>
    <t>Contract 17</t>
  </si>
  <si>
    <t>Contract 18</t>
  </si>
  <si>
    <t>Contract 19</t>
  </si>
  <si>
    <t>Contract 20</t>
  </si>
  <si>
    <t>Contract 21</t>
  </si>
  <si>
    <t>Contract 22</t>
  </si>
  <si>
    <t>Contract 23</t>
  </si>
  <si>
    <t>Contract 24</t>
  </si>
  <si>
    <t>Contract 25</t>
  </si>
  <si>
    <t>Contract 26</t>
  </si>
  <si>
    <t>Contract 27</t>
  </si>
  <si>
    <t>Contract 28</t>
  </si>
  <si>
    <t>Contract 29</t>
  </si>
  <si>
    <t>Contract 30</t>
  </si>
  <si>
    <t>Total Expenses</t>
  </si>
  <si>
    <t>Surplus/Deficit</t>
  </si>
  <si>
    <t xml:space="preserve"> </t>
  </si>
  <si>
    <t>Fund</t>
  </si>
  <si>
    <t>Center</t>
  </si>
  <si>
    <t>Report</t>
  </si>
  <si>
    <t>Project</t>
  </si>
  <si>
    <t>Contract</t>
  </si>
  <si>
    <t>Contract Type</t>
  </si>
  <si>
    <t>Contract Name</t>
  </si>
  <si>
    <t>CFDA No.</t>
  </si>
  <si>
    <t>#</t>
  </si>
  <si>
    <t>Code</t>
  </si>
  <si>
    <t>Period</t>
  </si>
  <si>
    <t>FFS, Cost Reimbursement, Unres.</t>
  </si>
  <si>
    <t>Contract Amount</t>
  </si>
  <si>
    <t>None</t>
  </si>
  <si>
    <t>Contract 1</t>
  </si>
  <si>
    <t>6210 Grant Revenue</t>
  </si>
  <si>
    <t>Contract 2</t>
  </si>
  <si>
    <t>6220 Cost Reimbursement</t>
  </si>
  <si>
    <t>Contract 3</t>
  </si>
  <si>
    <t>6230 Fee for Service</t>
  </si>
  <si>
    <t>6240 Capital Asset Revenue</t>
  </si>
  <si>
    <t>6260 Client Service Fees</t>
  </si>
  <si>
    <t>6270 Development Fees</t>
  </si>
  <si>
    <t>6290 Fundraising Revenues</t>
  </si>
  <si>
    <t>6310 Cash Donations</t>
  </si>
  <si>
    <t>6320 Donated Goods &amp; Services</t>
  </si>
  <si>
    <t>6325 Donated Securities &amp; Property</t>
  </si>
  <si>
    <t>6330 Food Stamp Donations</t>
  </si>
  <si>
    <t>6280 Administrative Service Fees</t>
  </si>
  <si>
    <t>6281 Charter School Administrative Fees</t>
  </si>
  <si>
    <t>6295 Revenue from Sale of Inventories</t>
  </si>
  <si>
    <t>6410 Loan Interest Income</t>
  </si>
  <si>
    <t>6420 Other Interest Income</t>
  </si>
  <si>
    <t>6510 Loan Late Fee</t>
  </si>
  <si>
    <t>6515 Management Fee Revenue</t>
  </si>
  <si>
    <t>6520 Rental Income</t>
  </si>
  <si>
    <t>6521 Vacancies</t>
  </si>
  <si>
    <t>6522 Loss to Lease</t>
  </si>
  <si>
    <t>6523 Concessions</t>
  </si>
  <si>
    <t>6524 Bad Debts</t>
  </si>
  <si>
    <t>6530 Miscellaneous Revenue</t>
  </si>
  <si>
    <t>6531 Use Allowance Income</t>
  </si>
  <si>
    <t>6532 NSF Fee</t>
  </si>
  <si>
    <t>6533 Damages &amp; Cleaning Fees</t>
  </si>
  <si>
    <t>6540 Discount Revenue</t>
  </si>
  <si>
    <t>6610 Interest Income</t>
  </si>
  <si>
    <t>6620 Dividend Income</t>
  </si>
  <si>
    <t>Chicanos Por La Causa, Inc.</t>
  </si>
  <si>
    <t>ERE Rates</t>
  </si>
  <si>
    <t>Item/Description</t>
  </si>
  <si>
    <t>Rate</t>
  </si>
  <si>
    <t>FICA</t>
  </si>
  <si>
    <t>x Total Salary</t>
  </si>
  <si>
    <t>Medicare</t>
  </si>
  <si>
    <t>Workers' Comp. - Professional   (1)</t>
  </si>
  <si>
    <t>Workers' Comp. - Nonprofessional   (2)</t>
  </si>
  <si>
    <t>Unemployment Compensation</t>
  </si>
  <si>
    <t>Long Term Disability</t>
  </si>
  <si>
    <t>Short Term Disability</t>
  </si>
  <si>
    <t>AD&amp;D Life Insurance</t>
  </si>
  <si>
    <t>No Medical Coverage</t>
  </si>
  <si>
    <t>per month</t>
  </si>
  <si>
    <t>Medical Coverage - Core Employee Only  (1)</t>
  </si>
  <si>
    <t>Medical Coverage - Core Employee + Spouse (2)</t>
  </si>
  <si>
    <t>Medical Coverage - Core Employee + Children (3)</t>
  </si>
  <si>
    <t>Medical Coverage - Core Employee + Family (4)</t>
  </si>
  <si>
    <t>Medical Coverage - HD Employee Only (5)</t>
  </si>
  <si>
    <t>Medical Coverage - HD Employee + Spouse (6)</t>
  </si>
  <si>
    <t>Medical Coverage - HD Employee + Children (7)</t>
  </si>
  <si>
    <t>Medical Coverage - HD Employee + Family (8)</t>
  </si>
  <si>
    <t>Medical Coverage - High Deductible Family (9)</t>
  </si>
  <si>
    <t>Healthiest You (1)</t>
  </si>
  <si>
    <t>Dental - Single   (1)</t>
  </si>
  <si>
    <t>Dental - Family   (2)</t>
  </si>
  <si>
    <t>Vision - Single   (1)</t>
  </si>
  <si>
    <t>Vision - Family   (2)</t>
  </si>
  <si>
    <t>EAP</t>
  </si>
  <si>
    <t>Per Employee Per Month</t>
  </si>
  <si>
    <t>Retirement</t>
  </si>
  <si>
    <t xml:space="preserve">Life Insurance </t>
  </si>
  <si>
    <t>Bonuses - Incentives</t>
  </si>
  <si>
    <t xml:space="preserve">One Time Bonus </t>
  </si>
  <si>
    <t>Merit Increase</t>
  </si>
  <si>
    <t>La Causa Construction</t>
  </si>
  <si>
    <t>Tiempo Property Management</t>
  </si>
  <si>
    <t>Commercial Properties</t>
  </si>
  <si>
    <t>Single Family Operations (Acq &amp; Dis)</t>
  </si>
  <si>
    <t>Nevada Development</t>
  </si>
  <si>
    <t>Rural Development</t>
  </si>
  <si>
    <t>Single Family Rentals</t>
  </si>
  <si>
    <t>Centro Phoenix</t>
  </si>
  <si>
    <t>Centro Esperanza</t>
  </si>
  <si>
    <t>Domestic Violence Prevention</t>
  </si>
  <si>
    <t>Corazon</t>
  </si>
  <si>
    <t>Parenting Arizona</t>
  </si>
  <si>
    <t>Las Vegas Housing</t>
  </si>
  <si>
    <t>Phoenix Housing</t>
  </si>
  <si>
    <t>Tucson Housing</t>
  </si>
  <si>
    <t>Youth Services &amp; Adult Education</t>
  </si>
  <si>
    <t>Healthy Aging &amp; Senior Services</t>
  </si>
  <si>
    <t>Elderly Home Healthcare</t>
  </si>
  <si>
    <t>Medical Coverage Coding:</t>
  </si>
  <si>
    <t>Dental/Vision Coverage Coding:</t>
  </si>
  <si>
    <t>(1) Core Employee Only</t>
  </si>
  <si>
    <t>(4) Core Employee + Family</t>
  </si>
  <si>
    <t>(7) High Deductible Children</t>
  </si>
  <si>
    <t>Staffing Plan</t>
  </si>
  <si>
    <t>(2) Core Employee + Spouse</t>
  </si>
  <si>
    <t>(5) High Deductible Single</t>
  </si>
  <si>
    <t>(8) High Deductible Family</t>
  </si>
  <si>
    <t>(2) Core Employee + ANY Family Members</t>
  </si>
  <si>
    <t>(3) Core Employee + Children</t>
  </si>
  <si>
    <t>(6) High Deductible Spouse</t>
  </si>
  <si>
    <t>(0) No Coverage</t>
  </si>
  <si>
    <t xml:space="preserve">Program </t>
  </si>
  <si>
    <t># Months</t>
  </si>
  <si>
    <t>401 K</t>
  </si>
  <si>
    <t>Medical</t>
  </si>
  <si>
    <t>Dental</t>
  </si>
  <si>
    <t>Vision</t>
  </si>
  <si>
    <t>Healthiest</t>
  </si>
  <si>
    <t>Work</t>
  </si>
  <si>
    <t>Eval</t>
  </si>
  <si>
    <t>Annual</t>
  </si>
  <si>
    <t>Merit</t>
  </si>
  <si>
    <t>% Year</t>
  </si>
  <si>
    <t>Name</t>
  </si>
  <si>
    <t>Allocation</t>
  </si>
  <si>
    <t>Employee ID</t>
  </si>
  <si>
    <t>Company FTE</t>
  </si>
  <si>
    <t>Allocated</t>
  </si>
  <si>
    <t>Title</t>
  </si>
  <si>
    <t>Hire Date</t>
  </si>
  <si>
    <t>Eligible</t>
  </si>
  <si>
    <t>%</t>
  </si>
  <si>
    <t>Coverage</t>
  </si>
  <si>
    <t>You</t>
  </si>
  <si>
    <t>Comp</t>
  </si>
  <si>
    <t>Month</t>
  </si>
  <si>
    <t>Salary</t>
  </si>
  <si>
    <t>Increase %</t>
  </si>
  <si>
    <t>Increase</t>
  </si>
  <si>
    <t>Employee 18</t>
  </si>
  <si>
    <t>Employee 19</t>
  </si>
  <si>
    <t>Employee 20</t>
  </si>
  <si>
    <t>Employee 21</t>
  </si>
  <si>
    <t>Employee 22</t>
  </si>
  <si>
    <t>Employee 23</t>
  </si>
  <si>
    <t>Employee 24</t>
  </si>
  <si>
    <t>Employee 25</t>
  </si>
  <si>
    <t>Employee 26</t>
  </si>
  <si>
    <t>Employee 27</t>
  </si>
  <si>
    <t>Employee 28</t>
  </si>
  <si>
    <t>Employee 29</t>
  </si>
  <si>
    <t>Employee 30</t>
  </si>
  <si>
    <t>Employee 31</t>
  </si>
  <si>
    <t>Employee 32</t>
  </si>
  <si>
    <t>Employee 33</t>
  </si>
  <si>
    <t>Employee 34</t>
  </si>
  <si>
    <t>Employee 35</t>
  </si>
  <si>
    <t>Employee 36</t>
  </si>
  <si>
    <t>Employee 37</t>
  </si>
  <si>
    <t>Employee 38</t>
  </si>
  <si>
    <t>Employee 39</t>
  </si>
  <si>
    <t>Employee 40</t>
  </si>
  <si>
    <t>Employee 41</t>
  </si>
  <si>
    <t>Employee 42</t>
  </si>
  <si>
    <t>Employee 43</t>
  </si>
  <si>
    <t>Employee 44</t>
  </si>
  <si>
    <t>Employee 45</t>
  </si>
  <si>
    <t>Employee 46</t>
  </si>
  <si>
    <t>Employee 47</t>
  </si>
  <si>
    <t>Employee 48</t>
  </si>
  <si>
    <t>Employee 49</t>
  </si>
  <si>
    <t>Employee 50</t>
  </si>
  <si>
    <t>Employee 51</t>
  </si>
  <si>
    <t>Employee 52</t>
  </si>
  <si>
    <t>Employee 53</t>
  </si>
  <si>
    <t>Employee 54</t>
  </si>
  <si>
    <t>Employee 55</t>
  </si>
  <si>
    <t>Employee 56</t>
  </si>
  <si>
    <t>Employee 57</t>
  </si>
  <si>
    <t>Employee 58</t>
  </si>
  <si>
    <t>Employee 59</t>
  </si>
  <si>
    <t>Employee 60</t>
  </si>
  <si>
    <t>Notes:</t>
  </si>
  <si>
    <t>Full Time Estimate</t>
  </si>
  <si>
    <t>Level</t>
  </si>
  <si>
    <t>Used to Calculate Workers Compensation Insurance</t>
  </si>
  <si>
    <t>Prog. FTE = Total FTE for employee at program being budgeted</t>
  </si>
  <si>
    <t>(1) - Professional (Directors, Counselors, Teachers, Clerical).</t>
  </si>
  <si>
    <t>Company FTE = Total FTE for employee at CPLC</t>
  </si>
  <si>
    <t>(2) - Non-Professional (Drivers, Cooks, Housekeepers, etc.).</t>
  </si>
  <si>
    <t>(1.0) - Full time 40 hrs per week</t>
  </si>
  <si>
    <t>Evaluation Month</t>
  </si>
  <si>
    <t>(0.5) - Part time 20 hrs or less</t>
  </si>
  <si>
    <t>*Please note that this number is part of a formula and will affect the total salary amount.</t>
  </si>
  <si>
    <t>* Please enter the number of months between July 1st and the employee's scheduled yearly evaluation.</t>
  </si>
  <si>
    <t>Example - An employee's evaluation is in December, then you would enter the number 6.</t>
  </si>
  <si>
    <t>Medical Coverage</t>
  </si>
  <si>
    <t>(0) No medical insurance</t>
  </si>
  <si>
    <t>(1) PPO Buy up Single</t>
  </si>
  <si>
    <t>(2) PPO Buy Up Spouse</t>
  </si>
  <si>
    <t>(3) PPO Buy up Family</t>
  </si>
  <si>
    <t>(4) PPO Core Single</t>
  </si>
  <si>
    <t>(5) PPO Core Spouse</t>
  </si>
  <si>
    <t>(6) PPO Core Family</t>
  </si>
  <si>
    <t>(7) High Deductible Single</t>
  </si>
  <si>
    <t>(8) High Deductible Spouse</t>
  </si>
  <si>
    <t>(9) High Deductible Family</t>
  </si>
  <si>
    <t>Dental Coverage</t>
  </si>
  <si>
    <t>(1) - Single</t>
  </si>
  <si>
    <t>(2) - Family</t>
  </si>
  <si>
    <t>Healthiest You</t>
  </si>
  <si>
    <t>(0) - Not Covered</t>
  </si>
  <si>
    <t>(1) - Covered</t>
  </si>
  <si>
    <t># of Months Eligible for Benefits</t>
  </si>
  <si>
    <t>New Hire Employees will become eligible for Health Insurance after 3 months</t>
  </si>
  <si>
    <t>If new hire enter 9 indicating 9 months of eligibility</t>
  </si>
  <si>
    <t>If returning employee enter 12 indicating 12 months of benefits</t>
  </si>
  <si>
    <t>401K Eligibility (Employees are eligible after 1 year)</t>
  </si>
  <si>
    <t>Enter 1 if employee is eligible for 401 K for the entire year</t>
  </si>
  <si>
    <t>Enter 0 if employee is not eligible</t>
  </si>
  <si>
    <t>Enter .5 if employee is eligible for 6 months of the year</t>
  </si>
  <si>
    <t>401K % = Employees Contribution to 401K</t>
  </si>
  <si>
    <t>Staffing Allocation</t>
  </si>
  <si>
    <t>Check</t>
  </si>
  <si>
    <t>Figure</t>
  </si>
  <si>
    <t>* Note - Please allocate each salary completely, using the check figure as reference.</t>
  </si>
  <si>
    <t>Staffing Allocation Detail</t>
  </si>
  <si>
    <t xml:space="preserve"> Total Percentage by Project/Contract</t>
  </si>
  <si>
    <t>Fringe Costs by Contract</t>
  </si>
  <si>
    <t>MEDICARE</t>
  </si>
  <si>
    <t>WORKMANS COMPENSATION</t>
  </si>
  <si>
    <t>W. Comp</t>
  </si>
  <si>
    <t>UNEMPLOYMENT INSURANCE</t>
  </si>
  <si>
    <t>UNEM</t>
  </si>
  <si>
    <t>LONG TERM DISABILITY</t>
  </si>
  <si>
    <t>DISAB</t>
  </si>
  <si>
    <t>MEDICAL INSURANCE</t>
  </si>
  <si>
    <t>MEDICAL</t>
  </si>
  <si>
    <t>Healthiest You Insurance</t>
  </si>
  <si>
    <t>DENTAL INSURANCE</t>
  </si>
  <si>
    <t>DENTAL</t>
  </si>
  <si>
    <t>VISION</t>
  </si>
  <si>
    <t>401K Match</t>
  </si>
  <si>
    <t>401K</t>
  </si>
  <si>
    <t>LIFE</t>
  </si>
  <si>
    <t>LIFE INSURANCE</t>
  </si>
  <si>
    <t>ERE Detail</t>
  </si>
  <si>
    <t>Unempl.</t>
  </si>
  <si>
    <t>Long Term</t>
  </si>
  <si>
    <t>Short Term</t>
  </si>
  <si>
    <t>% Alloc.</t>
  </si>
  <si>
    <t>Workers'</t>
  </si>
  <si>
    <t>Comp.</t>
  </si>
  <si>
    <t>Disability</t>
  </si>
  <si>
    <t>Med</t>
  </si>
  <si>
    <t>Salary &amp;</t>
  </si>
  <si>
    <t>to Svcs.</t>
  </si>
  <si>
    <t>Ins.</t>
  </si>
  <si>
    <t xml:space="preserve">You </t>
  </si>
  <si>
    <t>AD&amp;D</t>
  </si>
  <si>
    <t>Life</t>
  </si>
  <si>
    <t>Fringe</t>
  </si>
  <si>
    <t>ERE/Salary</t>
  </si>
  <si>
    <t>?</t>
  </si>
  <si>
    <t>Operating Budget</t>
  </si>
  <si>
    <t>Acct #</t>
  </si>
  <si>
    <t>Qty</t>
  </si>
  <si>
    <t>Unit</t>
  </si>
  <si>
    <t>REVENUES</t>
  </si>
  <si>
    <t xml:space="preserve">Grant and Contract Revenues </t>
  </si>
  <si>
    <t>Grant Revenues</t>
  </si>
  <si>
    <t>Cost Reimbursement</t>
  </si>
  <si>
    <t>Fee For Service</t>
  </si>
  <si>
    <t>TOTAL GRANT &amp; CONTRACT REVENUES</t>
  </si>
  <si>
    <t>NON-CONTRACT REVENUES</t>
  </si>
  <si>
    <t>Client Service Fees</t>
  </si>
  <si>
    <t>Development Fees</t>
  </si>
  <si>
    <t>Fund Raising Revenues</t>
  </si>
  <si>
    <t>Cash Donations</t>
  </si>
  <si>
    <t>Fundraising</t>
  </si>
  <si>
    <t>Administrative Service Fees</t>
  </si>
  <si>
    <t>Charter School Administrative Fees</t>
  </si>
  <si>
    <t>Revenue from Sale of Inventories</t>
  </si>
  <si>
    <t>Loan Interest Income</t>
  </si>
  <si>
    <t>Other Interest Income</t>
  </si>
  <si>
    <t>Loan Late Fee</t>
  </si>
  <si>
    <t>Management Fee Revenue</t>
  </si>
  <si>
    <t>Rental Income</t>
  </si>
  <si>
    <t>Vacancies</t>
  </si>
  <si>
    <t>Loss to Lease</t>
  </si>
  <si>
    <t>Concessions</t>
  </si>
  <si>
    <t>Bad Debts</t>
  </si>
  <si>
    <t>Miscellaneous Revenues</t>
  </si>
  <si>
    <t>Late Charges</t>
  </si>
  <si>
    <t>Discounts Revenue</t>
  </si>
  <si>
    <t>Interest Income</t>
  </si>
  <si>
    <t>Dividend Income</t>
  </si>
  <si>
    <t>Accrued Investment Income</t>
  </si>
  <si>
    <t>Realized Gain on Investment</t>
  </si>
  <si>
    <t>Unrealized Gain on Investment</t>
  </si>
  <si>
    <t>Investment Expense</t>
  </si>
  <si>
    <t>Other Revenues</t>
  </si>
  <si>
    <t>Donated Goods and Services</t>
  </si>
  <si>
    <t>Donated Securities and Property</t>
  </si>
  <si>
    <t>Food Stamp Donations</t>
  </si>
  <si>
    <t>In-Kind Revenues</t>
  </si>
  <si>
    <t>TOTAL NON-CONTRACT REVENUES</t>
  </si>
  <si>
    <t>TOTAL REVENUES</t>
  </si>
  <si>
    <t>EXPENSES</t>
  </si>
  <si>
    <t>Salaries and Wages</t>
  </si>
  <si>
    <t>Contract and Temporary Labor</t>
  </si>
  <si>
    <t>FICA - Employer</t>
  </si>
  <si>
    <t>Workers Comp</t>
  </si>
  <si>
    <t>Unemployment Insurance</t>
  </si>
  <si>
    <t>Payroll Taxes</t>
  </si>
  <si>
    <t>Medical Insurance</t>
  </si>
  <si>
    <t>Vision Insurance</t>
  </si>
  <si>
    <t>Dental Insurance</t>
  </si>
  <si>
    <t>Life Insurance</t>
  </si>
  <si>
    <t>401K Discretionary</t>
  </si>
  <si>
    <t>Tuition Reimbursement</t>
  </si>
  <si>
    <t>Other Fringe Benefits</t>
  </si>
  <si>
    <t>Fringe Benefits</t>
  </si>
  <si>
    <t>Audit &amp; Tax</t>
  </si>
  <si>
    <t>Technology Services</t>
  </si>
  <si>
    <t>Legal</t>
  </si>
  <si>
    <t>Consultant &amp; Professional Services</t>
  </si>
  <si>
    <t>Educational</t>
  </si>
  <si>
    <t>Training &amp; Technical Assistance</t>
  </si>
  <si>
    <t>Medical and Dental</t>
  </si>
  <si>
    <t>Mental Health</t>
  </si>
  <si>
    <t>Nutrition</t>
  </si>
  <si>
    <t>Family Child Care</t>
  </si>
  <si>
    <t>Physical Therapist</t>
  </si>
  <si>
    <t>Other Professional (On Call)</t>
  </si>
  <si>
    <t>Contractor Services</t>
  </si>
  <si>
    <t>Rent</t>
  </si>
  <si>
    <t>Management Fee</t>
  </si>
  <si>
    <t>Utilities</t>
  </si>
  <si>
    <t>Water</t>
  </si>
  <si>
    <t>Gas</t>
  </si>
  <si>
    <t>Sewer</t>
  </si>
  <si>
    <t>Garbage/Trash Removal</t>
  </si>
  <si>
    <t>Facilities Maintenance</t>
  </si>
  <si>
    <t>Electrical Maintenance</t>
  </si>
  <si>
    <t>Plumbing &amp; Sewer Maintenance</t>
  </si>
  <si>
    <t>Roof Maintenance</t>
  </si>
  <si>
    <t>General Maintenance Supplies</t>
  </si>
  <si>
    <t>Glass-Doors/Screens/Windows</t>
  </si>
  <si>
    <t>A/C Heating Supplies</t>
  </si>
  <si>
    <t>A/C Heating Maint./Repairs</t>
  </si>
  <si>
    <t>Lock &amp; Key Services &amp; Supplies</t>
  </si>
  <si>
    <t>Paint &amp; Supplies</t>
  </si>
  <si>
    <t>Janitorial and Landscaping</t>
  </si>
  <si>
    <t>Cleaning Vendor/Janitorial</t>
  </si>
  <si>
    <t>Exterminating</t>
  </si>
  <si>
    <t>Landscape Supplies</t>
  </si>
  <si>
    <t>Carpet Cleaning</t>
  </si>
  <si>
    <t>Security Services</t>
  </si>
  <si>
    <t>Other Occupancy</t>
  </si>
  <si>
    <t>Basic Telephone</t>
  </si>
  <si>
    <t>Long Distance Telephone</t>
  </si>
  <si>
    <t>Pager/Cellular</t>
  </si>
  <si>
    <t>Occupancy Costs</t>
  </si>
  <si>
    <t>Computer Hardware</t>
  </si>
  <si>
    <t>Computer Software</t>
  </si>
  <si>
    <t>Networking Hardware</t>
  </si>
  <si>
    <t>Networking Software</t>
  </si>
  <si>
    <t>Basic Telephone (Network Related)</t>
  </si>
  <si>
    <t>Internet Access</t>
  </si>
  <si>
    <t>Communications Infrastructure - IT</t>
  </si>
  <si>
    <t>Installation (Network)</t>
  </si>
  <si>
    <t>Tech and Communications</t>
  </si>
  <si>
    <t>Office Equipment Leases</t>
  </si>
  <si>
    <t>Computer Equipment Leases</t>
  </si>
  <si>
    <t>Vehicle Leases</t>
  </si>
  <si>
    <t>Communication Equipment Leases</t>
  </si>
  <si>
    <t>Office Equipment Repair</t>
  </si>
  <si>
    <t>Computer Equipment Repair</t>
  </si>
  <si>
    <t>Vehicle Repairs</t>
  </si>
  <si>
    <t>Communication Equipment Repairs</t>
  </si>
  <si>
    <t>Equip. Rental, Repair and Maint.</t>
  </si>
  <si>
    <t>Depreciation - Buildings</t>
  </si>
  <si>
    <t>Depreciation- FFE</t>
  </si>
  <si>
    <t>Depreciation - Vehicles</t>
  </si>
  <si>
    <t>Depreciation - Vehicles Temp Restricted</t>
  </si>
  <si>
    <t>Depreciation - Office Equipment</t>
  </si>
  <si>
    <t>Depreciation</t>
  </si>
  <si>
    <t>Office Supplies</t>
  </si>
  <si>
    <t>Computer Supplies</t>
  </si>
  <si>
    <t>Food</t>
  </si>
  <si>
    <t>Kitchen Supplies</t>
  </si>
  <si>
    <t>Cleaning Supplies</t>
  </si>
  <si>
    <t>Uniforms</t>
  </si>
  <si>
    <t>Classroom Supplies</t>
  </si>
  <si>
    <t>Medical &amp; Dental Supplies</t>
  </si>
  <si>
    <t>Vehicle Fuel Supplies</t>
  </si>
  <si>
    <t>Other Supplies</t>
  </si>
  <si>
    <t>Consumable Supplies</t>
  </si>
  <si>
    <t>Furniture</t>
  </si>
  <si>
    <t>Fixtures</t>
  </si>
  <si>
    <t>Office Equipment</t>
  </si>
  <si>
    <t>Other Equipment</t>
  </si>
  <si>
    <t>Furniture &amp; Fixtures</t>
  </si>
  <si>
    <t>In State Travel</t>
  </si>
  <si>
    <t>Out of State Travel</t>
  </si>
  <si>
    <t>Mileage Reimbursement</t>
  </si>
  <si>
    <t>Travel</t>
  </si>
  <si>
    <t>Capital Outlay - Vehicle</t>
  </si>
  <si>
    <t>Capital Outlay - Other</t>
  </si>
  <si>
    <t>Capital Outlay</t>
  </si>
  <si>
    <t>Local Conferences</t>
  </si>
  <si>
    <t>Non-Local Conferences (Training)</t>
  </si>
  <si>
    <t>Training</t>
  </si>
  <si>
    <t>Membership Fees</t>
  </si>
  <si>
    <t>Staff Activities</t>
  </si>
  <si>
    <t>Books &amp; Subscriptions</t>
  </si>
  <si>
    <t>Staff Tuition Expenses</t>
  </si>
  <si>
    <t>Staff Development</t>
  </si>
  <si>
    <t>Insurance-Buildings</t>
  </si>
  <si>
    <t>Insurance-Vehicles</t>
  </si>
  <si>
    <t>Insurance-Other</t>
  </si>
  <si>
    <t>Insurance</t>
  </si>
  <si>
    <t xml:space="preserve">Participant Wages  </t>
  </si>
  <si>
    <t>Participant FICA- Employer</t>
  </si>
  <si>
    <t>Participant Workers Comp</t>
  </si>
  <si>
    <t>Participant AZ Unemployment</t>
  </si>
  <si>
    <t>Participant Wages and Taxes</t>
  </si>
  <si>
    <t>Participant Activities</t>
  </si>
  <si>
    <t>Emergency Assistance</t>
  </si>
  <si>
    <t>Scholarship Assistance</t>
  </si>
  <si>
    <t>Down Payment Assistance</t>
  </si>
  <si>
    <t>Closing Cost Assistance</t>
  </si>
  <si>
    <t>Donations</t>
  </si>
  <si>
    <t>Monetary Assistance</t>
  </si>
  <si>
    <t>New Construction-Development</t>
  </si>
  <si>
    <t>Rehabilitation</t>
  </si>
  <si>
    <t>R/R - Air Conditioning</t>
  </si>
  <si>
    <t>R/R - Asphalt</t>
  </si>
  <si>
    <t>R/R - Carpet</t>
  </si>
  <si>
    <t>R/R - Chillers Systems</t>
  </si>
  <si>
    <t>R/R - Electrical</t>
  </si>
  <si>
    <t>R/R - Mini Blinds/Window Coverings</t>
  </si>
  <si>
    <t>R/R - Plumbing &amp; Sewer</t>
  </si>
  <si>
    <t>R/R -Roof</t>
  </si>
  <si>
    <t>R/R - Tile &amp; Vinyl</t>
  </si>
  <si>
    <t>Construction Supplies</t>
  </si>
  <si>
    <t>Architecture &amp; Engineering</t>
  </si>
  <si>
    <t>R/R - Misc. (Doors/Carpntr, ect)</t>
  </si>
  <si>
    <t>Program Construction</t>
  </si>
  <si>
    <t>Interest Expenses</t>
  </si>
  <si>
    <t>Bank Fees</t>
  </si>
  <si>
    <t>NSF Fees</t>
  </si>
  <si>
    <t>Returned Check Fees</t>
  </si>
  <si>
    <t>Credit Card Fees</t>
  </si>
  <si>
    <t>Interest and Bank Fees</t>
  </si>
  <si>
    <t>Licenses and Taxes</t>
  </si>
  <si>
    <t>Sales Tax</t>
  </si>
  <si>
    <t>Licenses and Sales Taxes</t>
  </si>
  <si>
    <t>Promotional Activities</t>
  </si>
  <si>
    <t>Food &amp; Beverage</t>
  </si>
  <si>
    <t>Audio &amp; Visual</t>
  </si>
  <si>
    <t>Facility Rental</t>
  </si>
  <si>
    <t>Participant Gifts</t>
  </si>
  <si>
    <t>Promo Activities &amp; Events</t>
  </si>
  <si>
    <t>Miscellaneous Fees</t>
  </si>
  <si>
    <t>Recruitment</t>
  </si>
  <si>
    <t>AD - Newspaper</t>
  </si>
  <si>
    <t>AD - Leasing Promo/Commissions</t>
  </si>
  <si>
    <t>AD - Signage &amp; Flags</t>
  </si>
  <si>
    <t>Board Activities</t>
  </si>
  <si>
    <t>Bad Debt Expenses</t>
  </si>
  <si>
    <t>Over/Short Petty Cash</t>
  </si>
  <si>
    <t>Postage</t>
  </si>
  <si>
    <t>Printing Fees</t>
  </si>
  <si>
    <t>Other</t>
  </si>
  <si>
    <t>Bus Tokens/Tickets</t>
  </si>
  <si>
    <t>Miscellaneous</t>
  </si>
  <si>
    <t>RTE - Training &amp; Evaluation</t>
  </si>
  <si>
    <t>RTE - Evaluation</t>
  </si>
  <si>
    <t>Training &amp; Evaluation</t>
  </si>
  <si>
    <t>In-Kind Expense</t>
  </si>
  <si>
    <t>Operational Expenses</t>
  </si>
  <si>
    <t>NSP II Admin Costs</t>
  </si>
  <si>
    <t>Allocated Indirect Cost (CCS)</t>
  </si>
  <si>
    <t>TOTAL EXPENSES</t>
  </si>
  <si>
    <t>NET SURPLUS / (DEFICIT)</t>
  </si>
  <si>
    <t>INDIRECT COST RATES</t>
  </si>
  <si>
    <t>Rates allowed by Contract</t>
  </si>
  <si>
    <t>Allocated Indirect Costs (CCS)</t>
  </si>
  <si>
    <t>Total %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</si>
  <si>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</si>
  <si>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</si>
  <si>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</si>
  <si>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</si>
  <si>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</si>
  <si>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</si>
  <si>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</si>
  <si>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</si>
  <si>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</si>
  <si>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</si>
  <si>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</si>
  <si>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</si>
  <si>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Revenue Budget Spreading % By Month</t>
  </si>
  <si>
    <t>Operational Budget Spreading % By Month</t>
  </si>
  <si>
    <t>Actual</t>
  </si>
  <si>
    <t>Revenues</t>
  </si>
  <si>
    <t xml:space="preserve">     Grant and Contract Revenues</t>
  </si>
  <si>
    <t xml:space="preserve">         Grant Revenue</t>
  </si>
  <si>
    <t xml:space="preserve">         Cost Reimbursement</t>
  </si>
  <si>
    <t xml:space="preserve">         Fee For Service</t>
  </si>
  <si>
    <t>Total Grant &amp; Contract Revenues</t>
  </si>
  <si>
    <t xml:space="preserve">     Non Contract Revenues</t>
  </si>
  <si>
    <t xml:space="preserve">         Client Service Fees</t>
  </si>
  <si>
    <t xml:space="preserve">         Development Fees</t>
  </si>
  <si>
    <t>Fund Raising Revenue</t>
  </si>
  <si>
    <t>Use Allowance Income</t>
  </si>
  <si>
    <t>Donated Goods &amp; Services</t>
  </si>
  <si>
    <t>Donated Securities &amp; Property</t>
  </si>
  <si>
    <t>Total Non Contract Revenues</t>
  </si>
  <si>
    <t>Total Revenues</t>
  </si>
  <si>
    <t>Expenses</t>
  </si>
  <si>
    <t>Salaries &amp; Wages</t>
  </si>
  <si>
    <t>Contract &amp; Temporary Labor</t>
  </si>
  <si>
    <t>Other Fringe Benefit</t>
  </si>
  <si>
    <t>Consultants &amp; Professional Services</t>
  </si>
  <si>
    <t>Other Professional</t>
  </si>
  <si>
    <t>Janitorial &amp; Landscaping</t>
  </si>
  <si>
    <t>Landscaping Supplies</t>
  </si>
  <si>
    <t>Technology &amp; Communications</t>
  </si>
  <si>
    <t>Office Equipment Lease</t>
  </si>
  <si>
    <t>Computer Equipment Lease</t>
  </si>
  <si>
    <t>Communication Equipment Lease</t>
  </si>
  <si>
    <t>Communication Equipment Repair</t>
  </si>
  <si>
    <t>Equipment Rental, Repair &amp; Maint.</t>
  </si>
  <si>
    <t>Depreciation - FTE</t>
  </si>
  <si>
    <t>Depreciation - Vehicle Temp Restricted</t>
  </si>
  <si>
    <t>In-State Travel</t>
  </si>
  <si>
    <t>Non-Local Conferences</t>
  </si>
  <si>
    <t>Membership Fee</t>
  </si>
  <si>
    <t>Insurance - Buildings</t>
  </si>
  <si>
    <t>Insurance - Vehicles</t>
  </si>
  <si>
    <t>Insurance - Other</t>
  </si>
  <si>
    <t>Participant Wages</t>
  </si>
  <si>
    <t>Participant FICA - Employer</t>
  </si>
  <si>
    <t>Participant AZ Unemployement</t>
  </si>
  <si>
    <t>Participant Wages &amp; Taxes</t>
  </si>
  <si>
    <t xml:space="preserve">         Participant Activities</t>
  </si>
  <si>
    <t>R/R - Roof</t>
  </si>
  <si>
    <t>R/R - Misc. (Doors, Carpntr, etc.)</t>
  </si>
  <si>
    <t>Return Check Fees</t>
  </si>
  <si>
    <t>Interest &amp; Bank Fees</t>
  </si>
  <si>
    <t>Licenses &amp; Taxes</t>
  </si>
  <si>
    <t xml:space="preserve">Sales Tax </t>
  </si>
  <si>
    <t xml:space="preserve">         Licenses and Sales Tax</t>
  </si>
  <si>
    <t>Promotional Activites</t>
  </si>
  <si>
    <t>Food &amp; Beverages</t>
  </si>
  <si>
    <t>Participating Gifts</t>
  </si>
  <si>
    <t xml:space="preserve">         Promotional Activities &amp; Events</t>
  </si>
  <si>
    <t>RTE - Training</t>
  </si>
  <si>
    <t xml:space="preserve">         In-Kind Expense</t>
  </si>
  <si>
    <t xml:space="preserve">     Operational Expenses</t>
  </si>
  <si>
    <t xml:space="preserve">         NSP II Admin Costs</t>
  </si>
  <si>
    <t xml:space="preserve">         Allocated Indirect Costs</t>
  </si>
  <si>
    <t>NET SURPLUS/(DEFICIT)</t>
  </si>
  <si>
    <t>Cumulative Surplus/Deficit</t>
  </si>
  <si>
    <t>Cost</t>
  </si>
  <si>
    <t>PERSONEL EXPENSES</t>
  </si>
  <si>
    <t>Other Fringe Benefits - EAP</t>
  </si>
  <si>
    <t>Medical and Dental (Corazon Only)</t>
  </si>
  <si>
    <t>Mental Health (De Colores Only)</t>
  </si>
  <si>
    <t>R/R Plumbing &amp; Sewer</t>
  </si>
  <si>
    <t>Roof</t>
  </si>
  <si>
    <t>Licenses and Sales Tax</t>
  </si>
  <si>
    <t>In-Kind</t>
  </si>
  <si>
    <t>Total Operational Expenses</t>
  </si>
  <si>
    <t>New Mexico</t>
  </si>
  <si>
    <t>Nevada</t>
  </si>
  <si>
    <t>See Below</t>
  </si>
  <si>
    <t>Texas/New Mexico ECD</t>
  </si>
  <si>
    <t>Texas</t>
  </si>
  <si>
    <t>Arizona</t>
  </si>
  <si>
    <t>California</t>
  </si>
  <si>
    <t>Arizona Development</t>
  </si>
  <si>
    <t>Supportive Housing</t>
  </si>
  <si>
    <t>Multifamily Properties</t>
  </si>
  <si>
    <t>CPLC Action Fund</t>
  </si>
  <si>
    <t>CPLC Mexico</t>
  </si>
  <si>
    <t>Prestamos AZ</t>
  </si>
  <si>
    <t>CPLC Texas - Social Services</t>
  </si>
  <si>
    <t>Arizona ECD</t>
  </si>
  <si>
    <t>HELP NM OLAO (ECD)</t>
  </si>
  <si>
    <t>GLAAZ - FloCrit</t>
  </si>
  <si>
    <t>Toltecalli Charter School</t>
  </si>
  <si>
    <t>Envision Charter School</t>
  </si>
  <si>
    <t>Somerton Immigration</t>
  </si>
  <si>
    <t>Tucson Immigration</t>
  </si>
  <si>
    <t>Keogh Health Connections</t>
  </si>
  <si>
    <t>Arizona Community Services</t>
  </si>
  <si>
    <t>Nevada Community Services</t>
  </si>
  <si>
    <t>CPLC New Mexico</t>
  </si>
  <si>
    <t>Las Vegas Courtyard</t>
  </si>
  <si>
    <t>CPLC Texas - ORR</t>
  </si>
  <si>
    <t>Nevada Workforce</t>
  </si>
  <si>
    <t>Help NM OEE</t>
  </si>
  <si>
    <t>Arizona Workforce Development</t>
  </si>
  <si>
    <t>Nevada Behavioral Health</t>
  </si>
  <si>
    <t>Naciente</t>
  </si>
  <si>
    <t>Direct Primary Care (DPC)</t>
  </si>
  <si>
    <t>FloCrit Behavioral Health</t>
  </si>
  <si>
    <t>LUCES</t>
  </si>
  <si>
    <t>Fundraising/Special Events</t>
  </si>
  <si>
    <t>CPLC Texas - Program Admin (Ruben)</t>
  </si>
  <si>
    <t>CPLC Nevada - Program Admin (Rupert)</t>
  </si>
  <si>
    <t>CPLC NM - Program Admin (Roger)</t>
  </si>
  <si>
    <t>CPLC Cal - Program Admin (Feliciano)</t>
  </si>
  <si>
    <t>Program Administration</t>
  </si>
  <si>
    <t>Finance</t>
  </si>
  <si>
    <t>Human Resources/Training</t>
  </si>
  <si>
    <t>IMTS</t>
  </si>
  <si>
    <t>Resource Development</t>
  </si>
  <si>
    <t>Strategic Communications</t>
  </si>
  <si>
    <t>Marketing &amp; Media</t>
  </si>
  <si>
    <t>Legal/Compliance</t>
  </si>
  <si>
    <t>Research &amp; Evaluation</t>
  </si>
  <si>
    <t>Executive Administration</t>
  </si>
  <si>
    <t>HELPNM Admin</t>
  </si>
  <si>
    <t>Mortgage Program</t>
  </si>
  <si>
    <r>
      <t xml:space="preserve">(6) </t>
    </r>
    <r>
      <rPr>
        <b/>
        <sz val="12"/>
        <rFont val="Arial"/>
        <family val="2"/>
      </rPr>
      <t>Copy and paste the most recent version of program forecast into FY21-22 Forecast Tab</t>
    </r>
  </si>
  <si>
    <t>Program</t>
  </si>
  <si>
    <t>Annual Budget FY 2025-2026</t>
  </si>
  <si>
    <t>FY 24-25</t>
  </si>
  <si>
    <t>FY 24-25 Forecast</t>
  </si>
  <si>
    <t>FY 25-26 Budget</t>
  </si>
  <si>
    <t>Colorado</t>
  </si>
  <si>
    <t>Colorado ECD</t>
  </si>
  <si>
    <t>LTD</t>
  </si>
  <si>
    <t>STD</t>
  </si>
  <si>
    <t>Contracts by Month</t>
  </si>
  <si>
    <t xml:space="preserve">State Aid </t>
  </si>
  <si>
    <t>Classroom Site Funds</t>
  </si>
  <si>
    <t xml:space="preserve">Title 1 </t>
  </si>
  <si>
    <t>Title 2</t>
  </si>
  <si>
    <t>IDEA</t>
  </si>
  <si>
    <t>NSLP</t>
  </si>
  <si>
    <t>Tax Credit Donations</t>
  </si>
  <si>
    <t>VSUW</t>
  </si>
  <si>
    <t>Benford, LaTrese Jamia</t>
  </si>
  <si>
    <t>Burgess, Anya</t>
  </si>
  <si>
    <t>Garcia, Rosalia</t>
  </si>
  <si>
    <t>Gutierrez, Guadalupe</t>
  </si>
  <si>
    <t>Padilla, Maria Alicia</t>
  </si>
  <si>
    <t>Ramirez, Ramona D</t>
  </si>
  <si>
    <t>Ruiz, Oscar</t>
  </si>
  <si>
    <t>Teague, Michelle N</t>
  </si>
  <si>
    <t>Science Teacher</t>
  </si>
  <si>
    <t>Credit Recovery Teacher</t>
  </si>
  <si>
    <t>Compliance Coordinator</t>
  </si>
  <si>
    <t>Registrar</t>
  </si>
  <si>
    <t>Receptionist/Florence Crittenton</t>
  </si>
  <si>
    <t>Food Services Associate - Flocrit</t>
  </si>
  <si>
    <t>Facilities Supervisor</t>
  </si>
  <si>
    <t>Support Services Manager</t>
  </si>
  <si>
    <t>Chelsia Stallworth</t>
  </si>
  <si>
    <t>Principal</t>
  </si>
  <si>
    <t>Vacant</t>
  </si>
  <si>
    <t xml:space="preserve">Van Driver Stipend </t>
  </si>
  <si>
    <t xml:space="preserve">Vacant </t>
  </si>
  <si>
    <t>Athletic Stipend</t>
  </si>
  <si>
    <t>CSF Performance Pay/ Avid Teaching</t>
  </si>
  <si>
    <t>CSF Performance Pay/Avid Teaching</t>
  </si>
  <si>
    <t>Mares, Yizza</t>
  </si>
  <si>
    <t>110408</t>
  </si>
  <si>
    <t>District Operations Administrator</t>
  </si>
  <si>
    <t>Superintendent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</si>
</sst>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m\/d\/yyyy&quot;  &quot;hh&quot;:&quot;mm&quot;:&quot;ss\ AM/PM"/>
    <numFmt numFmtId="166" formatCode="_(&quot;$&quot;* #,##0_);_(&quot;$&quot;* \(#,##0\);_(&quot;$&quot;* &quot;-&quot;??_);_(@_)"/>
    <numFmt numFmtId="167" formatCode="0.000%"/>
    <numFmt numFmtId="168" formatCode="[$-409]mmm\-yy;@"/>
    <numFmt numFmtId="169" formatCode="0.0000"/>
    <numFmt numFmtId="170" formatCode="0.0000%"/>
    <numFmt numFmtId="171" formatCode="mm/dd/yyyy"/>
    <numFmt numFmtId="172" formatCode="#,###.00;\-#,###.00;0.0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i/>
      <sz val="12"/>
      <name val="Arial"/>
      <family val="2"/>
    </font>
    <font>
      <b/>
      <sz val="12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Times New Roman"/>
      <family val="1"/>
    </font>
    <font>
      <i/>
      <sz val="8"/>
      <name val="Arial"/>
      <family val="2"/>
    </font>
    <font>
      <sz val="8"/>
      <name val="Arial"/>
      <family val="2"/>
    </font>
    <font>
      <b/>
      <sz val="10"/>
      <color indexed="48"/>
      <name val="Arial"/>
      <family val="2"/>
    </font>
    <font>
      <u/>
      <sz val="10"/>
      <color indexed="12"/>
      <name val="MS Sans Serif"/>
      <family val="2"/>
    </font>
    <font>
      <b/>
      <u/>
      <sz val="10"/>
      <color indexed="48"/>
      <name val="MS Sans Serif"/>
      <family val="2"/>
    </font>
    <font>
      <sz val="10"/>
      <name val="MS Sans Serif"/>
      <family val="2"/>
    </font>
    <font>
      <sz val="10"/>
      <color indexed="12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indexed="4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0"/>
      <color theme="1"/>
      <name val="Arial"/>
      <family val="2"/>
    </font>
    <font>
      <b/>
      <sz val="10"/>
      <color indexed="12"/>
      <name val="Arial"/>
      <family val="2"/>
    </font>
    <font>
      <b/>
      <i/>
      <sz val="10"/>
      <color indexed="12"/>
      <name val="Arial"/>
      <family val="2"/>
    </font>
    <font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4"/>
      <color indexed="10"/>
      <name val="Arial"/>
      <family val="2"/>
    </font>
    <font>
      <sz val="11"/>
      <color theme="1"/>
      <name val="Tahoma"/>
      <family val="2"/>
    </font>
    <font>
      <sz val="11"/>
      <color indexed="8"/>
      <name val="Tahoma"/>
      <family val="2"/>
    </font>
    <font>
      <b/>
      <sz val="11"/>
      <color indexed="8"/>
      <name val="Tahoma"/>
      <family val="2"/>
    </font>
    <font>
      <sz val="10"/>
      <color indexed="8"/>
      <name val="Tahoma"/>
      <family val="2"/>
    </font>
    <font>
      <sz val="10"/>
      <color theme="0"/>
      <name val="Tahoma"/>
      <family val="2"/>
    </font>
    <font>
      <sz val="11"/>
      <name val="Tahoma"/>
      <family val="2"/>
    </font>
    <font>
      <sz val="11"/>
      <color indexed="12"/>
      <name val="Tahoma"/>
      <family val="2"/>
    </font>
    <font>
      <b/>
      <sz val="11"/>
      <color indexed="12"/>
      <name val="Tahoma"/>
      <family val="2"/>
    </font>
    <font>
      <b/>
      <sz val="18"/>
      <color indexed="9"/>
      <name val="Arial"/>
      <family val="2"/>
    </font>
    <font>
      <b/>
      <sz val="18"/>
      <color indexed="13"/>
      <name val="Arial"/>
      <family val="2"/>
    </font>
    <font>
      <b/>
      <sz val="18"/>
      <color indexed="10"/>
      <name val="Arial"/>
      <family val="2"/>
    </font>
    <font>
      <sz val="11"/>
      <color theme="1"/>
      <name val="Cambria"/>
      <family val="1"/>
    </font>
    <font>
      <b/>
      <sz val="10"/>
      <color indexed="8"/>
      <name val="Cambria"/>
      <family val="1"/>
    </font>
    <font>
      <sz val="10"/>
      <color indexed="8"/>
      <name val="Cambria"/>
      <family val="1"/>
    </font>
    <font>
      <b/>
      <sz val="10"/>
      <name val="Cambria"/>
      <family val="1"/>
    </font>
    <font>
      <b/>
      <sz val="10"/>
      <color rgb="FFFF0000"/>
      <name val="Cambria"/>
      <family val="1"/>
    </font>
    <font>
      <sz val="11"/>
      <color rgb="FF1F497D"/>
      <name val="Calibri"/>
      <family val="2"/>
      <scheme val="minor"/>
    </font>
    <font>
      <b/>
      <sz val="10"/>
      <color theme="0" tint="-0.14999847407452621"/>
      <name val="Arial"/>
      <family val="2"/>
    </font>
    <font>
      <i/>
      <sz val="10"/>
      <name val="Times New Roman"/>
      <family val="1"/>
    </font>
    <font>
      <b/>
      <sz val="10"/>
      <color theme="1"/>
      <name val="Arial"/>
      <family val="2"/>
    </font>
    <font>
      <sz val="10"/>
      <color rgb="FFFF0000"/>
      <name val="Times New Roman"/>
      <family val="1"/>
    </font>
    <font>
      <b/>
      <sz val="13.9"/>
      <color indexed="8"/>
      <name val="Arial"/>
      <family val="2"/>
    </font>
    <font>
      <sz val="11"/>
      <color theme="0"/>
      <name val="Tahoma"/>
      <family val="2"/>
    </font>
    <font>
      <sz val="10"/>
      <color theme="0" tint="-0.249977111117893"/>
      <name val="Arial"/>
      <family val="2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/>
    <xf numFmtId="0" fontId="8" fillId="0" borderId="0"/>
    <xf numFmtId="0" fontId="8" fillId="0" borderId="0"/>
    <xf numFmtId="44" fontId="51" fillId="0" borderId="0" applyFont="0" applyFill="0" applyBorder="0" applyAlignment="0" applyProtection="0"/>
  </cellStyleXfs>
  <cellXfs count="44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3" fillId="2" borderId="0" xfId="0" applyFont="1" applyFill="1"/>
    <xf numFmtId="0" fontId="6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6" fillId="0" borderId="0" xfId="0" applyFont="1"/>
    <xf numFmtId="0" fontId="7" fillId="0" borderId="1" xfId="0" applyFont="1" applyBorder="1" applyAlignment="1">
      <alignment horizontal="center"/>
    </xf>
    <xf numFmtId="43" fontId="7" fillId="0" borderId="2" xfId="1" applyFont="1" applyBorder="1" applyAlignment="1">
      <alignment horizontal="center"/>
    </xf>
    <xf numFmtId="0" fontId="7" fillId="0" borderId="3" xfId="0" applyFont="1" applyBorder="1"/>
    <xf numFmtId="0" fontId="7" fillId="0" borderId="3" xfId="0" applyFont="1" applyBorder="1" applyAlignment="1">
      <alignment horizontal="center"/>
    </xf>
    <xf numFmtId="43" fontId="7" fillId="0" borderId="4" xfId="1" applyFont="1" applyBorder="1" applyAlignment="1">
      <alignment horizontal="center"/>
    </xf>
    <xf numFmtId="0" fontId="0" fillId="0" borderId="5" xfId="0" applyBorder="1"/>
    <xf numFmtId="0" fontId="9" fillId="0" borderId="5" xfId="0" applyFont="1" applyBorder="1"/>
    <xf numFmtId="164" fontId="0" fillId="0" borderId="5" xfId="1" applyNumberFormat="1" applyFont="1" applyBorder="1"/>
    <xf numFmtId="43" fontId="0" fillId="0" borderId="0" xfId="1" applyFont="1"/>
    <xf numFmtId="0" fontId="8" fillId="0" borderId="0" xfId="0" applyFont="1"/>
    <xf numFmtId="0" fontId="7" fillId="0" borderId="0" xfId="0" applyFont="1"/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10" fillId="0" borderId="0" xfId="0" applyFont="1"/>
    <xf numFmtId="10" fontId="10" fillId="0" borderId="0" xfId="3" applyNumberFormat="1" applyFont="1"/>
    <xf numFmtId="0" fontId="8" fillId="3" borderId="7" xfId="0" applyFont="1" applyFill="1" applyBorder="1"/>
    <xf numFmtId="0" fontId="8" fillId="3" borderId="8" xfId="0" applyFont="1" applyFill="1" applyBorder="1"/>
    <xf numFmtId="9" fontId="8" fillId="3" borderId="9" xfId="3" applyFont="1" applyFill="1" applyBorder="1"/>
    <xf numFmtId="43" fontId="8" fillId="0" borderId="0" xfId="1" applyFont="1"/>
    <xf numFmtId="0" fontId="11" fillId="4" borderId="10" xfId="0" applyFont="1" applyFill="1" applyBorder="1" applyAlignment="1">
      <alignment horizontal="left"/>
    </xf>
    <xf numFmtId="0" fontId="12" fillId="4" borderId="0" xfId="0" applyFont="1" applyFill="1"/>
    <xf numFmtId="0" fontId="11" fillId="4" borderId="11" xfId="0" applyFont="1" applyFill="1" applyBorder="1" applyAlignment="1">
      <alignment horizontal="left"/>
    </xf>
    <xf numFmtId="0" fontId="8" fillId="4" borderId="12" xfId="0" applyFont="1" applyFill="1" applyBorder="1"/>
    <xf numFmtId="9" fontId="8" fillId="4" borderId="12" xfId="3" applyFont="1" applyFill="1" applyBorder="1"/>
    <xf numFmtId="0" fontId="11" fillId="4" borderId="10" xfId="0" applyFont="1" applyFill="1" applyBorder="1"/>
    <xf numFmtId="0" fontId="11" fillId="4" borderId="11" xfId="0" applyFont="1" applyFill="1" applyBorder="1"/>
    <xf numFmtId="0" fontId="11" fillId="4" borderId="13" xfId="0" applyFont="1" applyFill="1" applyBorder="1"/>
    <xf numFmtId="0" fontId="12" fillId="4" borderId="14" xfId="0" applyFont="1" applyFill="1" applyBorder="1"/>
    <xf numFmtId="0" fontId="11" fillId="4" borderId="15" xfId="0" applyFont="1" applyFill="1" applyBorder="1"/>
    <xf numFmtId="0" fontId="13" fillId="0" borderId="14" xfId="0" applyFont="1" applyBorder="1"/>
    <xf numFmtId="0" fontId="13" fillId="4" borderId="16" xfId="0" applyFont="1" applyFill="1" applyBorder="1"/>
    <xf numFmtId="0" fontId="8" fillId="0" borderId="13" xfId="0" applyFont="1" applyBorder="1"/>
    <xf numFmtId="43" fontId="8" fillId="0" borderId="14" xfId="1" applyFont="1" applyBorder="1"/>
    <xf numFmtId="9" fontId="8" fillId="0" borderId="16" xfId="3" applyFont="1" applyBorder="1"/>
    <xf numFmtId="14" fontId="8" fillId="0" borderId="0" xfId="0" applyNumberFormat="1" applyFont="1"/>
    <xf numFmtId="0" fontId="13" fillId="0" borderId="0" xfId="0" applyFont="1"/>
    <xf numFmtId="9" fontId="8" fillId="0" borderId="0" xfId="3" applyFont="1"/>
    <xf numFmtId="0" fontId="15" fillId="0" borderId="0" xfId="4" applyFont="1"/>
    <xf numFmtId="0" fontId="15" fillId="0" borderId="0" xfId="4" applyFont="1" applyAlignment="1">
      <alignment horizontal="center"/>
    </xf>
    <xf numFmtId="43" fontId="7" fillId="0" borderId="0" xfId="1" applyFont="1" applyAlignment="1">
      <alignment horizontal="center"/>
    </xf>
    <xf numFmtId="9" fontId="7" fillId="0" borderId="0" xfId="3" applyFont="1" applyAlignment="1">
      <alignment horizontal="center"/>
    </xf>
    <xf numFmtId="0" fontId="15" fillId="0" borderId="6" xfId="4" applyFont="1" applyBorder="1"/>
    <xf numFmtId="0" fontId="15" fillId="0" borderId="6" xfId="4" applyFont="1" applyBorder="1" applyAlignment="1">
      <alignment horizontal="center"/>
    </xf>
    <xf numFmtId="43" fontId="7" fillId="0" borderId="6" xfId="1" applyFont="1" applyBorder="1" applyAlignment="1">
      <alignment horizontal="center"/>
    </xf>
    <xf numFmtId="9" fontId="7" fillId="0" borderId="6" xfId="3" applyFont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5" applyFont="1" applyProtection="1">
      <protection locked="0"/>
    </xf>
    <xf numFmtId="4" fontId="9" fillId="0" borderId="0" xfId="0" applyNumberFormat="1" applyFont="1" applyProtection="1">
      <protection locked="0"/>
    </xf>
    <xf numFmtId="0" fontId="9" fillId="0" borderId="0" xfId="0" applyFont="1" applyProtection="1">
      <protection locked="0"/>
    </xf>
    <xf numFmtId="14" fontId="9" fillId="0" borderId="0" xfId="0" applyNumberFormat="1" applyFont="1" applyProtection="1">
      <protection locked="0"/>
    </xf>
    <xf numFmtId="9" fontId="9" fillId="0" borderId="0" xfId="3" applyFont="1"/>
    <xf numFmtId="0" fontId="9" fillId="0" borderId="0" xfId="0" applyFont="1" applyAlignment="1">
      <alignment horizontal="center"/>
    </xf>
    <xf numFmtId="164" fontId="9" fillId="0" borderId="0" xfId="1" applyNumberFormat="1" applyFont="1" applyProtection="1">
      <protection locked="0"/>
    </xf>
    <xf numFmtId="9" fontId="9" fillId="0" borderId="0" xfId="3" applyFont="1" applyAlignment="1" applyProtection="1">
      <alignment horizontal="center"/>
      <protection locked="0"/>
    </xf>
    <xf numFmtId="2" fontId="8" fillId="0" borderId="0" xfId="0" applyNumberFormat="1" applyFont="1"/>
    <xf numFmtId="0" fontId="17" fillId="0" borderId="0" xfId="0" applyFont="1"/>
    <xf numFmtId="0" fontId="17" fillId="0" borderId="0" xfId="0" applyFont="1" applyAlignment="1">
      <alignment horizontal="center"/>
    </xf>
    <xf numFmtId="43" fontId="17" fillId="0" borderId="0" xfId="0" applyNumberFormat="1" applyFont="1"/>
    <xf numFmtId="9" fontId="9" fillId="0" borderId="0" xfId="3" applyFon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4" fontId="8" fillId="0" borderId="0" xfId="0" applyNumberFormat="1" applyFont="1"/>
    <xf numFmtId="0" fontId="8" fillId="0" borderId="6" xfId="0" applyFont="1" applyBorder="1"/>
    <xf numFmtId="43" fontId="8" fillId="0" borderId="6" xfId="1" applyFont="1" applyBorder="1"/>
    <xf numFmtId="9" fontId="8" fillId="0" borderId="6" xfId="3" applyFont="1" applyBorder="1"/>
    <xf numFmtId="37" fontId="17" fillId="0" borderId="0" xfId="0" applyNumberFormat="1" applyFont="1"/>
    <xf numFmtId="4" fontId="17" fillId="0" borderId="0" xfId="0" applyNumberFormat="1" applyFont="1" applyProtection="1">
      <protection locked="0"/>
    </xf>
    <xf numFmtId="0" fontId="17" fillId="0" borderId="0" xfId="0" applyFont="1" applyProtection="1">
      <protection locked="0"/>
    </xf>
    <xf numFmtId="43" fontId="17" fillId="0" borderId="0" xfId="1" applyFont="1" applyProtection="1">
      <protection locked="0"/>
    </xf>
    <xf numFmtId="9" fontId="17" fillId="0" borderId="0" xfId="3" applyFont="1" applyProtection="1">
      <protection locked="0"/>
    </xf>
    <xf numFmtId="0" fontId="8" fillId="0" borderId="17" xfId="0" applyFont="1" applyBorder="1"/>
    <xf numFmtId="43" fontId="8" fillId="0" borderId="17" xfId="1" applyFont="1" applyBorder="1"/>
    <xf numFmtId="9" fontId="8" fillId="0" borderId="17" xfId="3" applyFont="1" applyBorder="1"/>
    <xf numFmtId="0" fontId="18" fillId="0" borderId="0" xfId="0" applyFont="1"/>
    <xf numFmtId="0" fontId="19" fillId="0" borderId="0" xfId="0" applyFont="1"/>
    <xf numFmtId="0" fontId="18" fillId="5" borderId="18" xfId="0" applyFont="1" applyFill="1" applyBorder="1"/>
    <xf numFmtId="0" fontId="18" fillId="5" borderId="19" xfId="0" applyFont="1" applyFill="1" applyBorder="1"/>
    <xf numFmtId="0" fontId="19" fillId="5" borderId="19" xfId="0" applyFont="1" applyFill="1" applyBorder="1"/>
    <xf numFmtId="0" fontId="8" fillId="5" borderId="2" xfId="0" applyFont="1" applyFill="1" applyBorder="1"/>
    <xf numFmtId="0" fontId="8" fillId="5" borderId="19" xfId="0" applyFont="1" applyFill="1" applyBorder="1"/>
    <xf numFmtId="43" fontId="8" fillId="5" borderId="19" xfId="1" applyFont="1" applyFill="1" applyBorder="1"/>
    <xf numFmtId="9" fontId="8" fillId="5" borderId="19" xfId="3" applyFont="1" applyFill="1" applyBorder="1"/>
    <xf numFmtId="43" fontId="8" fillId="5" borderId="2" xfId="1" applyFont="1" applyFill="1" applyBorder="1"/>
    <xf numFmtId="0" fontId="8" fillId="5" borderId="11" xfId="0" applyFont="1" applyFill="1" applyBorder="1"/>
    <xf numFmtId="0" fontId="8" fillId="5" borderId="0" xfId="0" applyFont="1" applyFill="1"/>
    <xf numFmtId="0" fontId="19" fillId="5" borderId="0" xfId="0" applyFont="1" applyFill="1"/>
    <xf numFmtId="0" fontId="8" fillId="5" borderId="20" xfId="0" applyFont="1" applyFill="1" applyBorder="1"/>
    <xf numFmtId="0" fontId="19" fillId="5" borderId="11" xfId="0" applyFont="1" applyFill="1" applyBorder="1"/>
    <xf numFmtId="43" fontId="8" fillId="5" borderId="0" xfId="1" applyFont="1" applyFill="1"/>
    <xf numFmtId="9" fontId="8" fillId="5" borderId="0" xfId="3" applyFont="1" applyFill="1"/>
    <xf numFmtId="43" fontId="8" fillId="5" borderId="20" xfId="1" applyFont="1" applyFill="1" applyBorder="1"/>
    <xf numFmtId="0" fontId="19" fillId="5" borderId="20" xfId="0" applyFont="1" applyFill="1" applyBorder="1"/>
    <xf numFmtId="0" fontId="20" fillId="0" borderId="0" xfId="0" applyFont="1"/>
    <xf numFmtId="0" fontId="19" fillId="5" borderId="21" xfId="0" applyFont="1" applyFill="1" applyBorder="1"/>
    <xf numFmtId="0" fontId="8" fillId="5" borderId="6" xfId="0" applyFont="1" applyFill="1" applyBorder="1"/>
    <xf numFmtId="43" fontId="8" fillId="5" borderId="6" xfId="1" applyFont="1" applyFill="1" applyBorder="1"/>
    <xf numFmtId="9" fontId="8" fillId="5" borderId="6" xfId="3" applyFont="1" applyFill="1" applyBorder="1"/>
    <xf numFmtId="43" fontId="8" fillId="5" borderId="4" xfId="1" applyFont="1" applyFill="1" applyBorder="1"/>
    <xf numFmtId="0" fontId="19" fillId="5" borderId="0" xfId="0" applyFont="1" applyFill="1" applyAlignment="1">
      <alignment wrapText="1"/>
    </xf>
    <xf numFmtId="0" fontId="19" fillId="0" borderId="0" xfId="0" applyFont="1" applyAlignment="1">
      <alignment wrapText="1"/>
    </xf>
    <xf numFmtId="0" fontId="19" fillId="5" borderId="2" xfId="0" applyFont="1" applyFill="1" applyBorder="1"/>
    <xf numFmtId="0" fontId="8" fillId="5" borderId="21" xfId="0" applyFont="1" applyFill="1" applyBorder="1"/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19" fillId="5" borderId="6" xfId="0" applyFont="1" applyFill="1" applyBorder="1"/>
    <xf numFmtId="0" fontId="8" fillId="5" borderId="4" xfId="0" applyFont="1" applyFill="1" applyBorder="1"/>
    <xf numFmtId="0" fontId="7" fillId="5" borderId="18" xfId="0" applyFont="1" applyFill="1" applyBorder="1"/>
    <xf numFmtId="0" fontId="7" fillId="5" borderId="19" xfId="0" applyFont="1" applyFill="1" applyBorder="1"/>
    <xf numFmtId="0" fontId="7" fillId="0" borderId="0" xfId="0" applyFont="1" applyAlignment="1">
      <alignment horizontal="center"/>
    </xf>
    <xf numFmtId="0" fontId="7" fillId="0" borderId="14" xfId="0" applyFont="1" applyBorder="1"/>
    <xf numFmtId="0" fontId="7" fillId="0" borderId="14" xfId="0" applyFont="1" applyBorder="1" applyAlignment="1">
      <alignment horizontal="center" wrapText="1"/>
    </xf>
    <xf numFmtId="0" fontId="7" fillId="0" borderId="14" xfId="0" applyFont="1" applyBorder="1" applyAlignment="1">
      <alignment horizontal="center"/>
    </xf>
    <xf numFmtId="9" fontId="0" fillId="0" borderId="0" xfId="3" applyFont="1"/>
    <xf numFmtId="9" fontId="1" fillId="0" borderId="17" xfId="3" applyBorder="1" applyAlignment="1">
      <alignment horizontal="center"/>
    </xf>
    <xf numFmtId="9" fontId="1" fillId="0" borderId="17" xfId="3" applyBorder="1" applyAlignment="1">
      <alignment horizontal="right"/>
    </xf>
    <xf numFmtId="9" fontId="1" fillId="0" borderId="0" xfId="3" applyAlignment="1">
      <alignment horizontal="center"/>
    </xf>
    <xf numFmtId="37" fontId="0" fillId="0" borderId="0" xfId="0" applyNumberFormat="1"/>
    <xf numFmtId="0" fontId="8" fillId="0" borderId="0" xfId="0" applyFont="1" applyAlignment="1">
      <alignment horizontal="left"/>
    </xf>
    <xf numFmtId="37" fontId="8" fillId="0" borderId="0" xfId="0" applyNumberFormat="1" applyFont="1"/>
    <xf numFmtId="0" fontId="8" fillId="0" borderId="18" xfId="0" applyFont="1" applyBorder="1" applyAlignment="1">
      <alignment horizontal="center"/>
    </xf>
    <xf numFmtId="0" fontId="8" fillId="0" borderId="19" xfId="0" applyFont="1" applyBorder="1"/>
    <xf numFmtId="0" fontId="8" fillId="0" borderId="19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6" xfId="0" applyFont="1" applyBorder="1" applyAlignment="1">
      <alignment horizontal="center" wrapText="1"/>
    </xf>
    <xf numFmtId="0" fontId="7" fillId="0" borderId="4" xfId="0" applyFont="1" applyBorder="1" applyAlignment="1">
      <alignment horizontal="center" wrapText="1"/>
    </xf>
    <xf numFmtId="0" fontId="24" fillId="0" borderId="1" xfId="0" applyFont="1" applyBorder="1" applyAlignment="1">
      <alignment horizontal="center"/>
    </xf>
    <xf numFmtId="0" fontId="25" fillId="0" borderId="18" xfId="0" applyFont="1" applyBorder="1"/>
    <xf numFmtId="0" fontId="24" fillId="0" borderId="19" xfId="0" applyFont="1" applyBorder="1" applyAlignment="1">
      <alignment horizontal="center"/>
    </xf>
    <xf numFmtId="0" fontId="24" fillId="0" borderId="19" xfId="0" applyFont="1" applyBorder="1" applyAlignment="1">
      <alignment horizontal="left"/>
    </xf>
    <xf numFmtId="0" fontId="24" fillId="6" borderId="1" xfId="0" applyFont="1" applyFill="1" applyBorder="1" applyAlignment="1">
      <alignment horizontal="center"/>
    </xf>
    <xf numFmtId="0" fontId="24" fillId="6" borderId="0" xfId="0" applyFont="1" applyFill="1" applyAlignment="1">
      <alignment horizontal="center"/>
    </xf>
    <xf numFmtId="37" fontId="8" fillId="6" borderId="20" xfId="0" applyNumberFormat="1" applyFont="1" applyFill="1" applyBorder="1"/>
    <xf numFmtId="37" fontId="8" fillId="6" borderId="0" xfId="0" applyNumberFormat="1" applyFont="1" applyFill="1"/>
    <xf numFmtId="0" fontId="24" fillId="0" borderId="22" xfId="0" applyFont="1" applyBorder="1" applyAlignment="1">
      <alignment horizontal="center"/>
    </xf>
    <xf numFmtId="0" fontId="24" fillId="0" borderId="11" xfId="0" applyFont="1" applyBorder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24" fillId="6" borderId="22" xfId="0" applyFont="1" applyFill="1" applyBorder="1" applyAlignment="1">
      <alignment horizontal="center"/>
    </xf>
    <xf numFmtId="0" fontId="24" fillId="6" borderId="20" xfId="0" applyFont="1" applyFill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8" fillId="0" borderId="11" xfId="0" applyFont="1" applyBorder="1"/>
    <xf numFmtId="3" fontId="8" fillId="0" borderId="0" xfId="0" applyNumberFormat="1" applyFont="1"/>
    <xf numFmtId="7" fontId="8" fillId="0" borderId="0" xfId="0" applyNumberFormat="1" applyFont="1"/>
    <xf numFmtId="37" fontId="8" fillId="0" borderId="22" xfId="0" applyNumberFormat="1" applyFont="1" applyBorder="1"/>
    <xf numFmtId="37" fontId="9" fillId="0" borderId="20" xfId="0" applyNumberFormat="1" applyFont="1" applyBorder="1"/>
    <xf numFmtId="37" fontId="8" fillId="0" borderId="20" xfId="0" applyNumberFormat="1" applyFont="1" applyBorder="1"/>
    <xf numFmtId="0" fontId="8" fillId="0" borderId="11" xfId="0" applyFont="1" applyBorder="1" applyAlignment="1">
      <alignment horizontal="center"/>
    </xf>
    <xf numFmtId="37" fontId="17" fillId="0" borderId="22" xfId="0" applyNumberFormat="1" applyFont="1" applyBorder="1"/>
    <xf numFmtId="37" fontId="8" fillId="6" borderId="22" xfId="0" applyNumberFormat="1" applyFont="1" applyFill="1" applyBorder="1"/>
    <xf numFmtId="37" fontId="9" fillId="6" borderId="20" xfId="0" applyNumberFormat="1" applyFont="1" applyFill="1" applyBorder="1"/>
    <xf numFmtId="0" fontId="17" fillId="0" borderId="11" xfId="0" applyFont="1" applyBorder="1" applyAlignment="1">
      <alignment horizontal="left" indent="1"/>
    </xf>
    <xf numFmtId="0" fontId="17" fillId="0" borderId="22" xfId="0" applyFont="1" applyBorder="1" applyAlignment="1">
      <alignment horizontal="center"/>
    </xf>
    <xf numFmtId="3" fontId="17" fillId="0" borderId="0" xfId="0" applyNumberFormat="1" applyFont="1"/>
    <xf numFmtId="7" fontId="17" fillId="0" borderId="0" xfId="0" applyNumberFormat="1" applyFont="1"/>
    <xf numFmtId="37" fontId="17" fillId="0" borderId="20" xfId="0" applyNumberFormat="1" applyFont="1" applyBorder="1"/>
    <xf numFmtId="0" fontId="17" fillId="0" borderId="11" xfId="0" applyFont="1" applyBorder="1" applyAlignment="1">
      <alignment horizontal="center"/>
    </xf>
    <xf numFmtId="0" fontId="17" fillId="0" borderId="11" xfId="0" applyFont="1" applyBorder="1"/>
    <xf numFmtId="0" fontId="8" fillId="0" borderId="21" xfId="0" applyFont="1" applyBorder="1" applyAlignment="1">
      <alignment horizontal="center"/>
    </xf>
    <xf numFmtId="0" fontId="25" fillId="0" borderId="21" xfId="0" applyFont="1" applyBorder="1"/>
    <xf numFmtId="3" fontId="8" fillId="0" borderId="6" xfId="0" applyNumberFormat="1" applyFont="1" applyBorder="1"/>
    <xf numFmtId="0" fontId="8" fillId="0" borderId="6" xfId="0" applyFont="1" applyBorder="1" applyAlignment="1">
      <alignment horizontal="center"/>
    </xf>
    <xf numFmtId="7" fontId="8" fillId="0" borderId="6" xfId="0" applyNumberFormat="1" applyFont="1" applyBorder="1"/>
    <xf numFmtId="37" fontId="7" fillId="0" borderId="3" xfId="0" applyNumberFormat="1" applyFont="1" applyBorder="1"/>
    <xf numFmtId="0" fontId="25" fillId="0" borderId="11" xfId="0" applyFont="1" applyBorder="1"/>
    <xf numFmtId="37" fontId="7" fillId="0" borderId="22" xfId="0" applyNumberFormat="1" applyFont="1" applyBorder="1"/>
    <xf numFmtId="37" fontId="7" fillId="0" borderId="11" xfId="0" applyNumberFormat="1" applyFont="1" applyBorder="1"/>
    <xf numFmtId="37" fontId="7" fillId="0" borderId="0" xfId="0" applyNumberFormat="1" applyFont="1"/>
    <xf numFmtId="37" fontId="7" fillId="0" borderId="20" xfId="0" applyNumberFormat="1" applyFont="1" applyBorder="1"/>
    <xf numFmtId="0" fontId="24" fillId="6" borderId="18" xfId="0" applyFont="1" applyFill="1" applyBorder="1" applyAlignment="1">
      <alignment horizontal="center"/>
    </xf>
    <xf numFmtId="0" fontId="24" fillId="6" borderId="19" xfId="0" applyFont="1" applyFill="1" applyBorder="1" applyAlignment="1">
      <alignment horizontal="center"/>
    </xf>
    <xf numFmtId="0" fontId="24" fillId="6" borderId="2" xfId="0" applyFont="1" applyFill="1" applyBorder="1" applyAlignment="1">
      <alignment horizontal="center"/>
    </xf>
    <xf numFmtId="37" fontId="26" fillId="0" borderId="22" xfId="0" applyNumberFormat="1" applyFont="1" applyBorder="1"/>
    <xf numFmtId="37" fontId="23" fillId="0" borderId="22" xfId="0" applyNumberFormat="1" applyFont="1" applyBorder="1"/>
    <xf numFmtId="37" fontId="8" fillId="0" borderId="22" xfId="0" applyNumberFormat="1" applyFont="1" applyBorder="1" applyProtection="1">
      <protection locked="0"/>
    </xf>
    <xf numFmtId="37" fontId="23" fillId="0" borderId="22" xfId="0" applyNumberFormat="1" applyFont="1" applyBorder="1" applyProtection="1">
      <protection locked="0"/>
    </xf>
    <xf numFmtId="3" fontId="9" fillId="0" borderId="0" xfId="0" applyNumberFormat="1" applyFont="1" applyProtection="1">
      <protection locked="0"/>
    </xf>
    <xf numFmtId="7" fontId="9" fillId="0" borderId="0" xfId="0" applyNumberFormat="1" applyFont="1" applyProtection="1">
      <protection locked="0"/>
    </xf>
    <xf numFmtId="37" fontId="9" fillId="0" borderId="22" xfId="0" applyNumberFormat="1" applyFont="1" applyBorder="1" applyProtection="1">
      <protection locked="0"/>
    </xf>
    <xf numFmtId="3" fontId="17" fillId="0" borderId="6" xfId="0" applyNumberFormat="1" applyFont="1" applyBorder="1"/>
    <xf numFmtId="0" fontId="17" fillId="0" borderId="6" xfId="0" applyFont="1" applyBorder="1"/>
    <xf numFmtId="0" fontId="17" fillId="0" borderId="6" xfId="0" applyFont="1" applyBorder="1" applyAlignment="1">
      <alignment horizontal="center"/>
    </xf>
    <xf numFmtId="7" fontId="17" fillId="0" borderId="6" xfId="0" applyNumberFormat="1" applyFont="1" applyBorder="1"/>
    <xf numFmtId="37" fontId="24" fillId="0" borderId="3" xfId="0" applyNumberFormat="1" applyFont="1" applyBorder="1"/>
    <xf numFmtId="0" fontId="8" fillId="0" borderId="11" xfId="6" applyBorder="1"/>
    <xf numFmtId="9" fontId="9" fillId="0" borderId="0" xfId="0" applyNumberFormat="1" applyFont="1" applyProtection="1">
      <protection locked="0"/>
    </xf>
    <xf numFmtId="9" fontId="8" fillId="0" borderId="0" xfId="0" applyNumberFormat="1" applyFont="1"/>
    <xf numFmtId="0" fontId="24" fillId="0" borderId="3" xfId="0" applyFont="1" applyBorder="1" applyAlignment="1">
      <alignment horizontal="center"/>
    </xf>
    <xf numFmtId="3" fontId="17" fillId="0" borderId="6" xfId="0" applyNumberFormat="1" applyFont="1" applyBorder="1" applyProtection="1">
      <protection locked="0"/>
    </xf>
    <xf numFmtId="7" fontId="17" fillId="0" borderId="6" xfId="0" applyNumberFormat="1" applyFont="1" applyBorder="1" applyProtection="1">
      <protection locked="0"/>
    </xf>
    <xf numFmtId="37" fontId="24" fillId="0" borderId="4" xfId="0" applyNumberFormat="1" applyFont="1" applyBorder="1"/>
    <xf numFmtId="0" fontId="25" fillId="0" borderId="0" xfId="0" applyFont="1" applyAlignment="1">
      <alignment horizontal="center"/>
    </xf>
    <xf numFmtId="0" fontId="25" fillId="0" borderId="0" xfId="0" applyFont="1"/>
    <xf numFmtId="37" fontId="25" fillId="0" borderId="17" xfId="0" applyNumberFormat="1" applyFont="1" applyBorder="1"/>
    <xf numFmtId="37" fontId="17" fillId="0" borderId="6" xfId="0" applyNumberFormat="1" applyFont="1" applyBorder="1"/>
    <xf numFmtId="9" fontId="9" fillId="4" borderId="0" xfId="3" applyFont="1" applyFill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/>
    <xf numFmtId="10" fontId="8" fillId="0" borderId="27" xfId="3" applyNumberFormat="1" applyFont="1" applyBorder="1"/>
    <xf numFmtId="10" fontId="8" fillId="4" borderId="28" xfId="3" applyNumberFormat="1" applyFont="1" applyFill="1" applyBorder="1"/>
    <xf numFmtId="0" fontId="8" fillId="0" borderId="29" xfId="0" applyFont="1" applyBorder="1"/>
    <xf numFmtId="9" fontId="3" fillId="0" borderId="0" xfId="3" applyFont="1"/>
    <xf numFmtId="0" fontId="9" fillId="0" borderId="0" xfId="0" applyFont="1"/>
    <xf numFmtId="164" fontId="7" fillId="0" borderId="0" xfId="0" applyNumberFormat="1" applyFont="1"/>
    <xf numFmtId="0" fontId="7" fillId="0" borderId="14" xfId="0" applyFont="1" applyBorder="1" applyAlignment="1">
      <alignment horizontal="center" vertical="top" wrapText="1"/>
    </xf>
    <xf numFmtId="0" fontId="0" fillId="0" borderId="4" xfId="0" applyBorder="1"/>
    <xf numFmtId="37" fontId="0" fillId="0" borderId="3" xfId="0" applyNumberFormat="1" applyBorder="1"/>
    <xf numFmtId="0" fontId="0" fillId="0" borderId="3" xfId="0" applyBorder="1"/>
    <xf numFmtId="164" fontId="8" fillId="0" borderId="3" xfId="1" applyNumberFormat="1" applyFont="1" applyBorder="1"/>
    <xf numFmtId="164" fontId="8" fillId="0" borderId="24" xfId="1" applyNumberFormat="1" applyFont="1" applyBorder="1"/>
    <xf numFmtId="164" fontId="8" fillId="0" borderId="0" xfId="1" applyNumberFormat="1" applyFont="1"/>
    <xf numFmtId="0" fontId="0" fillId="0" borderId="1" xfId="0" applyBorder="1"/>
    <xf numFmtId="164" fontId="0" fillId="0" borderId="0" xfId="1" applyNumberFormat="1" applyFont="1"/>
    <xf numFmtId="10" fontId="0" fillId="0" borderId="0" xfId="3" applyNumberFormat="1" applyFont="1"/>
    <xf numFmtId="0" fontId="0" fillId="0" borderId="6" xfId="0" applyBorder="1"/>
    <xf numFmtId="10" fontId="7" fillId="0" borderId="6" xfId="0" applyNumberFormat="1" applyFont="1" applyBorder="1" applyAlignment="1">
      <alignment horizontal="center"/>
    </xf>
    <xf numFmtId="4" fontId="28" fillId="0" borderId="0" xfId="0" applyNumberFormat="1" applyFont="1"/>
    <xf numFmtId="37" fontId="28" fillId="0" borderId="0" xfId="0" applyNumberFormat="1" applyFont="1"/>
    <xf numFmtId="9" fontId="28" fillId="0" borderId="0" xfId="3" applyFont="1"/>
    <xf numFmtId="4" fontId="0" fillId="0" borderId="0" xfId="0" applyNumberFormat="1"/>
    <xf numFmtId="37" fontId="7" fillId="0" borderId="17" xfId="0" applyNumberFormat="1" applyFont="1" applyBorder="1"/>
    <xf numFmtId="0" fontId="7" fillId="0" borderId="17" xfId="0" applyFont="1" applyBorder="1"/>
    <xf numFmtId="9" fontId="7" fillId="0" borderId="0" xfId="3" applyFont="1"/>
    <xf numFmtId="0" fontId="29" fillId="0" borderId="0" xfId="0" applyFont="1"/>
    <xf numFmtId="164" fontId="7" fillId="7" borderId="0" xfId="0" applyNumberFormat="1" applyFont="1" applyFill="1"/>
    <xf numFmtId="0" fontId="7" fillId="7" borderId="0" xfId="0" applyFont="1" applyFill="1"/>
    <xf numFmtId="0" fontId="7" fillId="7" borderId="0" xfId="0" applyFont="1" applyFill="1" applyAlignment="1">
      <alignment horizontal="center"/>
    </xf>
    <xf numFmtId="37" fontId="7" fillId="0" borderId="6" xfId="0" applyNumberFormat="1" applyFont="1" applyBorder="1"/>
    <xf numFmtId="164" fontId="0" fillId="0" borderId="0" xfId="0" applyNumberFormat="1"/>
    <xf numFmtId="37" fontId="0" fillId="0" borderId="30" xfId="0" applyNumberFormat="1" applyBorder="1"/>
    <xf numFmtId="164" fontId="8" fillId="0" borderId="30" xfId="1" applyNumberFormat="1" applyFont="1" applyBorder="1"/>
    <xf numFmtId="164" fontId="0" fillId="0" borderId="30" xfId="1" applyNumberFormat="1" applyFont="1" applyBorder="1"/>
    <xf numFmtId="0" fontId="7" fillId="0" borderId="30" xfId="0" applyFont="1" applyBorder="1"/>
    <xf numFmtId="0" fontId="0" fillId="0" borderId="30" xfId="0" applyBorder="1"/>
    <xf numFmtId="0" fontId="0" fillId="0" borderId="0" xfId="3" applyNumberFormat="1" applyFont="1"/>
    <xf numFmtId="37" fontId="26" fillId="0" borderId="22" xfId="0" applyNumberFormat="1" applyFont="1" applyBorder="1" applyProtection="1">
      <protection locked="0"/>
    </xf>
    <xf numFmtId="0" fontId="30" fillId="0" borderId="0" xfId="0" applyFont="1"/>
    <xf numFmtId="165" fontId="31" fillId="0" borderId="0" xfId="0" applyNumberFormat="1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3" fillId="0" borderId="0" xfId="0" applyFont="1"/>
    <xf numFmtId="0" fontId="31" fillId="0" borderId="0" xfId="0" applyFont="1"/>
    <xf numFmtId="0" fontId="31" fillId="0" borderId="0" xfId="0" applyFont="1" applyAlignment="1">
      <alignment horizontal="center" vertical="center"/>
    </xf>
    <xf numFmtId="0" fontId="34" fillId="0" borderId="0" xfId="0" applyFont="1"/>
    <xf numFmtId="0" fontId="22" fillId="6" borderId="0" xfId="0" applyFont="1" applyFill="1"/>
    <xf numFmtId="0" fontId="22" fillId="6" borderId="6" xfId="0" applyFont="1" applyFill="1" applyBorder="1"/>
    <xf numFmtId="17" fontId="32" fillId="0" borderId="31" xfId="0" applyNumberFormat="1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right" vertical="center"/>
    </xf>
    <xf numFmtId="0" fontId="31" fillId="0" borderId="0" xfId="0" applyFont="1" applyAlignment="1">
      <alignment vertical="center"/>
    </xf>
    <xf numFmtId="0" fontId="30" fillId="0" borderId="0" xfId="0" applyFont="1" applyAlignment="1">
      <alignment horizontal="right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166" fontId="31" fillId="0" borderId="0" xfId="2" applyNumberFormat="1" applyFont="1" applyAlignment="1">
      <alignment horizontal="center"/>
    </xf>
    <xf numFmtId="0" fontId="32" fillId="0" borderId="0" xfId="0" quotePrefix="1" applyFont="1"/>
    <xf numFmtId="17" fontId="7" fillId="0" borderId="5" xfId="0" applyNumberFormat="1" applyFont="1" applyBorder="1" applyAlignment="1">
      <alignment horizontal="center"/>
    </xf>
    <xf numFmtId="0" fontId="7" fillId="9" borderId="5" xfId="0" applyFont="1" applyFill="1" applyBorder="1" applyAlignment="1">
      <alignment horizontal="center" wrapText="1"/>
    </xf>
    <xf numFmtId="37" fontId="8" fillId="9" borderId="22" xfId="0" applyNumberFormat="1" applyFont="1" applyFill="1" applyBorder="1"/>
    <xf numFmtId="37" fontId="17" fillId="9" borderId="20" xfId="0" applyNumberFormat="1" applyFont="1" applyFill="1" applyBorder="1"/>
    <xf numFmtId="0" fontId="8" fillId="8" borderId="11" xfId="0" applyFont="1" applyFill="1" applyBorder="1" applyAlignment="1">
      <alignment horizontal="center"/>
    </xf>
    <xf numFmtId="0" fontId="24" fillId="8" borderId="11" xfId="0" applyFont="1" applyFill="1" applyBorder="1"/>
    <xf numFmtId="3" fontId="8" fillId="8" borderId="0" xfId="0" applyNumberFormat="1" applyFont="1" applyFill="1"/>
    <xf numFmtId="0" fontId="8" fillId="8" borderId="0" xfId="0" applyFont="1" applyFill="1"/>
    <xf numFmtId="0" fontId="8" fillId="8" borderId="0" xfId="0" applyFont="1" applyFill="1" applyAlignment="1">
      <alignment horizontal="center"/>
    </xf>
    <xf numFmtId="7" fontId="8" fillId="8" borderId="0" xfId="0" applyNumberFormat="1" applyFont="1" applyFill="1"/>
    <xf numFmtId="37" fontId="8" fillId="8" borderId="22" xfId="0" applyNumberFormat="1" applyFont="1" applyFill="1" applyBorder="1"/>
    <xf numFmtId="37" fontId="8" fillId="8" borderId="20" xfId="0" applyNumberFormat="1" applyFont="1" applyFill="1" applyBorder="1"/>
    <xf numFmtId="37" fontId="9" fillId="8" borderId="20" xfId="0" applyNumberFormat="1" applyFont="1" applyFill="1" applyBorder="1"/>
    <xf numFmtId="37" fontId="8" fillId="8" borderId="0" xfId="0" applyNumberFormat="1" applyFont="1" applyFill="1"/>
    <xf numFmtId="37" fontId="7" fillId="9" borderId="3" xfId="0" applyNumberFormat="1" applyFont="1" applyFill="1" applyBorder="1"/>
    <xf numFmtId="37" fontId="7" fillId="9" borderId="22" xfId="0" applyNumberFormat="1" applyFont="1" applyFill="1" applyBorder="1"/>
    <xf numFmtId="0" fontId="24" fillId="9" borderId="1" xfId="0" applyFont="1" applyFill="1" applyBorder="1" applyAlignment="1">
      <alignment horizontal="center"/>
    </xf>
    <xf numFmtId="0" fontId="24" fillId="0" borderId="18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37" fontId="24" fillId="9" borderId="22" xfId="0" applyNumberFormat="1" applyFont="1" applyFill="1" applyBorder="1"/>
    <xf numFmtId="0" fontId="8" fillId="0" borderId="22" xfId="6" applyBorder="1" applyAlignment="1">
      <alignment horizontal="center"/>
    </xf>
    <xf numFmtId="37" fontId="8" fillId="9" borderId="3" xfId="0" applyNumberFormat="1" applyFont="1" applyFill="1" applyBorder="1"/>
    <xf numFmtId="0" fontId="8" fillId="9" borderId="0" xfId="0" applyFont="1" applyFill="1"/>
    <xf numFmtId="37" fontId="25" fillId="9" borderId="17" xfId="0" applyNumberFormat="1" applyFont="1" applyFill="1" applyBorder="1"/>
    <xf numFmtId="0" fontId="8" fillId="0" borderId="35" xfId="0" applyFont="1" applyBorder="1" applyAlignment="1">
      <alignment horizontal="center"/>
    </xf>
    <xf numFmtId="10" fontId="8" fillId="0" borderId="36" xfId="3" applyNumberFormat="1" applyFont="1" applyBorder="1"/>
    <xf numFmtId="10" fontId="8" fillId="0" borderId="37" xfId="3" applyNumberFormat="1" applyFont="1" applyBorder="1"/>
    <xf numFmtId="10" fontId="8" fillId="0" borderId="5" xfId="3" applyNumberFormat="1" applyFont="1" applyBorder="1"/>
    <xf numFmtId="10" fontId="8" fillId="0" borderId="38" xfId="3" applyNumberFormat="1" applyFont="1" applyBorder="1"/>
    <xf numFmtId="10" fontId="8" fillId="0" borderId="39" xfId="3" applyNumberFormat="1" applyFont="1" applyBorder="1"/>
    <xf numFmtId="10" fontId="8" fillId="0" borderId="28" xfId="3" applyNumberFormat="1" applyFont="1" applyBorder="1"/>
    <xf numFmtId="37" fontId="8" fillId="0" borderId="3" xfId="0" applyNumberFormat="1" applyFont="1" applyBorder="1"/>
    <xf numFmtId="37" fontId="8" fillId="0" borderId="1" xfId="0" applyNumberFormat="1" applyFont="1" applyBorder="1"/>
    <xf numFmtId="10" fontId="8" fillId="4" borderId="5" xfId="3" applyNumberFormat="1" applyFont="1" applyFill="1" applyBorder="1"/>
    <xf numFmtId="37" fontId="23" fillId="0" borderId="20" xfId="0" applyNumberFormat="1" applyFont="1" applyBorder="1"/>
    <xf numFmtId="0" fontId="21" fillId="6" borderId="0" xfId="0" applyFont="1" applyFill="1"/>
    <xf numFmtId="0" fontId="21" fillId="6" borderId="21" xfId="0" applyFont="1" applyFill="1" applyBorder="1"/>
    <xf numFmtId="0" fontId="21" fillId="6" borderId="6" xfId="0" applyFont="1" applyFill="1" applyBorder="1"/>
    <xf numFmtId="0" fontId="7" fillId="10" borderId="5" xfId="0" applyFont="1" applyFill="1" applyBorder="1" applyAlignment="1">
      <alignment horizontal="center"/>
    </xf>
    <xf numFmtId="0" fontId="24" fillId="10" borderId="1" xfId="0" applyFont="1" applyFill="1" applyBorder="1" applyAlignment="1">
      <alignment horizontal="center"/>
    </xf>
    <xf numFmtId="0" fontId="24" fillId="10" borderId="20" xfId="0" applyFont="1" applyFill="1" applyBorder="1" applyAlignment="1">
      <alignment horizontal="center"/>
    </xf>
    <xf numFmtId="37" fontId="8" fillId="10" borderId="22" xfId="0" applyNumberFormat="1" applyFont="1" applyFill="1" applyBorder="1"/>
    <xf numFmtId="37" fontId="17" fillId="10" borderId="22" xfId="0" applyNumberFormat="1" applyFont="1" applyFill="1" applyBorder="1"/>
    <xf numFmtId="37" fontId="8" fillId="10" borderId="20" xfId="0" applyNumberFormat="1" applyFont="1" applyFill="1" applyBorder="1"/>
    <xf numFmtId="37" fontId="17" fillId="10" borderId="20" xfId="0" applyNumberFormat="1" applyFont="1" applyFill="1" applyBorder="1"/>
    <xf numFmtId="37" fontId="7" fillId="10" borderId="3" xfId="0" applyNumberFormat="1" applyFont="1" applyFill="1" applyBorder="1"/>
    <xf numFmtId="37" fontId="7" fillId="10" borderId="22" xfId="0" applyNumberFormat="1" applyFont="1" applyFill="1" applyBorder="1"/>
    <xf numFmtId="37" fontId="24" fillId="10" borderId="3" xfId="0" applyNumberFormat="1" applyFont="1" applyFill="1" applyBorder="1"/>
    <xf numFmtId="37" fontId="24" fillId="10" borderId="22" xfId="0" applyNumberFormat="1" applyFont="1" applyFill="1" applyBorder="1"/>
    <xf numFmtId="37" fontId="8" fillId="10" borderId="22" xfId="0" applyNumberFormat="1" applyFont="1" applyFill="1" applyBorder="1" applyProtection="1">
      <protection locked="0"/>
    </xf>
    <xf numFmtId="37" fontId="24" fillId="10" borderId="4" xfId="0" applyNumberFormat="1" applyFont="1" applyFill="1" applyBorder="1"/>
    <xf numFmtId="9" fontId="23" fillId="0" borderId="0" xfId="3" applyFont="1"/>
    <xf numFmtId="0" fontId="7" fillId="9" borderId="1" xfId="0" applyFont="1" applyFill="1" applyBorder="1" applyAlignment="1">
      <alignment horizontal="center" wrapText="1"/>
    </xf>
    <xf numFmtId="0" fontId="7" fillId="9" borderId="3" xfId="0" applyFont="1" applyFill="1" applyBorder="1" applyAlignment="1">
      <alignment horizontal="center"/>
    </xf>
    <xf numFmtId="0" fontId="38" fillId="2" borderId="0" xfId="0" applyFont="1" applyFill="1"/>
    <xf numFmtId="0" fontId="41" fillId="0" borderId="0" xfId="0" applyFont="1"/>
    <xf numFmtId="164" fontId="43" fillId="0" borderId="5" xfId="0" applyNumberFormat="1" applyFont="1" applyBorder="1" applyAlignment="1">
      <alignment horizontal="center"/>
    </xf>
    <xf numFmtId="0" fontId="42" fillId="0" borderId="5" xfId="0" applyFont="1" applyBorder="1" applyAlignment="1">
      <alignment horizontal="left" indent="1"/>
    </xf>
    <xf numFmtId="164" fontId="41" fillId="0" borderId="5" xfId="1" applyNumberFormat="1" applyFont="1" applyBorder="1"/>
    <xf numFmtId="164" fontId="41" fillId="0" borderId="5" xfId="0" applyNumberFormat="1" applyFont="1" applyBorder="1"/>
    <xf numFmtId="43" fontId="41" fillId="11" borderId="0" xfId="0" applyNumberFormat="1" applyFont="1" applyFill="1"/>
    <xf numFmtId="9" fontId="41" fillId="0" borderId="0" xfId="3" applyFont="1"/>
    <xf numFmtId="37" fontId="41" fillId="0" borderId="5" xfId="0" applyNumberFormat="1" applyFont="1" applyBorder="1"/>
    <xf numFmtId="164" fontId="44" fillId="0" borderId="0" xfId="0" applyNumberFormat="1" applyFont="1"/>
    <xf numFmtId="164" fontId="45" fillId="0" borderId="0" xfId="0" applyNumberFormat="1" applyFont="1"/>
    <xf numFmtId="0" fontId="42" fillId="12" borderId="5" xfId="0" applyFont="1" applyFill="1" applyBorder="1" applyAlignment="1">
      <alignment horizontal="left" wrapText="1"/>
    </xf>
    <xf numFmtId="0" fontId="42" fillId="12" borderId="5" xfId="0" quotePrefix="1" applyFont="1" applyFill="1" applyBorder="1" applyAlignment="1">
      <alignment horizontal="center"/>
    </xf>
    <xf numFmtId="9" fontId="8" fillId="4" borderId="0" xfId="3" applyFont="1" applyFill="1"/>
    <xf numFmtId="9" fontId="23" fillId="4" borderId="0" xfId="0" applyNumberFormat="1" applyFont="1" applyFill="1"/>
    <xf numFmtId="9" fontId="43" fillId="0" borderId="5" xfId="3" applyFont="1" applyBorder="1" applyAlignment="1">
      <alignment horizontal="center"/>
    </xf>
    <xf numFmtId="43" fontId="21" fillId="0" borderId="0" xfId="1" applyFont="1"/>
    <xf numFmtId="0" fontId="23" fillId="0" borderId="0" xfId="0" applyFont="1" applyAlignment="1">
      <alignment horizontal="center"/>
    </xf>
    <xf numFmtId="0" fontId="23" fillId="0" borderId="0" xfId="0" applyFont="1" applyAlignment="1" applyProtection="1">
      <alignment horizontal="center"/>
      <protection locked="0"/>
    </xf>
    <xf numFmtId="0" fontId="23" fillId="0" borderId="0" xfId="0" applyFont="1"/>
    <xf numFmtId="1" fontId="8" fillId="0" borderId="0" xfId="0" applyNumberFormat="1" applyFont="1"/>
    <xf numFmtId="10" fontId="46" fillId="13" borderId="0" xfId="3" applyNumberFormat="1" applyFont="1" applyFill="1" applyAlignment="1">
      <alignment vertical="center"/>
    </xf>
    <xf numFmtId="0" fontId="47" fillId="0" borderId="19" xfId="0" applyFont="1" applyBorder="1" applyAlignment="1">
      <alignment horizontal="center"/>
    </xf>
    <xf numFmtId="0" fontId="45" fillId="0" borderId="5" xfId="0" applyFont="1" applyBorder="1" applyAlignment="1">
      <alignment horizontal="left" indent="1"/>
    </xf>
    <xf numFmtId="10" fontId="10" fillId="0" borderId="0" xfId="3" applyNumberFormat="1" applyFont="1" applyFill="1"/>
    <xf numFmtId="0" fontId="10" fillId="0" borderId="0" xfId="0" applyFont="1" applyFill="1"/>
    <xf numFmtId="7" fontId="10" fillId="0" borderId="0" xfId="3" applyNumberFormat="1" applyFont="1" applyFill="1"/>
    <xf numFmtId="44" fontId="10" fillId="0" borderId="0" xfId="2" applyFont="1" applyFill="1"/>
    <xf numFmtId="5" fontId="10" fillId="0" borderId="0" xfId="3" applyNumberFormat="1" applyFont="1" applyFill="1"/>
    <xf numFmtId="167" fontId="10" fillId="4" borderId="0" xfId="3" applyNumberFormat="1" applyFont="1" applyFill="1"/>
    <xf numFmtId="0" fontId="10" fillId="13" borderId="0" xfId="0" applyFont="1" applyFill="1"/>
    <xf numFmtId="0" fontId="46" fillId="13" borderId="0" xfId="0" applyFont="1" applyFill="1" applyAlignment="1">
      <alignment vertical="center"/>
    </xf>
    <xf numFmtId="168" fontId="42" fillId="12" borderId="5" xfId="0" quotePrefix="1" applyNumberFormat="1" applyFont="1" applyFill="1" applyBorder="1" applyAlignment="1">
      <alignment horizontal="center"/>
    </xf>
    <xf numFmtId="37" fontId="0" fillId="0" borderId="0" xfId="0" applyNumberFormat="1" applyFill="1"/>
    <xf numFmtId="44" fontId="0" fillId="0" borderId="0" xfId="2" applyFont="1"/>
    <xf numFmtId="10" fontId="8" fillId="4" borderId="40" xfId="3" applyNumberFormat="1" applyFont="1" applyFill="1" applyBorder="1"/>
    <xf numFmtId="0" fontId="48" fillId="0" borderId="0" xfId="0" applyFont="1" applyFill="1"/>
    <xf numFmtId="0" fontId="0" fillId="0" borderId="0" xfId="0" applyFill="1"/>
    <xf numFmtId="0" fontId="7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10" fontId="27" fillId="0" borderId="6" xfId="3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67" fontId="27" fillId="0" borderId="6" xfId="3" applyNumberFormat="1" applyFont="1" applyFill="1" applyBorder="1" applyAlignment="1">
      <alignment horizontal="center"/>
    </xf>
    <xf numFmtId="0" fontId="27" fillId="0" borderId="6" xfId="0" applyFont="1" applyFill="1" applyBorder="1" applyAlignment="1">
      <alignment horizontal="center"/>
    </xf>
    <xf numFmtId="44" fontId="27" fillId="0" borderId="6" xfId="2" applyFont="1" applyFill="1" applyBorder="1" applyAlignment="1">
      <alignment horizontal="center"/>
    </xf>
    <xf numFmtId="10" fontId="49" fillId="0" borderId="6" xfId="3" applyNumberFormat="1" applyFont="1" applyFill="1" applyBorder="1" applyAlignment="1">
      <alignment horizontal="center"/>
    </xf>
    <xf numFmtId="44" fontId="0" fillId="0" borderId="0" xfId="2" applyFont="1" applyFill="1"/>
    <xf numFmtId="44" fontId="0" fillId="0" borderId="0" xfId="0" applyNumberFormat="1" applyFill="1"/>
    <xf numFmtId="10" fontId="50" fillId="13" borderId="0" xfId="3" applyNumberFormat="1" applyFont="1" applyFill="1"/>
    <xf numFmtId="167" fontId="50" fillId="4" borderId="0" xfId="3" applyNumberFormat="1" applyFont="1" applyFill="1"/>
    <xf numFmtId="167" fontId="10" fillId="0" borderId="0" xfId="3" applyNumberFormat="1" applyFont="1" applyFill="1"/>
    <xf numFmtId="10" fontId="8" fillId="4" borderId="38" xfId="3" applyNumberFormat="1" applyFont="1" applyFill="1" applyBorder="1"/>
    <xf numFmtId="0" fontId="46" fillId="0" borderId="0" xfId="0" applyFont="1" applyFill="1" applyAlignment="1">
      <alignment horizontal="right" vertical="center"/>
    </xf>
    <xf numFmtId="0" fontId="8" fillId="0" borderId="5" xfId="0" applyFont="1" applyBorder="1"/>
    <xf numFmtId="14" fontId="8" fillId="0" borderId="5" xfId="0" applyNumberFormat="1" applyFont="1" applyBorder="1"/>
    <xf numFmtId="4" fontId="9" fillId="0" borderId="5" xfId="0" applyNumberFormat="1" applyFont="1" applyBorder="1" applyProtection="1">
      <protection locked="0"/>
    </xf>
    <xf numFmtId="0" fontId="31" fillId="9" borderId="0" xfId="0" applyFont="1" applyFill="1" applyAlignment="1">
      <alignment horizontal="center"/>
    </xf>
    <xf numFmtId="0" fontId="31" fillId="9" borderId="11" xfId="0" applyFont="1" applyFill="1" applyBorder="1" applyAlignment="1">
      <alignment horizontal="center"/>
    </xf>
    <xf numFmtId="166" fontId="35" fillId="0" borderId="0" xfId="8" applyNumberFormat="1" applyFont="1" applyFill="1" applyAlignment="1">
      <alignment horizontal="center" vertical="center"/>
    </xf>
    <xf numFmtId="166" fontId="35" fillId="9" borderId="0" xfId="8" applyNumberFormat="1" applyFont="1" applyFill="1" applyAlignment="1">
      <alignment horizontal="center" vertical="center"/>
    </xf>
    <xf numFmtId="166" fontId="31" fillId="9" borderId="11" xfId="8" applyNumberFormat="1" applyFont="1" applyFill="1" applyBorder="1" applyAlignment="1">
      <alignment horizontal="center" vertical="center"/>
    </xf>
    <xf numFmtId="166" fontId="31" fillId="0" borderId="33" xfId="8" applyNumberFormat="1" applyFont="1" applyFill="1" applyBorder="1" applyAlignment="1">
      <alignment horizontal="center" vertical="center"/>
    </xf>
    <xf numFmtId="166" fontId="31" fillId="9" borderId="33" xfId="8" applyNumberFormat="1" applyFont="1" applyFill="1" applyBorder="1" applyAlignment="1">
      <alignment horizontal="center" vertical="center"/>
    </xf>
    <xf numFmtId="166" fontId="31" fillId="9" borderId="34" xfId="8" applyNumberFormat="1" applyFont="1" applyFill="1" applyBorder="1" applyAlignment="1">
      <alignment horizontal="center" vertical="center"/>
    </xf>
    <xf numFmtId="166" fontId="31" fillId="0" borderId="0" xfId="8" applyNumberFormat="1" applyFont="1" applyFill="1" applyAlignment="1">
      <alignment horizontal="center" vertical="center"/>
    </xf>
    <xf numFmtId="166" fontId="37" fillId="0" borderId="0" xfId="8" applyNumberFormat="1" applyFont="1" applyFill="1" applyAlignment="1">
      <alignment horizontal="center" vertical="center"/>
    </xf>
    <xf numFmtId="166" fontId="37" fillId="9" borderId="0" xfId="8" applyNumberFormat="1" applyFont="1" applyFill="1" applyAlignment="1">
      <alignment horizontal="center" vertical="center"/>
    </xf>
    <xf numFmtId="166" fontId="37" fillId="9" borderId="11" xfId="8" applyNumberFormat="1" applyFont="1" applyFill="1" applyBorder="1" applyAlignment="1">
      <alignment horizontal="center" vertical="center"/>
    </xf>
    <xf numFmtId="166" fontId="31" fillId="9" borderId="0" xfId="8" applyNumberFormat="1" applyFont="1" applyFill="1" applyAlignment="1">
      <alignment horizontal="center" vertical="center"/>
    </xf>
    <xf numFmtId="166" fontId="31" fillId="0" borderId="17" xfId="8" applyNumberFormat="1" applyFont="1" applyFill="1" applyBorder="1" applyAlignment="1">
      <alignment horizontal="center" vertical="center"/>
    </xf>
    <xf numFmtId="166" fontId="31" fillId="9" borderId="17" xfId="8" applyNumberFormat="1" applyFont="1" applyFill="1" applyBorder="1" applyAlignment="1">
      <alignment horizontal="center" vertical="center"/>
    </xf>
    <xf numFmtId="44" fontId="52" fillId="0" borderId="0" xfId="8" applyFont="1" applyFill="1" applyAlignment="1">
      <alignment horizontal="center" vertical="center"/>
    </xf>
    <xf numFmtId="166" fontId="31" fillId="14" borderId="0" xfId="8" applyNumberFormat="1" applyFont="1" applyFill="1" applyAlignment="1">
      <alignment horizontal="center" vertical="center"/>
    </xf>
    <xf numFmtId="166" fontId="37" fillId="14" borderId="0" xfId="8" applyNumberFormat="1" applyFont="1" applyFill="1" applyAlignment="1">
      <alignment horizontal="center" vertical="center"/>
    </xf>
    <xf numFmtId="7" fontId="0" fillId="0" borderId="0" xfId="0" applyNumberFormat="1"/>
    <xf numFmtId="166" fontId="31" fillId="9" borderId="0" xfId="8" applyNumberFormat="1" applyFont="1" applyFill="1" applyBorder="1" applyAlignment="1">
      <alignment horizontal="center" vertical="center"/>
    </xf>
    <xf numFmtId="0" fontId="32" fillId="9" borderId="0" xfId="0" applyFont="1" applyFill="1" applyAlignment="1">
      <alignment horizontal="center" vertical="center"/>
    </xf>
    <xf numFmtId="17" fontId="32" fillId="9" borderId="31" xfId="0" applyNumberFormat="1" applyFont="1" applyFill="1" applyBorder="1" applyAlignment="1">
      <alignment horizontal="center" vertical="center"/>
    </xf>
    <xf numFmtId="169" fontId="8" fillId="0" borderId="0" xfId="0" applyNumberFormat="1" applyFont="1"/>
    <xf numFmtId="0" fontId="31" fillId="0" borderId="0" xfId="0" applyFont="1" applyFill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166" fontId="31" fillId="0" borderId="0" xfId="2" applyNumberFormat="1" applyFont="1" applyFill="1" applyAlignment="1">
      <alignment horizontal="center"/>
    </xf>
    <xf numFmtId="166" fontId="31" fillId="9" borderId="0" xfId="2" applyNumberFormat="1" applyFont="1" applyFill="1" applyAlignment="1">
      <alignment horizontal="center"/>
    </xf>
    <xf numFmtId="0" fontId="32" fillId="9" borderId="11" xfId="0" applyFont="1" applyFill="1" applyBorder="1" applyAlignment="1">
      <alignment horizontal="center"/>
    </xf>
    <xf numFmtId="0" fontId="32" fillId="9" borderId="32" xfId="0" applyFont="1" applyFill="1" applyBorder="1" applyAlignment="1">
      <alignment horizontal="center" vertical="center"/>
    </xf>
    <xf numFmtId="0" fontId="53" fillId="6" borderId="0" xfId="0" applyFont="1" applyFill="1"/>
    <xf numFmtId="0" fontId="53" fillId="6" borderId="21" xfId="0" applyFont="1" applyFill="1" applyBorder="1"/>
    <xf numFmtId="0" fontId="53" fillId="6" borderId="6" xfId="0" applyFont="1" applyFill="1" applyBorder="1"/>
    <xf numFmtId="0" fontId="53" fillId="8" borderId="0" xfId="0" applyFont="1" applyFill="1"/>
    <xf numFmtId="0" fontId="53" fillId="8" borderId="6" xfId="0" applyFont="1" applyFill="1" applyBorder="1"/>
    <xf numFmtId="0" fontId="54" fillId="0" borderId="5" xfId="0" applyFont="1" applyBorder="1"/>
    <xf numFmtId="0" fontId="23" fillId="0" borderId="5" xfId="0" applyFont="1" applyBorder="1"/>
    <xf numFmtId="170" fontId="0" fillId="0" borderId="0" xfId="3" applyNumberFormat="1" applyFont="1"/>
    <xf numFmtId="170" fontId="0" fillId="8" borderId="0" xfId="3" applyNumberFormat="1" applyFont="1" applyFill="1"/>
    <xf numFmtId="0" fontId="0" fillId="8" borderId="0" xfId="0" applyFill="1"/>
    <xf numFmtId="170" fontId="10" fillId="0" borderId="0" xfId="3" applyNumberFormat="1" applyFont="1" applyFill="1"/>
    <xf numFmtId="43" fontId="41" fillId="0" borderId="0" xfId="0" applyNumberFormat="1" applyFont="1"/>
    <xf numFmtId="164" fontId="43" fillId="0" borderId="34" xfId="0" applyNumberFormat="1" applyFont="1" applyBorder="1" applyAlignment="1">
      <alignment horizontal="center"/>
    </xf>
    <xf numFmtId="9" fontId="43" fillId="0" borderId="37" xfId="3" applyFont="1" applyBorder="1" applyAlignment="1">
      <alignment horizontal="center"/>
    </xf>
    <xf numFmtId="9" fontId="43" fillId="0" borderId="37" xfId="3" applyFont="1" applyFill="1" applyBorder="1" applyAlignment="1">
      <alignment horizontal="center"/>
    </xf>
    <xf numFmtId="9" fontId="43" fillId="0" borderId="5" xfId="3" applyFont="1" applyFill="1" applyBorder="1" applyAlignment="1">
      <alignment horizontal="center"/>
    </xf>
    <xf numFmtId="43" fontId="43" fillId="0" borderId="0" xfId="0" applyNumberFormat="1" applyFont="1" applyAlignment="1">
      <alignment horizontal="center"/>
    </xf>
    <xf numFmtId="43" fontId="43" fillId="0" borderId="5" xfId="0" applyNumberFormat="1" applyFont="1" applyBorder="1" applyAlignment="1">
      <alignment horizontal="center"/>
    </xf>
    <xf numFmtId="0" fontId="56" fillId="0" borderId="0" xfId="0" applyFont="1" applyAlignment="1">
      <alignment horizontal="left"/>
    </xf>
    <xf numFmtId="171" fontId="56" fillId="0" borderId="0" xfId="0" applyNumberFormat="1" applyFont="1" applyAlignment="1">
      <alignment horizontal="left"/>
    </xf>
    <xf numFmtId="9" fontId="56" fillId="0" borderId="0" xfId="3" applyFont="1" applyFill="1" applyBorder="1" applyAlignment="1" applyProtection="1">
      <alignment horizontal="right"/>
    </xf>
    <xf numFmtId="9" fontId="56" fillId="0" borderId="0" xfId="3" applyFont="1" applyBorder="1" applyAlignment="1" applyProtection="1">
      <alignment horizontal="right"/>
    </xf>
    <xf numFmtId="0" fontId="56" fillId="0" borderId="0" xfId="0" applyFont="1" applyAlignment="1">
      <alignment horizontal="center"/>
    </xf>
    <xf numFmtId="172" fontId="56" fillId="0" borderId="0" xfId="0" applyNumberFormat="1" applyFont="1" applyAlignment="1">
      <alignment horizontal="right"/>
    </xf>
    <xf numFmtId="4" fontId="8" fillId="0" borderId="0" xfId="0" applyNumberFormat="1" applyFont="1" applyProtection="1">
      <protection locked="0"/>
    </xf>
    <xf numFmtId="0" fontId="8" fillId="0" borderId="0" xfId="0" applyFont="1" applyProtection="1">
      <protection locked="0"/>
    </xf>
    <xf numFmtId="14" fontId="8" fillId="0" borderId="0" xfId="0" applyNumberFormat="1" applyFont="1" applyProtection="1">
      <protection locked="0"/>
    </xf>
    <xf numFmtId="164" fontId="8" fillId="0" borderId="0" xfId="1" applyNumberFormat="1" applyFont="1" applyProtection="1">
      <protection locked="0"/>
    </xf>
    <xf numFmtId="9" fontId="8" fillId="0" borderId="0" xfId="3" applyFont="1" applyAlignment="1" applyProtection="1">
      <alignment horizontal="center"/>
      <protection locked="0"/>
    </xf>
    <xf numFmtId="0" fontId="57" fillId="0" borderId="0" xfId="0" applyFont="1"/>
    <xf numFmtId="0" fontId="6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8" fillId="3" borderId="7" xfId="0" applyFont="1" applyFill="1" applyBorder="1" applyAlignment="1">
      <alignment horizontal="center"/>
    </xf>
    <xf numFmtId="0" fontId="8" fillId="3" borderId="8" xfId="0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19" fillId="5" borderId="21" xfId="0" applyFont="1" applyFill="1" applyBorder="1" applyAlignment="1">
      <alignment wrapText="1"/>
    </xf>
    <xf numFmtId="0" fontId="19" fillId="5" borderId="6" xfId="0" applyFont="1" applyFill="1" applyBorder="1" applyAlignment="1">
      <alignment wrapText="1"/>
    </xf>
    <xf numFmtId="0" fontId="19" fillId="5" borderId="4" xfId="0" applyFont="1" applyFill="1" applyBorder="1" applyAlignment="1">
      <alignment wrapText="1"/>
    </xf>
    <xf numFmtId="0" fontId="56" fillId="0" borderId="0" xfId="0" applyFont="1" applyFill="1" applyAlignment="1">
      <alignment horizontal="left"/>
    </xf>
    <xf numFmtId="0" fontId="8" fillId="0" borderId="0" xfId="5" applyFont="1" applyFill="1" applyProtection="1">
      <protection locked="0"/>
    </xf>
    <xf numFmtId="4" fontId="8" fillId="0" borderId="0" xfId="0" applyNumberFormat="1" applyFont="1" applyFill="1" applyProtection="1">
      <protection locked="0"/>
    </xf>
    <xf numFmtId="0" fontId="8" fillId="0" borderId="0" xfId="0" applyFont="1" applyFill="1" applyProtection="1">
      <protection locked="0"/>
    </xf>
  </cellXfs>
  <cellStyles count="9">
    <cellStyle name="Comma" xfId="1" builtinId="3"/>
    <cellStyle name="Currency" xfId="2" builtinId="4"/>
    <cellStyle name="Currency 2" xfId="8" xr:uid="{A5BF9013-3C3E-41F5-87E6-F40E8E81DAEA}"/>
    <cellStyle name="Hyperlink" xfId="4" builtinId="8"/>
    <cellStyle name="Normal" xfId="0" builtinId="0"/>
    <cellStyle name="Normal 100 2" xfId="7" xr:uid="{00000000-0005-0000-0000-000004000000}"/>
    <cellStyle name="Normal 2 2" xfId="6" xr:uid="{00000000-0005-0000-0000-000005000000}"/>
    <cellStyle name="Normal_EmpBudMst" xfId="5" xr:uid="{00000000-0005-0000-0000-000006000000}"/>
    <cellStyle name="Percent" xfId="3" builtinId="5"/>
  </cellStyles>
  <dxfs count="2">
    <dxf>
      <font>
        <b/>
        <i val="0"/>
        <strike val="0"/>
        <condense val="0"/>
        <extend val="0"/>
        <color auto="1"/>
      </font>
      <fill>
        <patternFill>
          <fgColor indexed="64"/>
          <bgColor indexed="10"/>
        </patternFill>
      </fill>
    </dxf>
    <dxf>
      <font>
        <b/>
        <i val="0"/>
        <condense val="0"/>
        <extend val="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5209186777-my.sharepoint.com/personal/mehdi_lasker_cplc_org/Documents/Desktop/Community%20Schools/Community%20Schools%20Budget%20FY26/GLAZZ%20Budget%20Template%2024-25%202.0.xlsx" TargetMode="External"/><Relationship Id="rId1" Type="http://schemas.openxmlformats.org/officeDocument/2006/relationships/externalLinkPath" Target="GLAZZ%20Budget%20Template%2024-25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structions"/>
      <sheetName val="Contracts by Month"/>
      <sheetName val="Contracts Summary"/>
      <sheetName val="Fringe Rates"/>
      <sheetName val="Staffing Plan"/>
      <sheetName val="Staff Allocation %"/>
      <sheetName val="Staff Allocation $"/>
      <sheetName val="Fringe by Contract"/>
      <sheetName val="Fringe"/>
      <sheetName val="FY 23-24 Forecast"/>
      <sheetName val="Budget Summary"/>
      <sheetName val="Contract Summary"/>
      <sheetName val="Contract 1"/>
      <sheetName val="Contract 2"/>
      <sheetName val="Contract 3"/>
      <sheetName val="Contract 4"/>
      <sheetName val="Contract 5"/>
      <sheetName val="Contract 6"/>
      <sheetName val="Contract 7"/>
      <sheetName val="Contract 8"/>
      <sheetName val="Contract 9"/>
      <sheetName val="Contract 10"/>
      <sheetName val="Contract 11"/>
      <sheetName val="Contract 12"/>
      <sheetName val="Contract 13"/>
      <sheetName val="Contract 14"/>
      <sheetName val="Contract 15"/>
      <sheetName val="Contract 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6">
          <cell r="H46">
            <v>1048624.7250061254</v>
          </cell>
        </row>
        <row r="230">
          <cell r="S230">
            <v>0</v>
          </cell>
        </row>
        <row r="233">
          <cell r="H233">
            <v>1045074.3122844576</v>
          </cell>
          <cell r="R233">
            <v>0</v>
          </cell>
        </row>
        <row r="235">
          <cell r="H235">
            <v>3550.412721667788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F25"/>
  <sheetViews>
    <sheetView workbookViewId="0">
      <selection activeCell="F14" sqref="F14"/>
    </sheetView>
  </sheetViews>
  <sheetFormatPr defaultRowHeight="15" x14ac:dyDescent="0.25"/>
  <cols>
    <col min="1" max="1" width="13" customWidth="1"/>
    <col min="2" max="3" width="23.28515625" customWidth="1"/>
  </cols>
  <sheetData>
    <row r="1" spans="1:6" ht="15.75" x14ac:dyDescent="0.25">
      <c r="A1" s="1" t="s">
        <v>0</v>
      </c>
      <c r="B1" s="2"/>
      <c r="C1" s="2"/>
      <c r="D1" s="2"/>
      <c r="E1" s="2"/>
      <c r="F1" s="2"/>
    </row>
    <row r="2" spans="1:6" ht="15.75" x14ac:dyDescent="0.25">
      <c r="A2" s="3" t="s">
        <v>691</v>
      </c>
      <c r="B2" s="2"/>
      <c r="C2" s="2"/>
      <c r="D2" s="2"/>
      <c r="E2" s="2"/>
      <c r="F2" s="2"/>
    </row>
    <row r="3" spans="1:6" ht="15.75" x14ac:dyDescent="0.25">
      <c r="A3" s="1" t="s">
        <v>692</v>
      </c>
      <c r="B3" s="2"/>
      <c r="C3" s="2"/>
      <c r="D3" s="2"/>
      <c r="E3" s="2"/>
      <c r="F3" s="2"/>
    </row>
    <row r="4" spans="1:6" ht="15.75" x14ac:dyDescent="0.25">
      <c r="A4" s="1" t="s">
        <v>1</v>
      </c>
      <c r="B4" s="2"/>
      <c r="C4" s="2"/>
      <c r="D4" s="2"/>
      <c r="E4" s="2"/>
      <c r="F4" s="2"/>
    </row>
    <row r="5" spans="1:6" ht="15.75" x14ac:dyDescent="0.25">
      <c r="A5" s="2"/>
      <c r="B5" s="2"/>
      <c r="C5" s="2"/>
      <c r="D5" s="2"/>
      <c r="E5" s="2"/>
      <c r="F5" s="2"/>
    </row>
    <row r="6" spans="1:6" ht="15.75" x14ac:dyDescent="0.25">
      <c r="A6" s="1" t="s">
        <v>2</v>
      </c>
      <c r="B6" s="2"/>
      <c r="C6" s="2"/>
      <c r="D6" s="2"/>
      <c r="E6" s="2"/>
      <c r="F6" s="2"/>
    </row>
    <row r="7" spans="1:6" ht="15.75" x14ac:dyDescent="0.25">
      <c r="A7" s="2"/>
      <c r="B7" s="2"/>
      <c r="C7" s="2"/>
      <c r="D7" s="2"/>
      <c r="E7" s="2"/>
      <c r="F7" s="2"/>
    </row>
    <row r="8" spans="1:6" ht="15.75" x14ac:dyDescent="0.25">
      <c r="A8" s="4" t="s">
        <v>3</v>
      </c>
      <c r="B8" s="2"/>
      <c r="C8" s="2"/>
      <c r="D8" s="2"/>
      <c r="E8" s="2"/>
      <c r="F8" s="2"/>
    </row>
    <row r="9" spans="1:6" ht="23.25" x14ac:dyDescent="0.35">
      <c r="A9" s="322" t="s">
        <v>4</v>
      </c>
      <c r="B9" s="5"/>
      <c r="C9" s="5"/>
      <c r="D9" s="2"/>
      <c r="E9" s="2"/>
      <c r="F9" s="2"/>
    </row>
    <row r="10" spans="1:6" ht="23.25" x14ac:dyDescent="0.35">
      <c r="A10" s="322" t="s">
        <v>5</v>
      </c>
      <c r="B10" s="5"/>
      <c r="C10" s="5"/>
      <c r="D10" s="2"/>
      <c r="E10" s="2"/>
      <c r="F10" s="2"/>
    </row>
    <row r="11" spans="1:6" ht="15.75" x14ac:dyDescent="0.25">
      <c r="A11" s="437" t="s">
        <v>6</v>
      </c>
      <c r="B11" s="438"/>
      <c r="C11" s="438"/>
      <c r="D11" s="438"/>
      <c r="E11" s="438"/>
      <c r="F11" s="438"/>
    </row>
    <row r="12" spans="1:6" ht="15.75" x14ac:dyDescent="0.25">
      <c r="A12" s="6"/>
      <c r="B12" s="7"/>
      <c r="C12" s="7"/>
      <c r="D12" s="7"/>
      <c r="E12" s="7"/>
      <c r="F12" s="7"/>
    </row>
    <row r="13" spans="1:6" ht="15.75" x14ac:dyDescent="0.25">
      <c r="A13" s="8" t="s">
        <v>7</v>
      </c>
      <c r="B13" s="2"/>
      <c r="C13" s="2"/>
      <c r="D13" s="2"/>
      <c r="E13" s="2"/>
      <c r="F13" s="2"/>
    </row>
    <row r="14" spans="1:6" ht="15.75" x14ac:dyDescent="0.25">
      <c r="A14" s="8"/>
      <c r="B14" s="2"/>
      <c r="C14" s="2"/>
      <c r="D14" s="2"/>
      <c r="E14" s="2"/>
      <c r="F14" s="2"/>
    </row>
    <row r="15" spans="1:6" ht="15.75" x14ac:dyDescent="0.25">
      <c r="A15" s="8" t="s">
        <v>8</v>
      </c>
      <c r="B15" s="2"/>
      <c r="C15" s="2"/>
      <c r="D15" s="2"/>
      <c r="E15" s="2"/>
      <c r="F15" s="2"/>
    </row>
    <row r="16" spans="1:6" ht="15.75" x14ac:dyDescent="0.25">
      <c r="A16" s="2"/>
      <c r="B16" s="2"/>
      <c r="C16" s="2"/>
      <c r="D16" s="2"/>
      <c r="E16" s="2"/>
      <c r="F16" s="2"/>
    </row>
    <row r="17" spans="1:6" ht="15.75" x14ac:dyDescent="0.25">
      <c r="A17" s="8" t="s">
        <v>9</v>
      </c>
      <c r="B17" s="2"/>
      <c r="C17" s="2"/>
      <c r="D17" s="2"/>
      <c r="E17" s="2"/>
      <c r="F17" s="2"/>
    </row>
    <row r="18" spans="1:6" ht="15.75" x14ac:dyDescent="0.25">
      <c r="A18" s="2"/>
      <c r="B18" s="2"/>
      <c r="C18" s="2"/>
      <c r="D18" s="2"/>
      <c r="E18" s="2"/>
      <c r="F18" s="2"/>
    </row>
    <row r="19" spans="1:6" ht="15.75" x14ac:dyDescent="0.25">
      <c r="A19" s="8" t="s">
        <v>10</v>
      </c>
      <c r="B19" s="2"/>
      <c r="C19" s="2"/>
      <c r="D19" s="2"/>
      <c r="E19" s="2"/>
      <c r="F19" s="2"/>
    </row>
    <row r="20" spans="1:6" ht="15.75" x14ac:dyDescent="0.25">
      <c r="A20" s="1" t="s">
        <v>11</v>
      </c>
      <c r="B20" s="2"/>
      <c r="C20" s="2"/>
      <c r="D20" s="2"/>
      <c r="E20" s="2"/>
      <c r="F20" s="2"/>
    </row>
    <row r="21" spans="1:6" ht="15.75" x14ac:dyDescent="0.25">
      <c r="A21" s="1" t="s">
        <v>12</v>
      </c>
      <c r="B21" s="2"/>
      <c r="C21" s="2"/>
      <c r="D21" s="2"/>
      <c r="E21" s="2"/>
      <c r="F21" s="2"/>
    </row>
    <row r="22" spans="1:6" ht="15.75" x14ac:dyDescent="0.25">
      <c r="A22" s="1" t="s">
        <v>13</v>
      </c>
      <c r="B22" s="2"/>
      <c r="C22" s="2"/>
      <c r="D22" s="2"/>
      <c r="E22" s="2"/>
      <c r="F22" s="2"/>
    </row>
    <row r="23" spans="1:6" ht="15.75" x14ac:dyDescent="0.25">
      <c r="A23" s="1" t="s">
        <v>14</v>
      </c>
      <c r="B23" s="2"/>
      <c r="C23" s="2"/>
      <c r="D23" s="2"/>
      <c r="E23" s="2"/>
      <c r="F23" s="2"/>
    </row>
    <row r="24" spans="1:6" ht="15.75" x14ac:dyDescent="0.25">
      <c r="A24" s="1"/>
      <c r="B24" s="2"/>
      <c r="C24" s="2"/>
      <c r="D24" s="2"/>
      <c r="E24" s="2"/>
      <c r="F24" s="2"/>
    </row>
    <row r="25" spans="1:6" ht="15.75" x14ac:dyDescent="0.25">
      <c r="A25" s="8" t="s">
        <v>690</v>
      </c>
      <c r="B25" s="2"/>
      <c r="C25" s="2"/>
      <c r="D25" s="2"/>
      <c r="E25" s="2"/>
      <c r="F25" s="2"/>
    </row>
  </sheetData>
  <mergeCells count="1">
    <mergeCell ref="A11:F1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rgb="FFFFFF00"/>
  </sheetPr>
  <dimension ref="A1:P242"/>
  <sheetViews>
    <sheetView topLeftCell="A202" zoomScale="90" zoomScaleNormal="90" workbookViewId="0">
      <selection activeCell="E229" sqref="E229:K229"/>
    </sheetView>
  </sheetViews>
  <sheetFormatPr defaultRowHeight="15" outlineLevelRow="1" x14ac:dyDescent="0.25"/>
  <cols>
    <col min="1" max="1" width="9" customWidth="1"/>
    <col min="2" max="2" width="39.42578125" customWidth="1"/>
    <col min="3" max="9" width="14.7109375" customWidth="1"/>
    <col min="10" max="11" width="14.7109375" style="359" customWidth="1"/>
    <col min="12" max="15" width="14.7109375" customWidth="1"/>
  </cols>
  <sheetData>
    <row r="1" spans="1:16" x14ac:dyDescent="0.25">
      <c r="A1" s="249"/>
      <c r="B1" s="250"/>
      <c r="C1" s="251"/>
      <c r="D1" s="251"/>
      <c r="E1" s="251"/>
      <c r="F1" s="251"/>
      <c r="G1" s="251"/>
      <c r="H1" s="252" t="s">
        <v>106</v>
      </c>
      <c r="I1" s="251"/>
      <c r="J1" s="401"/>
      <c r="K1" s="401"/>
      <c r="L1" s="251"/>
      <c r="M1" s="251"/>
      <c r="N1" s="251"/>
      <c r="O1" s="251"/>
      <c r="P1" s="253"/>
    </row>
    <row r="2" spans="1:16" x14ac:dyDescent="0.25">
      <c r="A2" s="249"/>
      <c r="B2" s="254"/>
      <c r="C2" s="251"/>
      <c r="D2" s="251"/>
      <c r="E2" s="251"/>
      <c r="F2" s="251"/>
      <c r="G2" s="251"/>
      <c r="H2" s="251"/>
      <c r="I2" s="251"/>
      <c r="J2" s="401"/>
      <c r="K2" s="401"/>
      <c r="L2" s="251"/>
      <c r="M2" s="251"/>
      <c r="N2" s="251"/>
      <c r="O2" s="251"/>
      <c r="P2" s="253"/>
    </row>
    <row r="3" spans="1:16" x14ac:dyDescent="0.25">
      <c r="A3" s="249"/>
      <c r="B3" s="254"/>
      <c r="C3" s="251"/>
      <c r="D3" s="251"/>
      <c r="E3" s="251"/>
      <c r="F3" s="251"/>
      <c r="G3" s="251"/>
      <c r="H3" s="252" t="str">
        <f>Instructions!A2</f>
        <v>Program</v>
      </c>
      <c r="I3" s="251"/>
      <c r="J3" s="401"/>
      <c r="K3" s="401"/>
      <c r="L3" s="251"/>
      <c r="M3" s="251"/>
      <c r="N3" s="251"/>
      <c r="O3" s="251"/>
      <c r="P3" s="253"/>
    </row>
    <row r="4" spans="1:16" x14ac:dyDescent="0.25">
      <c r="A4" s="249"/>
      <c r="B4" s="254"/>
      <c r="C4" s="251"/>
      <c r="D4" s="251"/>
      <c r="E4" s="251"/>
      <c r="F4" s="251"/>
      <c r="G4" s="251"/>
      <c r="H4" s="251"/>
      <c r="I4" s="251"/>
      <c r="J4" s="401"/>
      <c r="K4" s="401"/>
      <c r="L4" s="251"/>
      <c r="M4" s="251"/>
      <c r="N4" s="251"/>
      <c r="O4" s="251"/>
      <c r="P4" s="253"/>
    </row>
    <row r="5" spans="1:16" x14ac:dyDescent="0.25">
      <c r="A5" s="249"/>
      <c r="B5" s="254"/>
      <c r="C5" s="251"/>
      <c r="D5" s="251"/>
      <c r="E5" s="251"/>
      <c r="F5" s="251"/>
      <c r="G5" s="251"/>
      <c r="H5" s="255" t="s">
        <v>694</v>
      </c>
      <c r="I5" s="251"/>
      <c r="J5" s="401"/>
      <c r="K5" s="401"/>
      <c r="L5" s="251"/>
      <c r="M5" s="251"/>
      <c r="N5" s="251"/>
      <c r="O5" s="251"/>
      <c r="P5" s="253"/>
    </row>
    <row r="6" spans="1:16" x14ac:dyDescent="0.25">
      <c r="A6" s="249"/>
      <c r="B6" s="254"/>
      <c r="C6" s="251"/>
      <c r="D6" s="251"/>
      <c r="E6" s="251"/>
      <c r="F6" s="251"/>
      <c r="G6" s="251"/>
      <c r="H6" s="255"/>
      <c r="I6" s="251"/>
      <c r="J6" s="401"/>
      <c r="K6" s="401"/>
      <c r="L6" s="251"/>
      <c r="M6" s="251"/>
      <c r="N6" s="251"/>
      <c r="O6" s="251"/>
      <c r="P6" s="253"/>
    </row>
    <row r="7" spans="1:16" x14ac:dyDescent="0.25">
      <c r="A7" s="249"/>
      <c r="B7" s="254"/>
      <c r="C7" s="251"/>
      <c r="D7" s="251"/>
      <c r="E7" s="251"/>
      <c r="F7" s="251"/>
      <c r="G7" s="251"/>
      <c r="H7" s="255"/>
      <c r="I7" s="251"/>
      <c r="J7" s="401"/>
      <c r="K7" s="401"/>
      <c r="L7" s="251"/>
      <c r="M7" s="251"/>
      <c r="N7" s="251"/>
      <c r="O7" s="251"/>
      <c r="P7" s="256"/>
    </row>
    <row r="8" spans="1:16" x14ac:dyDescent="0.25">
      <c r="A8" s="249"/>
      <c r="B8" s="254"/>
      <c r="C8" s="407">
        <v>2</v>
      </c>
      <c r="D8" s="407">
        <v>2</v>
      </c>
      <c r="E8" s="407">
        <v>2</v>
      </c>
      <c r="F8" s="407">
        <v>3</v>
      </c>
      <c r="G8" s="407">
        <v>2</v>
      </c>
      <c r="H8" s="407">
        <v>2</v>
      </c>
      <c r="I8" s="407">
        <v>1</v>
      </c>
      <c r="J8" s="410">
        <v>2</v>
      </c>
      <c r="K8" s="410">
        <v>2</v>
      </c>
      <c r="L8" s="407">
        <v>2</v>
      </c>
      <c r="M8" s="407">
        <v>3</v>
      </c>
      <c r="N8" s="407">
        <v>1</v>
      </c>
      <c r="O8" s="407">
        <f>SUM(C8:N8)</f>
        <v>24</v>
      </c>
      <c r="P8" s="256"/>
    </row>
    <row r="9" spans="1:16" x14ac:dyDescent="0.25">
      <c r="A9" s="249"/>
      <c r="B9" s="254"/>
      <c r="C9" s="408">
        <v>23</v>
      </c>
      <c r="D9" s="409">
        <v>21</v>
      </c>
      <c r="E9" s="409">
        <v>22</v>
      </c>
      <c r="F9" s="409">
        <v>22</v>
      </c>
      <c r="G9" s="409">
        <v>21</v>
      </c>
      <c r="H9" s="409">
        <v>23</v>
      </c>
      <c r="I9" s="409">
        <v>21</v>
      </c>
      <c r="J9" s="411">
        <v>20</v>
      </c>
      <c r="K9" s="411">
        <v>23</v>
      </c>
      <c r="L9" s="409">
        <v>22</v>
      </c>
      <c r="M9" s="409">
        <v>21</v>
      </c>
      <c r="N9" s="409">
        <v>22</v>
      </c>
      <c r="O9" s="409">
        <f>SUM(C9:N9)</f>
        <v>261</v>
      </c>
      <c r="P9" s="256" t="e">
        <f>SUM(#REF!)</f>
        <v>#REF!</v>
      </c>
    </row>
    <row r="10" spans="1:16" x14ac:dyDescent="0.25">
      <c r="A10" s="249"/>
      <c r="B10" s="254"/>
      <c r="C10" s="252" t="s">
        <v>567</v>
      </c>
      <c r="D10" s="252" t="s">
        <v>567</v>
      </c>
      <c r="E10" s="252" t="s">
        <v>567</v>
      </c>
      <c r="F10" s="252" t="s">
        <v>567</v>
      </c>
      <c r="G10" s="252" t="s">
        <v>567</v>
      </c>
      <c r="H10" s="252" t="s">
        <v>567</v>
      </c>
      <c r="I10" s="252" t="s">
        <v>567</v>
      </c>
      <c r="J10" s="252" t="s">
        <v>567</v>
      </c>
      <c r="K10" s="252" t="s">
        <v>567</v>
      </c>
      <c r="L10" s="398" t="s">
        <v>15</v>
      </c>
      <c r="M10" s="398" t="s">
        <v>15</v>
      </c>
      <c r="N10" s="398" t="s">
        <v>15</v>
      </c>
      <c r="O10" s="405" t="s">
        <v>15</v>
      </c>
      <c r="P10" s="253"/>
    </row>
    <row r="11" spans="1:16" x14ac:dyDescent="0.25">
      <c r="A11" s="249"/>
      <c r="B11" s="254"/>
      <c r="C11" s="259">
        <v>45474</v>
      </c>
      <c r="D11" s="259">
        <f>+C11+32</f>
        <v>45506</v>
      </c>
      <c r="E11" s="259">
        <f t="shared" ref="E11:N11" si="0">+D11+32</f>
        <v>45538</v>
      </c>
      <c r="F11" s="259">
        <f t="shared" si="0"/>
        <v>45570</v>
      </c>
      <c r="G11" s="259">
        <f t="shared" si="0"/>
        <v>45602</v>
      </c>
      <c r="H11" s="259">
        <f t="shared" si="0"/>
        <v>45634</v>
      </c>
      <c r="I11" s="259">
        <f t="shared" si="0"/>
        <v>45666</v>
      </c>
      <c r="J11" s="402">
        <f t="shared" si="0"/>
        <v>45698</v>
      </c>
      <c r="K11" s="402">
        <f t="shared" si="0"/>
        <v>45730</v>
      </c>
      <c r="L11" s="399">
        <f t="shared" si="0"/>
        <v>45762</v>
      </c>
      <c r="M11" s="399">
        <f t="shared" si="0"/>
        <v>45794</v>
      </c>
      <c r="N11" s="399">
        <f t="shared" si="0"/>
        <v>45826</v>
      </c>
      <c r="O11" s="406" t="s">
        <v>693</v>
      </c>
      <c r="P11" s="253"/>
    </row>
    <row r="12" spans="1:16" x14ac:dyDescent="0.25">
      <c r="A12" s="260" t="s">
        <v>568</v>
      </c>
      <c r="B12" s="254"/>
      <c r="C12" s="251"/>
      <c r="D12" s="251"/>
      <c r="E12" s="251"/>
      <c r="F12" s="251"/>
      <c r="G12" s="251"/>
      <c r="H12" s="251"/>
      <c r="I12" s="251"/>
      <c r="J12" s="401"/>
      <c r="K12" s="401"/>
      <c r="L12" s="378"/>
      <c r="M12" s="378"/>
      <c r="N12" s="378"/>
      <c r="O12" s="379"/>
      <c r="P12" s="253"/>
    </row>
    <row r="13" spans="1:16" x14ac:dyDescent="0.25">
      <c r="A13" s="260" t="s">
        <v>569</v>
      </c>
      <c r="B13" s="254"/>
      <c r="C13" s="251"/>
      <c r="D13" s="251"/>
      <c r="E13" s="251"/>
      <c r="F13" s="251"/>
      <c r="G13" s="251"/>
      <c r="H13" s="251"/>
      <c r="I13" s="251"/>
      <c r="J13" s="401"/>
      <c r="K13" s="401"/>
      <c r="L13" s="378"/>
      <c r="M13" s="378"/>
      <c r="N13" s="378"/>
      <c r="O13" s="379"/>
      <c r="P13" s="253"/>
    </row>
    <row r="14" spans="1:16" x14ac:dyDescent="0.25">
      <c r="A14" s="261">
        <v>6210</v>
      </c>
      <c r="B14" s="262" t="s">
        <v>570</v>
      </c>
      <c r="C14" s="380">
        <v>8911.39</v>
      </c>
      <c r="D14" s="380">
        <v>20673.889999999992</v>
      </c>
      <c r="E14" s="380">
        <v>25802.060000000005</v>
      </c>
      <c r="F14" s="380">
        <v>75235.399999999994</v>
      </c>
      <c r="G14" s="380">
        <v>50766.37000000001</v>
      </c>
      <c r="H14" s="380">
        <v>17560.489999999998</v>
      </c>
      <c r="I14" s="380">
        <v>9051.7199999999975</v>
      </c>
      <c r="J14" s="380">
        <v>11422.010000000002</v>
      </c>
      <c r="K14" s="380">
        <v>6942.4500000000044</v>
      </c>
      <c r="L14" s="381">
        <v>13225</v>
      </c>
      <c r="M14" s="381">
        <v>13225</v>
      </c>
      <c r="N14" s="381">
        <v>13225</v>
      </c>
      <c r="O14" s="382">
        <v>266040.78000000003</v>
      </c>
      <c r="P14" s="253"/>
    </row>
    <row r="15" spans="1:16" x14ac:dyDescent="0.25">
      <c r="A15" s="261">
        <v>6220</v>
      </c>
      <c r="B15" s="262" t="s">
        <v>571</v>
      </c>
      <c r="C15" s="380">
        <v>48861.01</v>
      </c>
      <c r="D15" s="380">
        <v>48861.01</v>
      </c>
      <c r="E15" s="380">
        <v>29239.72</v>
      </c>
      <c r="F15" s="380">
        <v>46062.85</v>
      </c>
      <c r="G15" s="380">
        <v>42950.64</v>
      </c>
      <c r="H15" s="380">
        <v>38188.329999999994</v>
      </c>
      <c r="I15" s="380">
        <v>44459.83</v>
      </c>
      <c r="J15" s="380">
        <v>31538</v>
      </c>
      <c r="K15" s="380">
        <v>35045.129999999997</v>
      </c>
      <c r="L15" s="381">
        <v>38026</v>
      </c>
      <c r="M15" s="381">
        <v>34976</v>
      </c>
      <c r="N15" s="381">
        <v>37825</v>
      </c>
      <c r="O15" s="382">
        <v>476033.51999999996</v>
      </c>
      <c r="P15" s="253"/>
    </row>
    <row r="16" spans="1:16" x14ac:dyDescent="0.25">
      <c r="A16" s="263">
        <v>6230</v>
      </c>
      <c r="B16" s="262" t="s">
        <v>572</v>
      </c>
      <c r="C16" s="380">
        <v>0</v>
      </c>
      <c r="D16" s="380">
        <v>2352</v>
      </c>
      <c r="E16" s="380">
        <v>2212</v>
      </c>
      <c r="F16" s="380">
        <v>2211</v>
      </c>
      <c r="G16" s="380">
        <v>2922</v>
      </c>
      <c r="H16" s="380">
        <v>2456</v>
      </c>
      <c r="I16" s="380">
        <v>2191.81</v>
      </c>
      <c r="J16" s="380">
        <v>2078</v>
      </c>
      <c r="K16" s="380">
        <v>0</v>
      </c>
      <c r="L16" s="381">
        <v>3000</v>
      </c>
      <c r="M16" s="381">
        <v>3000</v>
      </c>
      <c r="N16" s="381">
        <v>3000</v>
      </c>
      <c r="O16" s="382">
        <v>25422.809999999998</v>
      </c>
      <c r="P16" s="253"/>
    </row>
    <row r="17" spans="1:16" x14ac:dyDescent="0.25">
      <c r="A17" s="249"/>
      <c r="B17" s="254" t="s">
        <v>573</v>
      </c>
      <c r="C17" s="383">
        <v>57772.4</v>
      </c>
      <c r="D17" s="383">
        <v>71886.899999999994</v>
      </c>
      <c r="E17" s="383">
        <v>57253.780000000006</v>
      </c>
      <c r="F17" s="383">
        <v>123509.25</v>
      </c>
      <c r="G17" s="383">
        <v>96639.010000000009</v>
      </c>
      <c r="H17" s="383">
        <v>58204.819999999992</v>
      </c>
      <c r="I17" s="383">
        <v>55703.360000000001</v>
      </c>
      <c r="J17" s="383">
        <v>45038.01</v>
      </c>
      <c r="K17" s="383">
        <v>41987.58</v>
      </c>
      <c r="L17" s="384">
        <v>54251</v>
      </c>
      <c r="M17" s="384">
        <v>51201</v>
      </c>
      <c r="N17" s="384">
        <v>54050</v>
      </c>
      <c r="O17" s="384">
        <v>767497.1100000001</v>
      </c>
      <c r="P17" s="253"/>
    </row>
    <row r="18" spans="1:16" x14ac:dyDescent="0.25">
      <c r="A18" s="260" t="s">
        <v>574</v>
      </c>
      <c r="B18" s="254"/>
      <c r="C18" s="380"/>
      <c r="D18" s="380"/>
      <c r="E18" s="380"/>
      <c r="F18" s="386"/>
      <c r="G18" s="380"/>
      <c r="H18" s="386"/>
      <c r="I18" s="380"/>
      <c r="J18" s="380"/>
      <c r="K18" s="380"/>
      <c r="L18" s="381"/>
      <c r="M18" s="381"/>
      <c r="N18" s="381"/>
      <c r="O18" s="382"/>
      <c r="P18" s="253"/>
    </row>
    <row r="19" spans="1:16" x14ac:dyDescent="0.25">
      <c r="A19" s="261">
        <v>6260</v>
      </c>
      <c r="B19" s="262" t="s">
        <v>575</v>
      </c>
      <c r="C19" s="380">
        <v>0</v>
      </c>
      <c r="D19" s="380">
        <v>0</v>
      </c>
      <c r="E19" s="380">
        <v>0</v>
      </c>
      <c r="F19" s="380">
        <v>0</v>
      </c>
      <c r="G19" s="380">
        <v>0</v>
      </c>
      <c r="H19" s="380">
        <v>0</v>
      </c>
      <c r="I19" s="380">
        <v>0</v>
      </c>
      <c r="J19" s="380">
        <v>0</v>
      </c>
      <c r="K19" s="380">
        <v>0</v>
      </c>
      <c r="L19" s="381">
        <v>0</v>
      </c>
      <c r="M19" s="381">
        <v>0</v>
      </c>
      <c r="N19" s="381">
        <v>0</v>
      </c>
      <c r="O19" s="382">
        <v>0</v>
      </c>
      <c r="P19" s="253"/>
    </row>
    <row r="20" spans="1:16" x14ac:dyDescent="0.25">
      <c r="A20" s="261">
        <v>6270</v>
      </c>
      <c r="B20" s="262" t="s">
        <v>576</v>
      </c>
      <c r="C20" s="380">
        <v>0</v>
      </c>
      <c r="D20" s="380">
        <v>0</v>
      </c>
      <c r="E20" s="380">
        <v>0</v>
      </c>
      <c r="F20" s="380">
        <v>0</v>
      </c>
      <c r="G20" s="380">
        <v>0</v>
      </c>
      <c r="H20" s="380">
        <v>0</v>
      </c>
      <c r="I20" s="380">
        <v>0</v>
      </c>
      <c r="J20" s="380">
        <v>0</v>
      </c>
      <c r="K20" s="380">
        <v>0</v>
      </c>
      <c r="L20" s="381">
        <v>0</v>
      </c>
      <c r="M20" s="381">
        <v>0</v>
      </c>
      <c r="N20" s="381">
        <v>0</v>
      </c>
      <c r="O20" s="382">
        <v>0</v>
      </c>
      <c r="P20" s="253"/>
    </row>
    <row r="21" spans="1:16" x14ac:dyDescent="0.25">
      <c r="A21" s="249">
        <v>6290</v>
      </c>
      <c r="B21" s="264" t="s">
        <v>577</v>
      </c>
      <c r="C21" s="387">
        <v>0</v>
      </c>
      <c r="D21" s="387">
        <v>0</v>
      </c>
      <c r="E21" s="387">
        <v>0</v>
      </c>
      <c r="F21" s="387">
        <v>0</v>
      </c>
      <c r="G21" s="387">
        <v>0</v>
      </c>
      <c r="H21" s="387">
        <v>9940.25</v>
      </c>
      <c r="I21" s="387">
        <v>13975.12</v>
      </c>
      <c r="J21" s="387">
        <v>585.51</v>
      </c>
      <c r="K21" s="387">
        <v>6615.84</v>
      </c>
      <c r="L21" s="388">
        <v>0</v>
      </c>
      <c r="M21" s="388">
        <v>0</v>
      </c>
      <c r="N21" s="388">
        <v>0</v>
      </c>
      <c r="O21" s="389">
        <v>31116.720000000001</v>
      </c>
      <c r="P21" s="253"/>
    </row>
    <row r="22" spans="1:16" x14ac:dyDescent="0.25">
      <c r="A22" s="249">
        <v>6310</v>
      </c>
      <c r="B22" s="264" t="s">
        <v>340</v>
      </c>
      <c r="C22" s="387">
        <v>0</v>
      </c>
      <c r="D22" s="387">
        <v>0</v>
      </c>
      <c r="E22" s="387">
        <v>0</v>
      </c>
      <c r="F22" s="387">
        <v>0</v>
      </c>
      <c r="G22" s="387">
        <v>0</v>
      </c>
      <c r="H22" s="387">
        <v>0</v>
      </c>
      <c r="I22" s="387">
        <v>0</v>
      </c>
      <c r="J22" s="387">
        <v>0</v>
      </c>
      <c r="K22" s="387">
        <v>0</v>
      </c>
      <c r="L22" s="388">
        <v>0</v>
      </c>
      <c r="M22" s="388">
        <v>0</v>
      </c>
      <c r="N22" s="388">
        <v>0</v>
      </c>
      <c r="O22" s="389">
        <v>0</v>
      </c>
      <c r="P22" s="253"/>
    </row>
    <row r="23" spans="1:16" x14ac:dyDescent="0.25">
      <c r="A23" s="249"/>
      <c r="B23" s="262" t="s">
        <v>341</v>
      </c>
      <c r="C23" s="380">
        <v>0</v>
      </c>
      <c r="D23" s="380">
        <v>0</v>
      </c>
      <c r="E23" s="386">
        <v>0</v>
      </c>
      <c r="F23" s="386">
        <v>0</v>
      </c>
      <c r="G23" s="386">
        <v>0</v>
      </c>
      <c r="H23" s="386">
        <v>9940.25</v>
      </c>
      <c r="I23" s="386">
        <v>13975.12</v>
      </c>
      <c r="J23" s="386">
        <v>585.51</v>
      </c>
      <c r="K23" s="386">
        <v>6615.84</v>
      </c>
      <c r="L23" s="390">
        <v>0</v>
      </c>
      <c r="M23" s="390">
        <v>0</v>
      </c>
      <c r="N23" s="390">
        <v>0</v>
      </c>
      <c r="O23" s="382">
        <v>31116.720000000001</v>
      </c>
      <c r="P23" s="253"/>
    </row>
    <row r="24" spans="1:16" outlineLevel="1" x14ac:dyDescent="0.25">
      <c r="A24" s="249">
        <v>6280</v>
      </c>
      <c r="B24" s="264" t="s">
        <v>342</v>
      </c>
      <c r="C24" s="387">
        <v>0</v>
      </c>
      <c r="D24" s="387">
        <v>0</v>
      </c>
      <c r="E24" s="387">
        <v>0</v>
      </c>
      <c r="F24" s="387">
        <v>0</v>
      </c>
      <c r="G24" s="387">
        <v>0</v>
      </c>
      <c r="H24" s="387">
        <v>0</v>
      </c>
      <c r="I24" s="387">
        <v>0</v>
      </c>
      <c r="J24" s="387">
        <v>0</v>
      </c>
      <c r="K24" s="387">
        <v>0</v>
      </c>
      <c r="L24" s="388">
        <v>0</v>
      </c>
      <c r="M24" s="388">
        <v>0</v>
      </c>
      <c r="N24" s="388">
        <v>0</v>
      </c>
      <c r="O24" s="389">
        <v>0</v>
      </c>
      <c r="P24" s="253"/>
    </row>
    <row r="25" spans="1:16" outlineLevel="1" x14ac:dyDescent="0.25">
      <c r="A25" s="249">
        <v>6281</v>
      </c>
      <c r="B25" s="264" t="s">
        <v>343</v>
      </c>
      <c r="C25" s="387">
        <v>0</v>
      </c>
      <c r="D25" s="387">
        <v>0</v>
      </c>
      <c r="E25" s="387">
        <v>0</v>
      </c>
      <c r="F25" s="387">
        <v>0</v>
      </c>
      <c r="G25" s="387">
        <v>0</v>
      </c>
      <c r="H25" s="387">
        <v>0</v>
      </c>
      <c r="I25" s="387">
        <v>0</v>
      </c>
      <c r="J25" s="387">
        <v>0</v>
      </c>
      <c r="K25" s="387">
        <v>0</v>
      </c>
      <c r="L25" s="388">
        <v>0</v>
      </c>
      <c r="M25" s="388">
        <v>0</v>
      </c>
      <c r="N25" s="388">
        <v>0</v>
      </c>
      <c r="O25" s="389">
        <v>0</v>
      </c>
      <c r="P25" s="253"/>
    </row>
    <row r="26" spans="1:16" outlineLevel="1" x14ac:dyDescent="0.25">
      <c r="A26" s="249">
        <v>6295</v>
      </c>
      <c r="B26" s="264" t="s">
        <v>344</v>
      </c>
      <c r="C26" s="387">
        <v>0</v>
      </c>
      <c r="D26" s="387">
        <v>0</v>
      </c>
      <c r="E26" s="387">
        <v>0</v>
      </c>
      <c r="F26" s="387">
        <v>0</v>
      </c>
      <c r="G26" s="387">
        <v>0</v>
      </c>
      <c r="H26" s="387">
        <v>0</v>
      </c>
      <c r="I26" s="387">
        <v>0</v>
      </c>
      <c r="J26" s="387">
        <v>0</v>
      </c>
      <c r="K26" s="387">
        <v>0</v>
      </c>
      <c r="L26" s="388">
        <v>0</v>
      </c>
      <c r="M26" s="388">
        <v>0</v>
      </c>
      <c r="N26" s="388">
        <v>0</v>
      </c>
      <c r="O26" s="389">
        <v>0</v>
      </c>
      <c r="P26" s="253"/>
    </row>
    <row r="27" spans="1:16" outlineLevel="1" x14ac:dyDescent="0.25">
      <c r="A27" s="249">
        <v>6410</v>
      </c>
      <c r="B27" s="264" t="s">
        <v>345</v>
      </c>
      <c r="C27" s="387">
        <v>0</v>
      </c>
      <c r="D27" s="387">
        <v>0</v>
      </c>
      <c r="E27" s="387">
        <v>0</v>
      </c>
      <c r="F27" s="387">
        <v>0</v>
      </c>
      <c r="G27" s="387">
        <v>0</v>
      </c>
      <c r="H27" s="387">
        <v>0</v>
      </c>
      <c r="I27" s="387">
        <v>0</v>
      </c>
      <c r="J27" s="387">
        <v>0</v>
      </c>
      <c r="K27" s="387">
        <v>0</v>
      </c>
      <c r="L27" s="388">
        <v>0</v>
      </c>
      <c r="M27" s="388">
        <v>0</v>
      </c>
      <c r="N27" s="388">
        <v>0</v>
      </c>
      <c r="O27" s="389">
        <v>0</v>
      </c>
      <c r="P27" s="253"/>
    </row>
    <row r="28" spans="1:16" outlineLevel="1" x14ac:dyDescent="0.25">
      <c r="A28" s="249">
        <v>6420</v>
      </c>
      <c r="B28" s="264" t="s">
        <v>346</v>
      </c>
      <c r="C28" s="387">
        <v>0</v>
      </c>
      <c r="D28" s="387">
        <v>0</v>
      </c>
      <c r="E28" s="387">
        <v>0</v>
      </c>
      <c r="F28" s="387">
        <v>0</v>
      </c>
      <c r="G28" s="387">
        <v>0</v>
      </c>
      <c r="H28" s="387">
        <v>0</v>
      </c>
      <c r="I28" s="387">
        <v>0</v>
      </c>
      <c r="J28" s="387">
        <v>0</v>
      </c>
      <c r="K28" s="387">
        <v>0</v>
      </c>
      <c r="L28" s="388">
        <v>0</v>
      </c>
      <c r="M28" s="388">
        <v>0</v>
      </c>
      <c r="N28" s="388">
        <v>0</v>
      </c>
      <c r="O28" s="389">
        <v>0</v>
      </c>
      <c r="P28" s="253"/>
    </row>
    <row r="29" spans="1:16" outlineLevel="1" x14ac:dyDescent="0.25">
      <c r="A29" s="249">
        <v>6510</v>
      </c>
      <c r="B29" s="264" t="s">
        <v>347</v>
      </c>
      <c r="C29" s="387">
        <v>0</v>
      </c>
      <c r="D29" s="387">
        <v>0</v>
      </c>
      <c r="E29" s="387">
        <v>0</v>
      </c>
      <c r="F29" s="387">
        <v>0</v>
      </c>
      <c r="G29" s="387">
        <v>0</v>
      </c>
      <c r="H29" s="387">
        <v>0</v>
      </c>
      <c r="I29" s="387">
        <v>0</v>
      </c>
      <c r="J29" s="387">
        <v>0</v>
      </c>
      <c r="K29" s="387">
        <v>0</v>
      </c>
      <c r="L29" s="388">
        <v>0</v>
      </c>
      <c r="M29" s="388">
        <v>0</v>
      </c>
      <c r="N29" s="388">
        <v>0</v>
      </c>
      <c r="O29" s="389">
        <v>0</v>
      </c>
      <c r="P29" s="253"/>
    </row>
    <row r="30" spans="1:16" outlineLevel="1" x14ac:dyDescent="0.25">
      <c r="A30" s="249">
        <v>6515</v>
      </c>
      <c r="B30" s="264" t="s">
        <v>348</v>
      </c>
      <c r="C30" s="387">
        <v>0</v>
      </c>
      <c r="D30" s="387">
        <v>0</v>
      </c>
      <c r="E30" s="387">
        <v>0</v>
      </c>
      <c r="F30" s="387">
        <v>0</v>
      </c>
      <c r="G30" s="387">
        <v>0</v>
      </c>
      <c r="H30" s="387">
        <v>0</v>
      </c>
      <c r="I30" s="387">
        <v>0</v>
      </c>
      <c r="J30" s="387">
        <v>0</v>
      </c>
      <c r="K30" s="387">
        <v>0</v>
      </c>
      <c r="L30" s="388">
        <v>0</v>
      </c>
      <c r="M30" s="388">
        <v>0</v>
      </c>
      <c r="N30" s="388">
        <v>0</v>
      </c>
      <c r="O30" s="389">
        <v>0</v>
      </c>
      <c r="P30" s="253"/>
    </row>
    <row r="31" spans="1:16" outlineLevel="1" x14ac:dyDescent="0.25">
      <c r="A31" s="249">
        <v>6520</v>
      </c>
      <c r="B31" s="264" t="s">
        <v>349</v>
      </c>
      <c r="C31" s="387">
        <v>0</v>
      </c>
      <c r="D31" s="387">
        <v>0</v>
      </c>
      <c r="E31" s="387">
        <v>0</v>
      </c>
      <c r="F31" s="387">
        <v>0</v>
      </c>
      <c r="G31" s="387">
        <v>0</v>
      </c>
      <c r="H31" s="387">
        <v>0</v>
      </c>
      <c r="I31" s="387">
        <v>0</v>
      </c>
      <c r="J31" s="387">
        <v>0</v>
      </c>
      <c r="K31" s="387">
        <v>0</v>
      </c>
      <c r="L31" s="388">
        <v>0</v>
      </c>
      <c r="M31" s="388">
        <v>0</v>
      </c>
      <c r="N31" s="388">
        <v>0</v>
      </c>
      <c r="O31" s="389">
        <v>0</v>
      </c>
      <c r="P31" s="253"/>
    </row>
    <row r="32" spans="1:16" outlineLevel="1" x14ac:dyDescent="0.25">
      <c r="A32" s="249">
        <v>6521</v>
      </c>
      <c r="B32" s="264" t="s">
        <v>350</v>
      </c>
      <c r="C32" s="387">
        <v>0</v>
      </c>
      <c r="D32" s="387">
        <v>0</v>
      </c>
      <c r="E32" s="387">
        <v>0</v>
      </c>
      <c r="F32" s="387">
        <v>0</v>
      </c>
      <c r="G32" s="387">
        <v>0</v>
      </c>
      <c r="H32" s="387">
        <v>0</v>
      </c>
      <c r="I32" s="387">
        <v>0</v>
      </c>
      <c r="J32" s="387">
        <v>0</v>
      </c>
      <c r="K32" s="387">
        <v>0</v>
      </c>
      <c r="L32" s="388">
        <v>0</v>
      </c>
      <c r="M32" s="388">
        <v>0</v>
      </c>
      <c r="N32" s="388">
        <v>0</v>
      </c>
      <c r="O32" s="389">
        <v>0</v>
      </c>
      <c r="P32" s="253"/>
    </row>
    <row r="33" spans="1:16" outlineLevel="1" x14ac:dyDescent="0.25">
      <c r="A33" s="249">
        <v>6522</v>
      </c>
      <c r="B33" s="264" t="s">
        <v>351</v>
      </c>
      <c r="C33" s="387">
        <v>0</v>
      </c>
      <c r="D33" s="387">
        <v>0</v>
      </c>
      <c r="E33" s="387">
        <v>0</v>
      </c>
      <c r="F33" s="387">
        <v>0</v>
      </c>
      <c r="G33" s="387">
        <v>0</v>
      </c>
      <c r="H33" s="387">
        <v>0</v>
      </c>
      <c r="I33" s="387">
        <v>0</v>
      </c>
      <c r="J33" s="387">
        <v>0</v>
      </c>
      <c r="K33" s="387">
        <v>0</v>
      </c>
      <c r="L33" s="388">
        <v>0</v>
      </c>
      <c r="M33" s="388">
        <v>0</v>
      </c>
      <c r="N33" s="388">
        <v>0</v>
      </c>
      <c r="O33" s="389">
        <v>0</v>
      </c>
      <c r="P33" s="253"/>
    </row>
    <row r="34" spans="1:16" outlineLevel="1" x14ac:dyDescent="0.25">
      <c r="A34" s="249">
        <v>6523</v>
      </c>
      <c r="B34" s="264" t="s">
        <v>352</v>
      </c>
      <c r="C34" s="387">
        <v>0</v>
      </c>
      <c r="D34" s="387">
        <v>0</v>
      </c>
      <c r="E34" s="387">
        <v>0</v>
      </c>
      <c r="F34" s="387">
        <v>0</v>
      </c>
      <c r="G34" s="387">
        <v>0</v>
      </c>
      <c r="H34" s="387">
        <v>0</v>
      </c>
      <c r="I34" s="387">
        <v>0</v>
      </c>
      <c r="J34" s="387">
        <v>0</v>
      </c>
      <c r="K34" s="387">
        <v>0</v>
      </c>
      <c r="L34" s="388">
        <v>0</v>
      </c>
      <c r="M34" s="388">
        <v>0</v>
      </c>
      <c r="N34" s="388">
        <v>0</v>
      </c>
      <c r="O34" s="389">
        <v>0</v>
      </c>
      <c r="P34" s="253"/>
    </row>
    <row r="35" spans="1:16" outlineLevel="1" x14ac:dyDescent="0.25">
      <c r="A35" s="249">
        <v>6524</v>
      </c>
      <c r="B35" s="264" t="s">
        <v>353</v>
      </c>
      <c r="C35" s="387">
        <v>0</v>
      </c>
      <c r="D35" s="387">
        <v>0</v>
      </c>
      <c r="E35" s="387">
        <v>0</v>
      </c>
      <c r="F35" s="387">
        <v>0</v>
      </c>
      <c r="G35" s="387">
        <v>0</v>
      </c>
      <c r="H35" s="387">
        <v>0</v>
      </c>
      <c r="I35" s="387">
        <v>0</v>
      </c>
      <c r="J35" s="387">
        <v>0</v>
      </c>
      <c r="K35" s="387">
        <v>0</v>
      </c>
      <c r="L35" s="388">
        <v>0</v>
      </c>
      <c r="M35" s="388">
        <v>0</v>
      </c>
      <c r="N35" s="388">
        <v>0</v>
      </c>
      <c r="O35" s="389">
        <v>0</v>
      </c>
      <c r="P35" s="253"/>
    </row>
    <row r="36" spans="1:16" outlineLevel="1" x14ac:dyDescent="0.25">
      <c r="A36" s="249">
        <v>6530</v>
      </c>
      <c r="B36" s="264" t="s">
        <v>354</v>
      </c>
      <c r="C36" s="387">
        <v>0</v>
      </c>
      <c r="D36" s="387">
        <v>0</v>
      </c>
      <c r="E36" s="387">
        <v>0</v>
      </c>
      <c r="F36" s="387">
        <v>0</v>
      </c>
      <c r="G36" s="387">
        <v>0</v>
      </c>
      <c r="H36" s="387">
        <v>0</v>
      </c>
      <c r="I36" s="387">
        <v>0</v>
      </c>
      <c r="J36" s="387">
        <v>0</v>
      </c>
      <c r="K36" s="387">
        <v>0</v>
      </c>
      <c r="L36" s="388">
        <v>0</v>
      </c>
      <c r="M36" s="388">
        <v>0</v>
      </c>
      <c r="N36" s="388">
        <v>0</v>
      </c>
      <c r="O36" s="389">
        <v>0</v>
      </c>
      <c r="P36" s="253"/>
    </row>
    <row r="37" spans="1:16" outlineLevel="1" x14ac:dyDescent="0.25">
      <c r="A37" s="249">
        <v>6531</v>
      </c>
      <c r="B37" s="264" t="s">
        <v>578</v>
      </c>
      <c r="C37" s="387">
        <v>0</v>
      </c>
      <c r="D37" s="387">
        <v>0</v>
      </c>
      <c r="E37" s="387">
        <v>0</v>
      </c>
      <c r="F37" s="387">
        <v>0</v>
      </c>
      <c r="G37" s="387">
        <v>0</v>
      </c>
      <c r="H37" s="387">
        <v>0</v>
      </c>
      <c r="I37" s="387">
        <v>0</v>
      </c>
      <c r="J37" s="387">
        <v>0</v>
      </c>
      <c r="K37" s="387">
        <v>0</v>
      </c>
      <c r="L37" s="388">
        <v>0</v>
      </c>
      <c r="M37" s="388">
        <v>0</v>
      </c>
      <c r="N37" s="388">
        <v>0</v>
      </c>
      <c r="O37" s="389">
        <v>0</v>
      </c>
      <c r="P37" s="253"/>
    </row>
    <row r="38" spans="1:16" outlineLevel="1" x14ac:dyDescent="0.25">
      <c r="A38" s="249">
        <v>6540</v>
      </c>
      <c r="B38" s="264" t="s">
        <v>356</v>
      </c>
      <c r="C38" s="387">
        <v>0</v>
      </c>
      <c r="D38" s="387">
        <v>0</v>
      </c>
      <c r="E38" s="387">
        <v>0</v>
      </c>
      <c r="F38" s="387">
        <v>0</v>
      </c>
      <c r="G38" s="387">
        <v>0</v>
      </c>
      <c r="H38" s="387">
        <v>0</v>
      </c>
      <c r="I38" s="387">
        <v>0</v>
      </c>
      <c r="J38" s="387">
        <v>0</v>
      </c>
      <c r="K38" s="387">
        <v>0</v>
      </c>
      <c r="L38" s="388">
        <v>0</v>
      </c>
      <c r="M38" s="388">
        <v>0</v>
      </c>
      <c r="N38" s="388">
        <v>0</v>
      </c>
      <c r="O38" s="389">
        <v>0</v>
      </c>
      <c r="P38" s="253"/>
    </row>
    <row r="39" spans="1:16" outlineLevel="1" x14ac:dyDescent="0.25">
      <c r="A39" s="249">
        <v>6610</v>
      </c>
      <c r="B39" s="264" t="s">
        <v>357</v>
      </c>
      <c r="C39" s="387">
        <v>0</v>
      </c>
      <c r="D39" s="387">
        <v>0</v>
      </c>
      <c r="E39" s="387">
        <v>0</v>
      </c>
      <c r="F39" s="387">
        <v>0</v>
      </c>
      <c r="G39" s="387">
        <v>0</v>
      </c>
      <c r="H39" s="387">
        <v>0</v>
      </c>
      <c r="I39" s="387">
        <v>0</v>
      </c>
      <c r="J39" s="387">
        <v>0</v>
      </c>
      <c r="K39" s="387">
        <v>0</v>
      </c>
      <c r="L39" s="388">
        <v>0</v>
      </c>
      <c r="M39" s="388">
        <v>0</v>
      </c>
      <c r="N39" s="388">
        <v>0</v>
      </c>
      <c r="O39" s="389">
        <v>0</v>
      </c>
      <c r="P39" s="253"/>
    </row>
    <row r="40" spans="1:16" outlineLevel="1" x14ac:dyDescent="0.25">
      <c r="A40" s="249">
        <v>6620</v>
      </c>
      <c r="B40" s="264" t="s">
        <v>358</v>
      </c>
      <c r="C40" s="387">
        <v>0</v>
      </c>
      <c r="D40" s="387">
        <v>0</v>
      </c>
      <c r="E40" s="387">
        <v>0</v>
      </c>
      <c r="F40" s="387">
        <v>0</v>
      </c>
      <c r="G40" s="387">
        <v>0</v>
      </c>
      <c r="H40" s="387">
        <v>0</v>
      </c>
      <c r="I40" s="387">
        <v>0</v>
      </c>
      <c r="J40" s="387">
        <v>0</v>
      </c>
      <c r="K40" s="387">
        <v>0</v>
      </c>
      <c r="L40" s="388">
        <v>0</v>
      </c>
      <c r="M40" s="388">
        <v>0</v>
      </c>
      <c r="N40" s="388">
        <v>0</v>
      </c>
      <c r="O40" s="389">
        <v>0</v>
      </c>
      <c r="P40" s="253"/>
    </row>
    <row r="41" spans="1:16" outlineLevel="1" x14ac:dyDescent="0.25">
      <c r="A41" s="249">
        <v>6625</v>
      </c>
      <c r="B41" s="264" t="s">
        <v>359</v>
      </c>
      <c r="C41" s="387">
        <v>0</v>
      </c>
      <c r="D41" s="387">
        <v>0</v>
      </c>
      <c r="E41" s="387">
        <v>0</v>
      </c>
      <c r="F41" s="387">
        <v>0</v>
      </c>
      <c r="G41" s="387">
        <v>0</v>
      </c>
      <c r="H41" s="387">
        <v>0</v>
      </c>
      <c r="I41" s="387">
        <v>0</v>
      </c>
      <c r="J41" s="387">
        <v>0</v>
      </c>
      <c r="K41" s="387">
        <v>0</v>
      </c>
      <c r="L41" s="388">
        <v>0</v>
      </c>
      <c r="M41" s="388">
        <v>0</v>
      </c>
      <c r="N41" s="388">
        <v>0</v>
      </c>
      <c r="O41" s="389">
        <v>0</v>
      </c>
      <c r="P41" s="253"/>
    </row>
    <row r="42" spans="1:16" outlineLevel="1" x14ac:dyDescent="0.25">
      <c r="A42" s="249">
        <v>6630</v>
      </c>
      <c r="B42" s="264" t="s">
        <v>360</v>
      </c>
      <c r="C42" s="387">
        <v>0</v>
      </c>
      <c r="D42" s="387">
        <v>0</v>
      </c>
      <c r="E42" s="387">
        <v>0</v>
      </c>
      <c r="F42" s="387">
        <v>0</v>
      </c>
      <c r="G42" s="387">
        <v>0</v>
      </c>
      <c r="H42" s="387">
        <v>0</v>
      </c>
      <c r="I42" s="387">
        <v>0</v>
      </c>
      <c r="J42" s="387">
        <v>0</v>
      </c>
      <c r="K42" s="387">
        <v>0</v>
      </c>
      <c r="L42" s="388">
        <v>0</v>
      </c>
      <c r="M42" s="388">
        <v>0</v>
      </c>
      <c r="N42" s="388">
        <v>0</v>
      </c>
      <c r="O42" s="389">
        <v>0</v>
      </c>
      <c r="P42" s="253"/>
    </row>
    <row r="43" spans="1:16" outlineLevel="1" x14ac:dyDescent="0.25">
      <c r="A43" s="249">
        <v>6640</v>
      </c>
      <c r="B43" s="264" t="s">
        <v>361</v>
      </c>
      <c r="C43" s="387">
        <v>0</v>
      </c>
      <c r="D43" s="387">
        <v>0</v>
      </c>
      <c r="E43" s="387">
        <v>0</v>
      </c>
      <c r="F43" s="387">
        <v>0</v>
      </c>
      <c r="G43" s="387">
        <v>0</v>
      </c>
      <c r="H43" s="387">
        <v>0</v>
      </c>
      <c r="I43" s="387">
        <v>0</v>
      </c>
      <c r="J43" s="387">
        <v>0</v>
      </c>
      <c r="K43" s="387">
        <v>0</v>
      </c>
      <c r="L43" s="388">
        <v>0</v>
      </c>
      <c r="M43" s="388">
        <v>0</v>
      </c>
      <c r="N43" s="388">
        <v>0</v>
      </c>
      <c r="O43" s="389">
        <v>0</v>
      </c>
      <c r="P43" s="253"/>
    </row>
    <row r="44" spans="1:16" outlineLevel="1" x14ac:dyDescent="0.25">
      <c r="A44" s="249">
        <v>6650</v>
      </c>
      <c r="B44" s="264" t="s">
        <v>362</v>
      </c>
      <c r="C44" s="387">
        <v>0</v>
      </c>
      <c r="D44" s="387">
        <v>0</v>
      </c>
      <c r="E44" s="387">
        <v>0</v>
      </c>
      <c r="F44" s="387">
        <v>0</v>
      </c>
      <c r="G44" s="387">
        <v>0</v>
      </c>
      <c r="H44" s="387">
        <v>0</v>
      </c>
      <c r="I44" s="387">
        <v>0</v>
      </c>
      <c r="J44" s="387">
        <v>0</v>
      </c>
      <c r="K44" s="387">
        <v>0</v>
      </c>
      <c r="L44" s="388">
        <v>0</v>
      </c>
      <c r="M44" s="388">
        <v>0</v>
      </c>
      <c r="N44" s="388">
        <v>0</v>
      </c>
      <c r="O44" s="389">
        <v>0</v>
      </c>
      <c r="P44" s="253"/>
    </row>
    <row r="45" spans="1:16" x14ac:dyDescent="0.25">
      <c r="A45" s="249"/>
      <c r="B45" s="262" t="s">
        <v>363</v>
      </c>
      <c r="C45" s="386">
        <v>0</v>
      </c>
      <c r="D45" s="386">
        <v>0</v>
      </c>
      <c r="E45" s="386">
        <v>0</v>
      </c>
      <c r="F45" s="386">
        <v>0</v>
      </c>
      <c r="G45" s="386">
        <v>0</v>
      </c>
      <c r="H45" s="386">
        <v>0</v>
      </c>
      <c r="I45" s="386">
        <v>0</v>
      </c>
      <c r="J45" s="386">
        <v>0</v>
      </c>
      <c r="K45" s="386">
        <v>0</v>
      </c>
      <c r="L45" s="390">
        <v>0</v>
      </c>
      <c r="M45" s="390">
        <v>0</v>
      </c>
      <c r="N45" s="390">
        <v>0</v>
      </c>
      <c r="O45" s="382">
        <v>0</v>
      </c>
      <c r="P45" s="253"/>
    </row>
    <row r="46" spans="1:16" outlineLevel="1" x14ac:dyDescent="0.25">
      <c r="A46" s="249">
        <v>6320</v>
      </c>
      <c r="B46" s="264" t="s">
        <v>579</v>
      </c>
      <c r="C46" s="387">
        <v>0</v>
      </c>
      <c r="D46" s="387">
        <v>0</v>
      </c>
      <c r="E46" s="387">
        <v>0</v>
      </c>
      <c r="F46" s="387">
        <v>0</v>
      </c>
      <c r="G46" s="387">
        <v>0</v>
      </c>
      <c r="H46" s="387">
        <v>0</v>
      </c>
      <c r="I46" s="387">
        <v>0</v>
      </c>
      <c r="J46" s="387">
        <v>0</v>
      </c>
      <c r="K46" s="387">
        <v>0</v>
      </c>
      <c r="L46" s="388">
        <v>0</v>
      </c>
      <c r="M46" s="388">
        <v>0</v>
      </c>
      <c r="N46" s="388">
        <v>0</v>
      </c>
      <c r="O46" s="389">
        <v>0</v>
      </c>
      <c r="P46" s="253"/>
    </row>
    <row r="47" spans="1:16" outlineLevel="1" x14ac:dyDescent="0.25">
      <c r="A47" s="249">
        <v>6325</v>
      </c>
      <c r="B47" s="264" t="s">
        <v>580</v>
      </c>
      <c r="C47" s="387">
        <v>0</v>
      </c>
      <c r="D47" s="387">
        <v>0</v>
      </c>
      <c r="E47" s="387">
        <v>0</v>
      </c>
      <c r="F47" s="387">
        <v>0</v>
      </c>
      <c r="G47" s="387">
        <v>0</v>
      </c>
      <c r="H47" s="387">
        <v>0</v>
      </c>
      <c r="I47" s="387">
        <v>0</v>
      </c>
      <c r="J47" s="387">
        <v>0</v>
      </c>
      <c r="K47" s="387">
        <v>0</v>
      </c>
      <c r="L47" s="388">
        <v>0</v>
      </c>
      <c r="M47" s="388">
        <v>0</v>
      </c>
      <c r="N47" s="388">
        <v>0</v>
      </c>
      <c r="O47" s="389">
        <v>0</v>
      </c>
      <c r="P47" s="253"/>
    </row>
    <row r="48" spans="1:16" outlineLevel="1" x14ac:dyDescent="0.25">
      <c r="A48" s="249">
        <v>6330</v>
      </c>
      <c r="B48" s="264" t="s">
        <v>366</v>
      </c>
      <c r="C48" s="387">
        <v>0</v>
      </c>
      <c r="D48" s="387">
        <v>0</v>
      </c>
      <c r="E48" s="387">
        <v>0</v>
      </c>
      <c r="F48" s="387">
        <v>0</v>
      </c>
      <c r="G48" s="387">
        <v>0</v>
      </c>
      <c r="H48" s="387">
        <v>0</v>
      </c>
      <c r="I48" s="387">
        <v>0</v>
      </c>
      <c r="J48" s="387">
        <v>0</v>
      </c>
      <c r="K48" s="387">
        <v>0</v>
      </c>
      <c r="L48" s="388">
        <v>0</v>
      </c>
      <c r="M48" s="388">
        <v>0</v>
      </c>
      <c r="N48" s="388">
        <v>0</v>
      </c>
      <c r="O48" s="389">
        <v>0</v>
      </c>
      <c r="P48" s="253"/>
    </row>
    <row r="49" spans="1:16" x14ac:dyDescent="0.25">
      <c r="A49" s="249"/>
      <c r="B49" s="262" t="s">
        <v>367</v>
      </c>
      <c r="C49" s="386">
        <v>0</v>
      </c>
      <c r="D49" s="386">
        <v>0</v>
      </c>
      <c r="E49" s="386">
        <v>0</v>
      </c>
      <c r="F49" s="387">
        <v>0</v>
      </c>
      <c r="G49" s="386">
        <v>0</v>
      </c>
      <c r="H49" s="387">
        <v>0</v>
      </c>
      <c r="I49" s="386">
        <v>0</v>
      </c>
      <c r="J49" s="386">
        <v>0</v>
      </c>
      <c r="K49" s="386">
        <v>0</v>
      </c>
      <c r="L49" s="390">
        <v>0</v>
      </c>
      <c r="M49" s="390">
        <v>0</v>
      </c>
      <c r="N49" s="390">
        <v>0</v>
      </c>
      <c r="O49" s="382">
        <v>0</v>
      </c>
      <c r="P49" s="253"/>
    </row>
    <row r="50" spans="1:16" x14ac:dyDescent="0.25">
      <c r="A50" s="249"/>
      <c r="B50" s="254" t="s">
        <v>581</v>
      </c>
      <c r="C50" s="383">
        <v>0</v>
      </c>
      <c r="D50" s="383">
        <v>0</v>
      </c>
      <c r="E50" s="383">
        <v>0</v>
      </c>
      <c r="F50" s="383">
        <v>0</v>
      </c>
      <c r="G50" s="383">
        <v>0</v>
      </c>
      <c r="H50" s="383">
        <v>9940.25</v>
      </c>
      <c r="I50" s="383">
        <v>13975.12</v>
      </c>
      <c r="J50" s="383">
        <v>585.51</v>
      </c>
      <c r="K50" s="383">
        <v>6615.84</v>
      </c>
      <c r="L50" s="384">
        <v>0</v>
      </c>
      <c r="M50" s="384">
        <v>0</v>
      </c>
      <c r="N50" s="384">
        <v>0</v>
      </c>
      <c r="O50" s="385">
        <v>31116.720000000001</v>
      </c>
      <c r="P50" s="253"/>
    </row>
    <row r="51" spans="1:16" ht="15.75" thickBot="1" x14ac:dyDescent="0.3">
      <c r="A51" s="249"/>
      <c r="B51" s="262" t="s">
        <v>582</v>
      </c>
      <c r="C51" s="391">
        <v>57772.4</v>
      </c>
      <c r="D51" s="391">
        <v>71886.899999999994</v>
      </c>
      <c r="E51" s="391">
        <v>57253.780000000006</v>
      </c>
      <c r="F51" s="391">
        <v>123509.25</v>
      </c>
      <c r="G51" s="391">
        <v>96639.010000000009</v>
      </c>
      <c r="H51" s="391">
        <v>68145.069999999992</v>
      </c>
      <c r="I51" s="391">
        <v>69678.48</v>
      </c>
      <c r="J51" s="391">
        <v>45623.520000000004</v>
      </c>
      <c r="K51" s="391">
        <v>48603.42</v>
      </c>
      <c r="L51" s="392">
        <v>54251</v>
      </c>
      <c r="M51" s="392">
        <v>51201</v>
      </c>
      <c r="N51" s="392">
        <v>54050</v>
      </c>
      <c r="O51" s="392">
        <v>798613.83000000007</v>
      </c>
      <c r="P51" s="253"/>
    </row>
    <row r="52" spans="1:16" ht="15.75" thickTop="1" x14ac:dyDescent="0.25">
      <c r="A52" s="249"/>
      <c r="B52" s="254"/>
      <c r="C52" s="386"/>
      <c r="D52" s="386"/>
      <c r="E52" s="386"/>
      <c r="F52" s="386"/>
      <c r="G52" s="386"/>
      <c r="H52" s="386"/>
      <c r="I52" s="386"/>
      <c r="J52" s="386"/>
      <c r="K52" s="386"/>
      <c r="L52" s="390"/>
      <c r="M52" s="390"/>
      <c r="N52" s="390"/>
      <c r="O52" s="382"/>
      <c r="P52" s="253"/>
    </row>
    <row r="53" spans="1:16" x14ac:dyDescent="0.25">
      <c r="A53" s="249"/>
      <c r="B53" s="254"/>
      <c r="C53" s="386"/>
      <c r="D53" s="386"/>
      <c r="E53" s="386"/>
      <c r="F53" s="386"/>
      <c r="G53" s="386"/>
      <c r="H53" s="386"/>
      <c r="I53" s="386"/>
      <c r="J53" s="386"/>
      <c r="K53" s="386"/>
      <c r="L53" s="390"/>
      <c r="M53" s="390"/>
      <c r="N53" s="390"/>
      <c r="O53" s="382"/>
      <c r="P53" s="253"/>
    </row>
    <row r="54" spans="1:16" x14ac:dyDescent="0.25">
      <c r="A54" s="260" t="s">
        <v>583</v>
      </c>
      <c r="B54" s="254"/>
      <c r="C54" s="386"/>
      <c r="D54" s="386"/>
      <c r="E54" s="386"/>
      <c r="F54" s="393"/>
      <c r="G54" s="386"/>
      <c r="H54" s="393"/>
      <c r="I54" s="386"/>
      <c r="J54" s="386"/>
      <c r="K54" s="386"/>
      <c r="L54" s="390"/>
      <c r="M54" s="390"/>
      <c r="N54" s="390"/>
      <c r="O54" s="382"/>
      <c r="P54" s="253"/>
    </row>
    <row r="55" spans="1:16" outlineLevel="1" x14ac:dyDescent="0.25">
      <c r="A55" s="249">
        <v>7110</v>
      </c>
      <c r="B55" s="264" t="s">
        <v>584</v>
      </c>
      <c r="C55" s="387">
        <v>36070.259999999995</v>
      </c>
      <c r="D55" s="387">
        <v>46621.929999999993</v>
      </c>
      <c r="E55" s="387">
        <v>37334.719999999994</v>
      </c>
      <c r="F55" s="387">
        <v>36652.290000000008</v>
      </c>
      <c r="G55" s="387">
        <v>27819.820000000003</v>
      </c>
      <c r="H55" s="387">
        <v>31048.169999999991</v>
      </c>
      <c r="I55" s="387">
        <v>29762.470000000008</v>
      </c>
      <c r="J55" s="387">
        <v>23174.19</v>
      </c>
      <c r="K55" s="387">
        <v>18060.570000000007</v>
      </c>
      <c r="L55" s="388">
        <v>23000</v>
      </c>
      <c r="M55" s="388">
        <v>23000</v>
      </c>
      <c r="N55" s="388">
        <v>23000</v>
      </c>
      <c r="O55" s="388">
        <v>355544.42</v>
      </c>
      <c r="P55" s="253"/>
    </row>
    <row r="56" spans="1:16" outlineLevel="1" x14ac:dyDescent="0.25">
      <c r="A56" s="249">
        <v>7120</v>
      </c>
      <c r="B56" s="264" t="s">
        <v>585</v>
      </c>
      <c r="C56" s="387">
        <v>0</v>
      </c>
      <c r="D56" s="387">
        <v>0</v>
      </c>
      <c r="E56" s="387">
        <v>0</v>
      </c>
      <c r="F56" s="387">
        <v>0</v>
      </c>
      <c r="G56" s="387">
        <v>0</v>
      </c>
      <c r="H56" s="387">
        <v>0</v>
      </c>
      <c r="I56" s="387">
        <v>0</v>
      </c>
      <c r="J56" s="387">
        <v>0</v>
      </c>
      <c r="K56" s="387">
        <v>0</v>
      </c>
      <c r="L56" s="388">
        <v>0</v>
      </c>
      <c r="M56" s="388">
        <v>0</v>
      </c>
      <c r="N56" s="388">
        <v>0</v>
      </c>
      <c r="O56" s="388">
        <v>0</v>
      </c>
      <c r="P56" s="253"/>
    </row>
    <row r="57" spans="1:16" x14ac:dyDescent="0.25">
      <c r="A57" s="249"/>
      <c r="B57" s="262" t="s">
        <v>584</v>
      </c>
      <c r="C57" s="394">
        <v>36070.259999999995</v>
      </c>
      <c r="D57" s="394">
        <v>46621.929999999993</v>
      </c>
      <c r="E57" s="394">
        <v>37334.719999999994</v>
      </c>
      <c r="F57" s="394">
        <v>36652.290000000008</v>
      </c>
      <c r="G57" s="394">
        <v>27819.820000000003</v>
      </c>
      <c r="H57" s="394">
        <v>31048.169999999991</v>
      </c>
      <c r="I57" s="394">
        <v>29762.470000000008</v>
      </c>
      <c r="J57" s="394">
        <v>23174.19</v>
      </c>
      <c r="K57" s="394">
        <v>18060.570000000007</v>
      </c>
      <c r="L57" s="390">
        <v>23000</v>
      </c>
      <c r="M57" s="390">
        <v>23000</v>
      </c>
      <c r="N57" s="390">
        <v>23000</v>
      </c>
      <c r="O57" s="390">
        <v>355544.42</v>
      </c>
      <c r="P57" s="253"/>
    </row>
    <row r="58" spans="1:16" outlineLevel="1" x14ac:dyDescent="0.25">
      <c r="A58" s="249">
        <v>7310</v>
      </c>
      <c r="B58" s="264" t="s">
        <v>373</v>
      </c>
      <c r="C58" s="387">
        <v>2335.5499999999993</v>
      </c>
      <c r="D58" s="387">
        <v>2838.4199999999992</v>
      </c>
      <c r="E58" s="387">
        <v>2266.7100000000005</v>
      </c>
      <c r="F58" s="387">
        <v>2063.4899999999998</v>
      </c>
      <c r="G58" s="387">
        <v>1685.3799999999999</v>
      </c>
      <c r="H58" s="387">
        <v>1823.6600000000008</v>
      </c>
      <c r="I58" s="387">
        <v>1787.5500000000002</v>
      </c>
      <c r="J58" s="387">
        <v>1390.8300000000004</v>
      </c>
      <c r="K58" s="387">
        <v>1062.6999999999998</v>
      </c>
      <c r="L58" s="388">
        <v>1747.43</v>
      </c>
      <c r="M58" s="388">
        <v>2009.56</v>
      </c>
      <c r="N58" s="388">
        <v>1922.17</v>
      </c>
      <c r="O58" s="388">
        <v>22933.449999999997</v>
      </c>
      <c r="P58" s="253"/>
    </row>
    <row r="59" spans="1:16" outlineLevel="1" x14ac:dyDescent="0.25">
      <c r="A59" s="249">
        <v>7315</v>
      </c>
      <c r="B59" s="264" t="s">
        <v>112</v>
      </c>
      <c r="C59" s="387">
        <v>546.2299999999999</v>
      </c>
      <c r="D59" s="387">
        <v>663.81000000000017</v>
      </c>
      <c r="E59" s="387">
        <v>530.12</v>
      </c>
      <c r="F59" s="387">
        <v>482.57000000000005</v>
      </c>
      <c r="G59" s="387">
        <v>394.2</v>
      </c>
      <c r="H59" s="387">
        <v>426.4700000000002</v>
      </c>
      <c r="I59" s="387">
        <v>418.08000000000021</v>
      </c>
      <c r="J59" s="387">
        <v>325.29000000000008</v>
      </c>
      <c r="K59" s="387">
        <v>248.55999999999997</v>
      </c>
      <c r="L59" s="388">
        <v>408.61999999999995</v>
      </c>
      <c r="M59" s="388">
        <v>469.91999999999996</v>
      </c>
      <c r="N59" s="388">
        <v>449.49</v>
      </c>
      <c r="O59" s="388">
        <v>5363.3600000000006</v>
      </c>
      <c r="P59" s="253"/>
    </row>
    <row r="60" spans="1:16" outlineLevel="1" x14ac:dyDescent="0.25">
      <c r="A60" s="249">
        <v>7320</v>
      </c>
      <c r="B60" s="264" t="s">
        <v>374</v>
      </c>
      <c r="C60" s="387">
        <v>105.45999999999998</v>
      </c>
      <c r="D60" s="387">
        <v>138.41000000000003</v>
      </c>
      <c r="E60" s="387">
        <v>114.57999999999997</v>
      </c>
      <c r="F60" s="387">
        <v>121.21999999999998</v>
      </c>
      <c r="G60" s="387">
        <v>115.58000000000006</v>
      </c>
      <c r="H60" s="387">
        <v>133.39000000000001</v>
      </c>
      <c r="I60" s="387">
        <v>128.38999999999999</v>
      </c>
      <c r="J60" s="387">
        <v>105.35000000000001</v>
      </c>
      <c r="K60" s="387">
        <v>92.240000000000023</v>
      </c>
      <c r="L60" s="388">
        <v>89.18</v>
      </c>
      <c r="M60" s="388">
        <v>102.56</v>
      </c>
      <c r="N60" s="388">
        <v>98.09</v>
      </c>
      <c r="O60" s="388">
        <v>1344.45</v>
      </c>
      <c r="P60" s="253"/>
    </row>
    <row r="61" spans="1:16" outlineLevel="1" x14ac:dyDescent="0.25">
      <c r="A61" s="249">
        <v>7330</v>
      </c>
      <c r="B61" s="264" t="s">
        <v>375</v>
      </c>
      <c r="C61" s="387">
        <v>274.33</v>
      </c>
      <c r="D61" s="387">
        <v>324.38</v>
      </c>
      <c r="E61" s="387">
        <v>256.51</v>
      </c>
      <c r="F61" s="387">
        <v>228.7</v>
      </c>
      <c r="G61" s="387">
        <v>179.10999999999999</v>
      </c>
      <c r="H61" s="387">
        <v>198.34999999999997</v>
      </c>
      <c r="I61" s="387">
        <v>182.60999999999999</v>
      </c>
      <c r="J61" s="387">
        <v>140.61999999999998</v>
      </c>
      <c r="K61" s="387">
        <v>101.18999999999998</v>
      </c>
      <c r="L61" s="388">
        <v>145.41000000000003</v>
      </c>
      <c r="M61" s="388">
        <v>167.22</v>
      </c>
      <c r="N61" s="388">
        <v>159.93999999999997</v>
      </c>
      <c r="O61" s="388">
        <v>2358.37</v>
      </c>
      <c r="P61" s="253"/>
    </row>
    <row r="62" spans="1:16" x14ac:dyDescent="0.25">
      <c r="A62" s="249"/>
      <c r="B62" s="262" t="s">
        <v>376</v>
      </c>
      <c r="C62" s="394">
        <v>3261.5699999999993</v>
      </c>
      <c r="D62" s="394">
        <v>3965.0199999999995</v>
      </c>
      <c r="E62" s="394">
        <v>3167.92</v>
      </c>
      <c r="F62" s="394">
        <v>2895.9799999999996</v>
      </c>
      <c r="G62" s="394">
        <v>2374.27</v>
      </c>
      <c r="H62" s="394">
        <v>2581.8700000000008</v>
      </c>
      <c r="I62" s="394">
        <v>2516.6300000000006</v>
      </c>
      <c r="J62" s="394">
        <v>1962.0900000000001</v>
      </c>
      <c r="K62" s="394">
        <v>1504.6899999999998</v>
      </c>
      <c r="L62" s="390">
        <v>2390.64</v>
      </c>
      <c r="M62" s="390">
        <v>2749.2599999999998</v>
      </c>
      <c r="N62" s="390">
        <v>2629.69</v>
      </c>
      <c r="O62" s="390">
        <v>31999.629999999997</v>
      </c>
      <c r="P62" s="253"/>
    </row>
    <row r="63" spans="1:16" outlineLevel="1" x14ac:dyDescent="0.25">
      <c r="A63" s="249">
        <v>7410</v>
      </c>
      <c r="B63" s="264" t="s">
        <v>377</v>
      </c>
      <c r="C63" s="387">
        <v>3127.1499999999996</v>
      </c>
      <c r="D63" s="387">
        <v>5322.6599999999971</v>
      </c>
      <c r="E63" s="387">
        <v>3153.6899999999978</v>
      </c>
      <c r="F63" s="387">
        <v>3179.6099999999988</v>
      </c>
      <c r="G63" s="387">
        <v>1921.6900000000003</v>
      </c>
      <c r="H63" s="387">
        <v>4664.0599999999986</v>
      </c>
      <c r="I63" s="387">
        <v>4640.49</v>
      </c>
      <c r="J63" s="387">
        <v>2649.17</v>
      </c>
      <c r="K63" s="387">
        <v>3094.579999999999</v>
      </c>
      <c r="L63" s="388">
        <v>4500</v>
      </c>
      <c r="M63" s="388">
        <v>4938.72</v>
      </c>
      <c r="N63" s="388">
        <v>4938.72</v>
      </c>
      <c r="O63" s="388">
        <v>46130.539999999994</v>
      </c>
      <c r="P63" s="253"/>
    </row>
    <row r="64" spans="1:16" outlineLevel="1" x14ac:dyDescent="0.25">
      <c r="A64" s="249">
        <v>7411</v>
      </c>
      <c r="B64" s="264" t="s">
        <v>272</v>
      </c>
      <c r="C64" s="387">
        <v>18.34</v>
      </c>
      <c r="D64" s="387">
        <v>24.53</v>
      </c>
      <c r="E64" s="387">
        <v>11.700000000000001</v>
      </c>
      <c r="F64" s="387">
        <v>11.700000000000001</v>
      </c>
      <c r="G64" s="387">
        <v>5.82</v>
      </c>
      <c r="H64" s="387">
        <v>11.98</v>
      </c>
      <c r="I64" s="387">
        <v>14.299999999999999</v>
      </c>
      <c r="J64" s="387">
        <v>9.64</v>
      </c>
      <c r="K64" s="387">
        <v>9.67</v>
      </c>
      <c r="L64" s="388">
        <v>112.1</v>
      </c>
      <c r="M64" s="388">
        <v>74.72</v>
      </c>
      <c r="N64" s="388">
        <v>74.72</v>
      </c>
      <c r="O64" s="388">
        <v>379.22</v>
      </c>
      <c r="P64" s="253"/>
    </row>
    <row r="65" spans="1:16" outlineLevel="1" x14ac:dyDescent="0.25">
      <c r="A65" s="249">
        <v>7415</v>
      </c>
      <c r="B65" s="264" t="s">
        <v>178</v>
      </c>
      <c r="C65" s="387">
        <v>0</v>
      </c>
      <c r="D65" s="387">
        <v>0</v>
      </c>
      <c r="E65" s="387">
        <v>0</v>
      </c>
      <c r="F65" s="387">
        <v>0</v>
      </c>
      <c r="G65" s="387">
        <v>0</v>
      </c>
      <c r="H65" s="387">
        <v>0</v>
      </c>
      <c r="I65" s="387">
        <v>0</v>
      </c>
      <c r="J65" s="387">
        <v>0</v>
      </c>
      <c r="K65" s="387">
        <v>0</v>
      </c>
      <c r="L65" s="388">
        <v>19.029999999999998</v>
      </c>
      <c r="M65" s="388">
        <v>12.69</v>
      </c>
      <c r="N65" s="388">
        <v>12.69</v>
      </c>
      <c r="O65" s="388">
        <v>44.41</v>
      </c>
      <c r="P65" s="253"/>
    </row>
    <row r="66" spans="1:16" outlineLevel="1" x14ac:dyDescent="0.25">
      <c r="A66" s="249">
        <v>7420</v>
      </c>
      <c r="B66" s="264" t="s">
        <v>379</v>
      </c>
      <c r="C66" s="387">
        <v>109.78000000000003</v>
      </c>
      <c r="D66" s="387">
        <v>161.49000000000004</v>
      </c>
      <c r="E66" s="387">
        <v>87.750000000000014</v>
      </c>
      <c r="F66" s="387">
        <v>88.710000000000008</v>
      </c>
      <c r="G66" s="387">
        <v>55.15</v>
      </c>
      <c r="H66" s="387">
        <v>133.61000000000001</v>
      </c>
      <c r="I66" s="387">
        <v>131.84</v>
      </c>
      <c r="J66" s="387">
        <v>79.79000000000002</v>
      </c>
      <c r="K66" s="387">
        <v>96.7</v>
      </c>
      <c r="L66" s="388">
        <v>230.38</v>
      </c>
      <c r="M66" s="388">
        <v>153.59</v>
      </c>
      <c r="N66" s="388">
        <v>153.59</v>
      </c>
      <c r="O66" s="388">
        <v>1482.38</v>
      </c>
      <c r="P66" s="253"/>
    </row>
    <row r="67" spans="1:16" outlineLevel="1" x14ac:dyDescent="0.25">
      <c r="A67" s="249">
        <v>7430</v>
      </c>
      <c r="B67" s="264" t="s">
        <v>380</v>
      </c>
      <c r="C67" s="387">
        <v>55.689999999999991</v>
      </c>
      <c r="D67" s="387">
        <v>96.460000000000022</v>
      </c>
      <c r="E67" s="387">
        <v>54.63</v>
      </c>
      <c r="F67" s="387">
        <v>48.54999999999999</v>
      </c>
      <c r="G67" s="387">
        <v>38.72</v>
      </c>
      <c r="H67" s="387">
        <v>66.79000000000002</v>
      </c>
      <c r="I67" s="387">
        <v>75.2</v>
      </c>
      <c r="J67" s="387">
        <v>32.679999999999993</v>
      </c>
      <c r="K67" s="387">
        <v>31.759999999999994</v>
      </c>
      <c r="L67" s="388">
        <v>77.240000000000009</v>
      </c>
      <c r="M67" s="388">
        <v>51.490000000000009</v>
      </c>
      <c r="N67" s="388">
        <v>51.490000000000009</v>
      </c>
      <c r="O67" s="388">
        <v>680.7</v>
      </c>
      <c r="P67" s="253"/>
    </row>
    <row r="68" spans="1:16" outlineLevel="1" x14ac:dyDescent="0.25">
      <c r="A68" s="249">
        <v>7431</v>
      </c>
      <c r="B68" s="264" t="s">
        <v>118</v>
      </c>
      <c r="C68" s="387">
        <v>5.6</v>
      </c>
      <c r="D68" s="387">
        <v>8.9199999999999982</v>
      </c>
      <c r="E68" s="387">
        <v>5.6199999999999983</v>
      </c>
      <c r="F68" s="387">
        <v>4.72</v>
      </c>
      <c r="G68" s="387">
        <v>3.4</v>
      </c>
      <c r="H68" s="387">
        <v>7.1099999999999994</v>
      </c>
      <c r="I68" s="387">
        <v>7.4299999999999979</v>
      </c>
      <c r="J68" s="387">
        <v>4.3000000000000007</v>
      </c>
      <c r="K68" s="387">
        <v>4.62</v>
      </c>
      <c r="L68" s="388">
        <v>13.920000000000002</v>
      </c>
      <c r="M68" s="388">
        <v>9.2799999999999994</v>
      </c>
      <c r="N68" s="388">
        <v>9.2799999999999994</v>
      </c>
      <c r="O68" s="388">
        <v>84.199999999999989</v>
      </c>
      <c r="P68" s="253"/>
    </row>
    <row r="69" spans="1:16" outlineLevel="1" x14ac:dyDescent="0.25">
      <c r="A69" s="249">
        <v>7435</v>
      </c>
      <c r="B69" s="264" t="s">
        <v>116</v>
      </c>
      <c r="C69" s="387">
        <v>83.02</v>
      </c>
      <c r="D69" s="387">
        <v>131.61000000000001</v>
      </c>
      <c r="E69" s="387">
        <v>82.84</v>
      </c>
      <c r="F69" s="387">
        <v>69.540000000000006</v>
      </c>
      <c r="G69" s="387">
        <v>50.36</v>
      </c>
      <c r="H69" s="387">
        <v>105.28999999999999</v>
      </c>
      <c r="I69" s="387">
        <v>109.67999999999999</v>
      </c>
      <c r="J69" s="387">
        <v>63.36999999999999</v>
      </c>
      <c r="K69" s="387">
        <v>68.08</v>
      </c>
      <c r="L69" s="388">
        <v>191.67000000000002</v>
      </c>
      <c r="M69" s="388">
        <v>127.78</v>
      </c>
      <c r="N69" s="388">
        <v>127.78</v>
      </c>
      <c r="O69" s="388">
        <v>1211.02</v>
      </c>
      <c r="P69" s="253"/>
    </row>
    <row r="70" spans="1:16" outlineLevel="1" x14ac:dyDescent="0.25">
      <c r="A70" s="249">
        <v>7436</v>
      </c>
      <c r="B70" s="264" t="s">
        <v>117</v>
      </c>
      <c r="C70" s="387">
        <v>86.240000000000023</v>
      </c>
      <c r="D70" s="387">
        <v>136.70000000000005</v>
      </c>
      <c r="E70" s="387">
        <v>86.030000000000015</v>
      </c>
      <c r="F70" s="387">
        <v>72.210000000000008</v>
      </c>
      <c r="G70" s="387">
        <v>51.47</v>
      </c>
      <c r="H70" s="387">
        <v>107.64</v>
      </c>
      <c r="I70" s="387">
        <v>111.32999999999998</v>
      </c>
      <c r="J70" s="387">
        <v>64.95</v>
      </c>
      <c r="K70" s="387">
        <v>70.67</v>
      </c>
      <c r="L70" s="388">
        <v>215.76000000000005</v>
      </c>
      <c r="M70" s="388">
        <v>143.84</v>
      </c>
      <c r="N70" s="388">
        <v>143.84</v>
      </c>
      <c r="O70" s="388">
        <v>1290.68</v>
      </c>
      <c r="P70" s="253"/>
    </row>
    <row r="71" spans="1:16" outlineLevel="1" x14ac:dyDescent="0.25">
      <c r="A71" s="249">
        <v>7440</v>
      </c>
      <c r="B71" s="264" t="s">
        <v>381</v>
      </c>
      <c r="C71" s="387">
        <v>0</v>
      </c>
      <c r="D71" s="387">
        <v>0</v>
      </c>
      <c r="E71" s="387">
        <v>0</v>
      </c>
      <c r="F71" s="387">
        <v>0</v>
      </c>
      <c r="G71" s="387">
        <v>0</v>
      </c>
      <c r="H71" s="387">
        <v>0</v>
      </c>
      <c r="I71" s="387">
        <v>0</v>
      </c>
      <c r="J71" s="387">
        <v>0</v>
      </c>
      <c r="K71" s="387">
        <v>0</v>
      </c>
      <c r="L71" s="388">
        <v>0</v>
      </c>
      <c r="M71" s="388">
        <v>0</v>
      </c>
      <c r="N71" s="388">
        <v>0</v>
      </c>
      <c r="O71" s="388">
        <v>0</v>
      </c>
      <c r="P71" s="253"/>
    </row>
    <row r="72" spans="1:16" outlineLevel="1" x14ac:dyDescent="0.25">
      <c r="A72" s="249">
        <v>7445</v>
      </c>
      <c r="B72" s="264" t="s">
        <v>304</v>
      </c>
      <c r="C72" s="387">
        <v>819.2600000000001</v>
      </c>
      <c r="D72" s="387">
        <v>876.25999999999976</v>
      </c>
      <c r="E72" s="387">
        <v>528.15999999999985</v>
      </c>
      <c r="F72" s="387">
        <v>500.27000000000015</v>
      </c>
      <c r="G72" s="387">
        <v>404.64000000000004</v>
      </c>
      <c r="H72" s="387">
        <v>554.69000000000005</v>
      </c>
      <c r="I72" s="387">
        <v>507.28999999999996</v>
      </c>
      <c r="J72" s="387">
        <v>458.15000000000003</v>
      </c>
      <c r="K72" s="387">
        <v>384.65000000000003</v>
      </c>
      <c r="L72" s="388">
        <v>169.34</v>
      </c>
      <c r="M72" s="388">
        <v>112.89999999999999</v>
      </c>
      <c r="N72" s="388">
        <v>112.89999999999999</v>
      </c>
      <c r="O72" s="388">
        <v>5428.5099999999984</v>
      </c>
      <c r="P72" s="253"/>
    </row>
    <row r="73" spans="1:16" outlineLevel="1" x14ac:dyDescent="0.25">
      <c r="A73" s="249">
        <v>7450</v>
      </c>
      <c r="B73" s="264" t="s">
        <v>382</v>
      </c>
      <c r="C73" s="387">
        <v>0</v>
      </c>
      <c r="D73" s="387">
        <v>0</v>
      </c>
      <c r="E73" s="387">
        <v>0</v>
      </c>
      <c r="F73" s="387">
        <v>0</v>
      </c>
      <c r="G73" s="387">
        <v>0</v>
      </c>
      <c r="H73" s="387">
        <v>0</v>
      </c>
      <c r="I73" s="387">
        <v>0</v>
      </c>
      <c r="J73" s="387">
        <v>0</v>
      </c>
      <c r="K73" s="387">
        <v>0</v>
      </c>
      <c r="L73" s="388">
        <v>0</v>
      </c>
      <c r="M73" s="388">
        <v>0</v>
      </c>
      <c r="N73" s="388">
        <v>0</v>
      </c>
      <c r="O73" s="388">
        <v>0</v>
      </c>
      <c r="P73" s="253"/>
    </row>
    <row r="74" spans="1:16" outlineLevel="1" x14ac:dyDescent="0.25">
      <c r="A74" s="249">
        <v>7490</v>
      </c>
      <c r="B74" s="264" t="s">
        <v>586</v>
      </c>
      <c r="C74" s="387">
        <v>0</v>
      </c>
      <c r="D74" s="387">
        <v>0</v>
      </c>
      <c r="E74" s="387">
        <v>0</v>
      </c>
      <c r="F74" s="387">
        <v>0</v>
      </c>
      <c r="G74" s="387">
        <v>0</v>
      </c>
      <c r="H74" s="387">
        <v>0</v>
      </c>
      <c r="I74" s="387">
        <v>0</v>
      </c>
      <c r="J74" s="387">
        <v>0</v>
      </c>
      <c r="K74" s="387">
        <v>0</v>
      </c>
      <c r="L74" s="388">
        <v>24.02</v>
      </c>
      <c r="M74" s="388">
        <v>16.02</v>
      </c>
      <c r="N74" s="388">
        <v>16.02</v>
      </c>
      <c r="O74" s="388">
        <v>56.06</v>
      </c>
      <c r="P74" s="253"/>
    </row>
    <row r="75" spans="1:16" x14ac:dyDescent="0.25">
      <c r="A75" s="249"/>
      <c r="B75" s="262" t="s">
        <v>384</v>
      </c>
      <c r="C75" s="394">
        <v>4305.08</v>
      </c>
      <c r="D75" s="394">
        <v>6758.6299999999956</v>
      </c>
      <c r="E75" s="394">
        <v>4010.4199999999978</v>
      </c>
      <c r="F75" s="394">
        <v>3975.3099999999986</v>
      </c>
      <c r="G75" s="394">
        <v>2531.25</v>
      </c>
      <c r="H75" s="394">
        <v>5651.1699999999983</v>
      </c>
      <c r="I75" s="394">
        <v>5597.56</v>
      </c>
      <c r="J75" s="394">
        <v>3362.0499999999997</v>
      </c>
      <c r="K75" s="394">
        <v>3760.7299999999991</v>
      </c>
      <c r="L75" s="390">
        <v>5553.4600000000009</v>
      </c>
      <c r="M75" s="390">
        <v>5641.03</v>
      </c>
      <c r="N75" s="390">
        <v>5641.03</v>
      </c>
      <c r="O75" s="390">
        <v>56787.719999999987</v>
      </c>
      <c r="P75" s="253"/>
    </row>
    <row r="76" spans="1:16" outlineLevel="1" x14ac:dyDescent="0.25">
      <c r="A76" s="249">
        <v>7510</v>
      </c>
      <c r="B76" s="264" t="s">
        <v>385</v>
      </c>
      <c r="C76" s="387">
        <v>335.77</v>
      </c>
      <c r="D76" s="387">
        <v>0</v>
      </c>
      <c r="E76" s="387">
        <v>0</v>
      </c>
      <c r="F76" s="387">
        <v>0</v>
      </c>
      <c r="G76" s="387">
        <v>0</v>
      </c>
      <c r="H76" s="387">
        <v>-1462.5</v>
      </c>
      <c r="I76" s="387">
        <v>0</v>
      </c>
      <c r="J76" s="387">
        <v>2730</v>
      </c>
      <c r="K76" s="387">
        <v>0</v>
      </c>
      <c r="L76" s="388">
        <v>441.67</v>
      </c>
      <c r="M76" s="388">
        <v>441.67</v>
      </c>
      <c r="N76" s="388">
        <v>441.67</v>
      </c>
      <c r="O76" s="388">
        <v>2928.28</v>
      </c>
      <c r="P76" s="253"/>
    </row>
    <row r="77" spans="1:16" outlineLevel="1" x14ac:dyDescent="0.25">
      <c r="A77" s="249">
        <v>7520</v>
      </c>
      <c r="B77" s="264" t="s">
        <v>386</v>
      </c>
      <c r="C77" s="387">
        <v>0</v>
      </c>
      <c r="D77" s="387">
        <v>0</v>
      </c>
      <c r="E77" s="387">
        <v>0</v>
      </c>
      <c r="F77" s="387">
        <v>0</v>
      </c>
      <c r="G77" s="387">
        <v>0</v>
      </c>
      <c r="H77" s="387">
        <v>0</v>
      </c>
      <c r="I77" s="387">
        <v>0</v>
      </c>
      <c r="J77" s="387">
        <v>0</v>
      </c>
      <c r="K77" s="387">
        <v>0</v>
      </c>
      <c r="L77" s="388">
        <v>0</v>
      </c>
      <c r="M77" s="388">
        <v>0</v>
      </c>
      <c r="N77" s="388">
        <v>0</v>
      </c>
      <c r="O77" s="388">
        <v>0</v>
      </c>
      <c r="P77" s="253"/>
    </row>
    <row r="78" spans="1:16" outlineLevel="1" x14ac:dyDescent="0.25">
      <c r="A78" s="249">
        <v>7530</v>
      </c>
      <c r="B78" s="264" t="s">
        <v>387</v>
      </c>
      <c r="C78" s="387">
        <v>0</v>
      </c>
      <c r="D78" s="387">
        <v>0</v>
      </c>
      <c r="E78" s="387">
        <v>0</v>
      </c>
      <c r="F78" s="387">
        <v>0</v>
      </c>
      <c r="G78" s="387">
        <v>0</v>
      </c>
      <c r="H78" s="387">
        <v>0</v>
      </c>
      <c r="I78" s="387">
        <v>0</v>
      </c>
      <c r="J78" s="387">
        <v>0</v>
      </c>
      <c r="K78" s="387">
        <v>0</v>
      </c>
      <c r="L78" s="388">
        <v>0</v>
      </c>
      <c r="M78" s="388">
        <v>0</v>
      </c>
      <c r="N78" s="388">
        <v>0</v>
      </c>
      <c r="O78" s="388">
        <v>0</v>
      </c>
      <c r="P78" s="253"/>
    </row>
    <row r="79" spans="1:16" x14ac:dyDescent="0.25">
      <c r="A79" s="249"/>
      <c r="B79" s="262" t="s">
        <v>587</v>
      </c>
      <c r="C79" s="394">
        <v>335.77</v>
      </c>
      <c r="D79" s="394">
        <v>0</v>
      </c>
      <c r="E79" s="394">
        <v>0</v>
      </c>
      <c r="F79" s="394">
        <v>0</v>
      </c>
      <c r="G79" s="394">
        <v>0</v>
      </c>
      <c r="H79" s="394">
        <v>-1462.5</v>
      </c>
      <c r="I79" s="394">
        <v>0</v>
      </c>
      <c r="J79" s="394">
        <v>2730</v>
      </c>
      <c r="K79" s="394">
        <v>0</v>
      </c>
      <c r="L79" s="390">
        <v>441.67</v>
      </c>
      <c r="M79" s="390">
        <v>441.67</v>
      </c>
      <c r="N79" s="390">
        <v>441.67</v>
      </c>
      <c r="O79" s="390">
        <v>2928.28</v>
      </c>
      <c r="P79" s="253"/>
    </row>
    <row r="80" spans="1:16" outlineLevel="1" x14ac:dyDescent="0.25">
      <c r="A80" s="249">
        <v>7540</v>
      </c>
      <c r="B80" s="264" t="s">
        <v>389</v>
      </c>
      <c r="C80" s="387">
        <v>0</v>
      </c>
      <c r="D80" s="387">
        <v>2101.25</v>
      </c>
      <c r="E80" s="387">
        <v>2210</v>
      </c>
      <c r="F80" s="387">
        <v>3322.5</v>
      </c>
      <c r="G80" s="387">
        <v>3150</v>
      </c>
      <c r="H80" s="387">
        <v>1892.5</v>
      </c>
      <c r="I80" s="387">
        <v>320</v>
      </c>
      <c r="J80" s="387">
        <v>4353.6000000000004</v>
      </c>
      <c r="K80" s="387">
        <v>1081.25</v>
      </c>
      <c r="L80" s="388">
        <v>600</v>
      </c>
      <c r="M80" s="388">
        <v>600</v>
      </c>
      <c r="N80" s="388">
        <v>600</v>
      </c>
      <c r="O80" s="388">
        <v>20231.099999999999</v>
      </c>
      <c r="P80" s="253"/>
    </row>
    <row r="81" spans="1:16" outlineLevel="1" x14ac:dyDescent="0.25">
      <c r="A81" s="249">
        <v>7545</v>
      </c>
      <c r="B81" s="264" t="s">
        <v>390</v>
      </c>
      <c r="C81" s="387">
        <v>0</v>
      </c>
      <c r="D81" s="387">
        <v>0</v>
      </c>
      <c r="E81" s="387">
        <v>0</v>
      </c>
      <c r="F81" s="387">
        <v>0</v>
      </c>
      <c r="G81" s="387">
        <v>0</v>
      </c>
      <c r="H81" s="387">
        <v>0</v>
      </c>
      <c r="I81" s="387">
        <v>0</v>
      </c>
      <c r="J81" s="387">
        <v>0</v>
      </c>
      <c r="K81" s="387">
        <v>0</v>
      </c>
      <c r="L81" s="388">
        <v>0</v>
      </c>
      <c r="M81" s="388">
        <v>0</v>
      </c>
      <c r="N81" s="388">
        <v>0</v>
      </c>
      <c r="O81" s="388">
        <v>0</v>
      </c>
      <c r="P81" s="253"/>
    </row>
    <row r="82" spans="1:16" outlineLevel="1" x14ac:dyDescent="0.25">
      <c r="A82" s="249">
        <v>7550</v>
      </c>
      <c r="B82" s="264" t="s">
        <v>391</v>
      </c>
      <c r="C82" s="387">
        <v>0</v>
      </c>
      <c r="D82" s="387">
        <v>0</v>
      </c>
      <c r="E82" s="387">
        <v>0</v>
      </c>
      <c r="F82" s="387">
        <v>0</v>
      </c>
      <c r="G82" s="387">
        <v>0</v>
      </c>
      <c r="H82" s="387">
        <v>0</v>
      </c>
      <c r="I82" s="387">
        <v>0</v>
      </c>
      <c r="J82" s="387">
        <v>0</v>
      </c>
      <c r="K82" s="387">
        <v>0</v>
      </c>
      <c r="L82" s="388">
        <v>0</v>
      </c>
      <c r="M82" s="388">
        <v>0</v>
      </c>
      <c r="N82" s="388">
        <v>0</v>
      </c>
      <c r="O82" s="388">
        <v>0</v>
      </c>
      <c r="P82" s="253"/>
    </row>
    <row r="83" spans="1:16" outlineLevel="1" x14ac:dyDescent="0.25">
      <c r="A83" s="249">
        <v>7560</v>
      </c>
      <c r="B83" s="264" t="s">
        <v>392</v>
      </c>
      <c r="C83" s="387">
        <v>0</v>
      </c>
      <c r="D83" s="387">
        <v>0</v>
      </c>
      <c r="E83" s="387">
        <v>0</v>
      </c>
      <c r="F83" s="387">
        <v>0</v>
      </c>
      <c r="G83" s="387">
        <v>0</v>
      </c>
      <c r="H83" s="387">
        <v>0</v>
      </c>
      <c r="I83" s="387">
        <v>0</v>
      </c>
      <c r="J83" s="387">
        <v>0</v>
      </c>
      <c r="K83" s="387">
        <v>0</v>
      </c>
      <c r="L83" s="388">
        <v>0</v>
      </c>
      <c r="M83" s="388">
        <v>0</v>
      </c>
      <c r="N83" s="388">
        <v>0</v>
      </c>
      <c r="O83" s="388">
        <v>0</v>
      </c>
      <c r="P83" s="253"/>
    </row>
    <row r="84" spans="1:16" outlineLevel="1" x14ac:dyDescent="0.25">
      <c r="A84" s="249">
        <v>7570</v>
      </c>
      <c r="B84" s="264" t="s">
        <v>393</v>
      </c>
      <c r="C84" s="387">
        <v>0</v>
      </c>
      <c r="D84" s="387">
        <v>0</v>
      </c>
      <c r="E84" s="387">
        <v>7186</v>
      </c>
      <c r="F84" s="387">
        <v>1308</v>
      </c>
      <c r="G84" s="387">
        <v>1907.5</v>
      </c>
      <c r="H84" s="387">
        <v>7454</v>
      </c>
      <c r="I84" s="387">
        <v>1897</v>
      </c>
      <c r="J84" s="387">
        <v>1243</v>
      </c>
      <c r="K84" s="387">
        <v>6202.5</v>
      </c>
      <c r="L84" s="388">
        <v>4652.33</v>
      </c>
      <c r="M84" s="388">
        <v>4652.33</v>
      </c>
      <c r="N84" s="388">
        <v>4652.33</v>
      </c>
      <c r="O84" s="388">
        <v>41154.990000000005</v>
      </c>
      <c r="P84" s="253"/>
    </row>
    <row r="85" spans="1:16" outlineLevel="1" x14ac:dyDescent="0.25">
      <c r="A85" s="249">
        <v>7577</v>
      </c>
      <c r="B85" s="264" t="s">
        <v>394</v>
      </c>
      <c r="C85" s="387">
        <v>0</v>
      </c>
      <c r="D85" s="387">
        <v>0</v>
      </c>
      <c r="E85" s="387">
        <v>0</v>
      </c>
      <c r="F85" s="387">
        <v>0</v>
      </c>
      <c r="G85" s="387">
        <v>0</v>
      </c>
      <c r="H85" s="387">
        <v>0</v>
      </c>
      <c r="I85" s="387">
        <v>0</v>
      </c>
      <c r="J85" s="387">
        <v>0</v>
      </c>
      <c r="K85" s="387">
        <v>0</v>
      </c>
      <c r="L85" s="388">
        <v>0</v>
      </c>
      <c r="M85" s="388">
        <v>0</v>
      </c>
      <c r="N85" s="388">
        <v>0</v>
      </c>
      <c r="O85" s="388">
        <v>0</v>
      </c>
      <c r="P85" s="253"/>
    </row>
    <row r="86" spans="1:16" outlineLevel="1" x14ac:dyDescent="0.25">
      <c r="A86" s="249">
        <v>7580</v>
      </c>
      <c r="B86" s="264" t="s">
        <v>395</v>
      </c>
      <c r="C86" s="387">
        <v>0</v>
      </c>
      <c r="D86" s="387">
        <v>0</v>
      </c>
      <c r="E86" s="387">
        <v>0</v>
      </c>
      <c r="F86" s="387">
        <v>0</v>
      </c>
      <c r="G86" s="387">
        <v>0</v>
      </c>
      <c r="H86" s="387">
        <v>0</v>
      </c>
      <c r="I86" s="387">
        <v>0</v>
      </c>
      <c r="J86" s="387">
        <v>0</v>
      </c>
      <c r="K86" s="387">
        <v>0</v>
      </c>
      <c r="L86" s="388">
        <v>0</v>
      </c>
      <c r="M86" s="388">
        <v>0</v>
      </c>
      <c r="N86" s="388">
        <v>0</v>
      </c>
      <c r="O86" s="388">
        <v>0</v>
      </c>
      <c r="P86" s="253"/>
    </row>
    <row r="87" spans="1:16" outlineLevel="1" x14ac:dyDescent="0.25">
      <c r="A87" s="249">
        <v>7595</v>
      </c>
      <c r="B87" s="264" t="s">
        <v>588</v>
      </c>
      <c r="C87" s="387">
        <v>0</v>
      </c>
      <c r="D87" s="387">
        <v>0</v>
      </c>
      <c r="E87" s="387">
        <v>0</v>
      </c>
      <c r="F87" s="387">
        <v>0</v>
      </c>
      <c r="G87" s="387">
        <v>0</v>
      </c>
      <c r="H87" s="387">
        <v>0</v>
      </c>
      <c r="I87" s="387">
        <v>0</v>
      </c>
      <c r="J87" s="387">
        <v>0</v>
      </c>
      <c r="K87" s="387">
        <v>0</v>
      </c>
      <c r="L87" s="388">
        <v>0</v>
      </c>
      <c r="M87" s="388">
        <v>0</v>
      </c>
      <c r="N87" s="388">
        <v>0</v>
      </c>
      <c r="O87" s="388">
        <v>0</v>
      </c>
      <c r="P87" s="253"/>
    </row>
    <row r="88" spans="1:16" x14ac:dyDescent="0.25">
      <c r="A88" s="249"/>
      <c r="B88" s="262" t="s">
        <v>397</v>
      </c>
      <c r="C88" s="394">
        <v>0</v>
      </c>
      <c r="D88" s="394">
        <v>2101.25</v>
      </c>
      <c r="E88" s="394">
        <v>9396</v>
      </c>
      <c r="F88" s="394">
        <v>4630.5</v>
      </c>
      <c r="G88" s="394">
        <v>5057.5</v>
      </c>
      <c r="H88" s="394">
        <v>9346.5</v>
      </c>
      <c r="I88" s="394">
        <v>2217</v>
      </c>
      <c r="J88" s="394">
        <v>5596.6</v>
      </c>
      <c r="K88" s="394">
        <v>7283.75</v>
      </c>
      <c r="L88" s="390">
        <v>5252.33</v>
      </c>
      <c r="M88" s="390">
        <v>5252.33</v>
      </c>
      <c r="N88" s="390">
        <v>5252.33</v>
      </c>
      <c r="O88" s="390">
        <v>61386.090000000004</v>
      </c>
      <c r="P88" s="253"/>
    </row>
    <row r="89" spans="1:16" outlineLevel="1" x14ac:dyDescent="0.25">
      <c r="A89" s="249">
        <v>7610</v>
      </c>
      <c r="B89" s="264" t="s">
        <v>398</v>
      </c>
      <c r="C89" s="387">
        <v>0</v>
      </c>
      <c r="D89" s="387">
        <v>0</v>
      </c>
      <c r="E89" s="387">
        <v>0</v>
      </c>
      <c r="F89" s="387">
        <v>0</v>
      </c>
      <c r="G89" s="387">
        <v>0</v>
      </c>
      <c r="H89" s="387">
        <v>0</v>
      </c>
      <c r="I89" s="387">
        <v>0</v>
      </c>
      <c r="J89" s="387">
        <v>0</v>
      </c>
      <c r="K89" s="387">
        <v>0</v>
      </c>
      <c r="L89" s="388">
        <v>0</v>
      </c>
      <c r="M89" s="388">
        <v>0</v>
      </c>
      <c r="N89" s="388">
        <v>0</v>
      </c>
      <c r="O89" s="388">
        <v>0</v>
      </c>
      <c r="P89" s="253"/>
    </row>
    <row r="90" spans="1:16" outlineLevel="1" x14ac:dyDescent="0.25">
      <c r="A90" s="249">
        <v>7615</v>
      </c>
      <c r="B90" s="264" t="s">
        <v>399</v>
      </c>
      <c r="C90" s="387">
        <v>0</v>
      </c>
      <c r="D90" s="387">
        <v>0</v>
      </c>
      <c r="E90" s="387">
        <v>0</v>
      </c>
      <c r="F90" s="387">
        <v>0</v>
      </c>
      <c r="G90" s="387">
        <v>0</v>
      </c>
      <c r="H90" s="387">
        <v>0</v>
      </c>
      <c r="I90" s="387">
        <v>0</v>
      </c>
      <c r="J90" s="387">
        <v>0</v>
      </c>
      <c r="K90" s="387">
        <v>0</v>
      </c>
      <c r="L90" s="388">
        <v>0</v>
      </c>
      <c r="M90" s="388">
        <v>0</v>
      </c>
      <c r="N90" s="388">
        <v>0</v>
      </c>
      <c r="O90" s="388">
        <v>0</v>
      </c>
      <c r="P90" s="253"/>
    </row>
    <row r="91" spans="1:16" outlineLevel="1" x14ac:dyDescent="0.25">
      <c r="A91" s="249">
        <v>7620</v>
      </c>
      <c r="B91" s="264" t="s">
        <v>400</v>
      </c>
      <c r="C91" s="387">
        <v>2119.7600000000002</v>
      </c>
      <c r="D91" s="387">
        <v>0</v>
      </c>
      <c r="E91" s="387">
        <v>0</v>
      </c>
      <c r="F91" s="387">
        <v>0</v>
      </c>
      <c r="G91" s="387">
        <v>0</v>
      </c>
      <c r="H91" s="387">
        <v>10007.509999999998</v>
      </c>
      <c r="I91" s="387">
        <v>268.70999999999998</v>
      </c>
      <c r="J91" s="387">
        <v>1987.17</v>
      </c>
      <c r="K91" s="387">
        <v>979.1</v>
      </c>
      <c r="L91" s="388">
        <v>5002.08</v>
      </c>
      <c r="M91" s="388">
        <v>5002.08</v>
      </c>
      <c r="N91" s="388">
        <v>5002.08</v>
      </c>
      <c r="O91" s="388">
        <v>30368.489999999998</v>
      </c>
      <c r="P91" s="253"/>
    </row>
    <row r="92" spans="1:16" outlineLevel="1" x14ac:dyDescent="0.25">
      <c r="A92" s="249">
        <v>7621</v>
      </c>
      <c r="B92" s="264" t="s">
        <v>401</v>
      </c>
      <c r="C92" s="387">
        <v>0</v>
      </c>
      <c r="D92" s="387">
        <v>335.15999999999997</v>
      </c>
      <c r="E92" s="387">
        <v>390.96</v>
      </c>
      <c r="F92" s="387">
        <v>281.72000000000003</v>
      </c>
      <c r="G92" s="387">
        <v>3.42</v>
      </c>
      <c r="H92" s="387">
        <v>296.30999999999995</v>
      </c>
      <c r="I92" s="387">
        <v>575.46999999999991</v>
      </c>
      <c r="J92" s="387">
        <v>247.08000000000004</v>
      </c>
      <c r="K92" s="387">
        <v>206.19</v>
      </c>
      <c r="L92" s="388">
        <v>291.67</v>
      </c>
      <c r="M92" s="388">
        <v>291.67</v>
      </c>
      <c r="N92" s="388">
        <v>291.67</v>
      </c>
      <c r="O92" s="388">
        <v>3211.3199999999997</v>
      </c>
      <c r="P92" s="253"/>
    </row>
    <row r="93" spans="1:16" outlineLevel="1" x14ac:dyDescent="0.25">
      <c r="A93" s="249">
        <v>7622</v>
      </c>
      <c r="B93" s="264" t="s">
        <v>402</v>
      </c>
      <c r="C93" s="387">
        <v>0</v>
      </c>
      <c r="D93" s="387">
        <v>0</v>
      </c>
      <c r="E93" s="387">
        <v>0</v>
      </c>
      <c r="F93" s="387">
        <v>0</v>
      </c>
      <c r="G93" s="387">
        <v>0</v>
      </c>
      <c r="H93" s="387">
        <v>0</v>
      </c>
      <c r="I93" s="387">
        <v>0</v>
      </c>
      <c r="J93" s="387">
        <v>0</v>
      </c>
      <c r="K93" s="387">
        <v>0</v>
      </c>
      <c r="L93" s="388">
        <v>91.67</v>
      </c>
      <c r="M93" s="388">
        <v>91.67</v>
      </c>
      <c r="N93" s="388">
        <v>91.67</v>
      </c>
      <c r="O93" s="388">
        <v>275.01</v>
      </c>
      <c r="P93" s="253"/>
    </row>
    <row r="94" spans="1:16" outlineLevel="1" x14ac:dyDescent="0.25">
      <c r="A94" s="249">
        <v>7623</v>
      </c>
      <c r="B94" s="264" t="s">
        <v>403</v>
      </c>
      <c r="C94" s="387">
        <v>0</v>
      </c>
      <c r="D94" s="387">
        <v>0</v>
      </c>
      <c r="E94" s="387">
        <v>0</v>
      </c>
      <c r="F94" s="387">
        <v>0</v>
      </c>
      <c r="G94" s="387">
        <v>0</v>
      </c>
      <c r="H94" s="387">
        <v>0</v>
      </c>
      <c r="I94" s="387">
        <v>0</v>
      </c>
      <c r="J94" s="387">
        <v>0</v>
      </c>
      <c r="K94" s="387">
        <v>0</v>
      </c>
      <c r="L94" s="388">
        <v>0</v>
      </c>
      <c r="M94" s="388">
        <v>0</v>
      </c>
      <c r="N94" s="388">
        <v>0</v>
      </c>
      <c r="O94" s="388">
        <v>0</v>
      </c>
      <c r="P94" s="253"/>
    </row>
    <row r="95" spans="1:16" outlineLevel="1" x14ac:dyDescent="0.25">
      <c r="A95" s="249">
        <v>7624</v>
      </c>
      <c r="B95" s="264" t="s">
        <v>404</v>
      </c>
      <c r="C95" s="387">
        <v>0</v>
      </c>
      <c r="D95" s="387">
        <v>0</v>
      </c>
      <c r="E95" s="387">
        <v>0</v>
      </c>
      <c r="F95" s="387">
        <v>0</v>
      </c>
      <c r="G95" s="387">
        <v>0</v>
      </c>
      <c r="H95" s="387">
        <v>0</v>
      </c>
      <c r="I95" s="387">
        <v>0</v>
      </c>
      <c r="J95" s="387">
        <v>0</v>
      </c>
      <c r="K95" s="387">
        <v>0</v>
      </c>
      <c r="L95" s="388">
        <v>0</v>
      </c>
      <c r="M95" s="388">
        <v>0</v>
      </c>
      <c r="N95" s="388">
        <v>0</v>
      </c>
      <c r="O95" s="388">
        <v>0</v>
      </c>
      <c r="P95" s="253"/>
    </row>
    <row r="96" spans="1:16" outlineLevel="1" x14ac:dyDescent="0.25">
      <c r="A96" s="249">
        <v>7630</v>
      </c>
      <c r="B96" s="264" t="s">
        <v>405</v>
      </c>
      <c r="C96" s="387">
        <v>1463.88</v>
      </c>
      <c r="D96" s="387">
        <v>1429.26</v>
      </c>
      <c r="E96" s="387">
        <v>529.26</v>
      </c>
      <c r="F96" s="387">
        <v>2.2799999999999998</v>
      </c>
      <c r="G96" s="387">
        <v>1402.9600000000003</v>
      </c>
      <c r="H96" s="387">
        <v>962.01999999999987</v>
      </c>
      <c r="I96" s="387">
        <v>1278.72</v>
      </c>
      <c r="J96" s="387">
        <v>1.1399999999999999</v>
      </c>
      <c r="K96" s="387">
        <v>2121.5899999999997</v>
      </c>
      <c r="L96" s="388">
        <v>1000</v>
      </c>
      <c r="M96" s="388">
        <v>1000</v>
      </c>
      <c r="N96" s="388">
        <v>1000</v>
      </c>
      <c r="O96" s="388">
        <v>12191.11</v>
      </c>
      <c r="P96" s="253"/>
    </row>
    <row r="97" spans="1:16" outlineLevel="1" x14ac:dyDescent="0.25">
      <c r="A97" s="249">
        <v>7631</v>
      </c>
      <c r="B97" s="264" t="s">
        <v>406</v>
      </c>
      <c r="C97" s="387">
        <v>0</v>
      </c>
      <c r="D97" s="387">
        <v>0</v>
      </c>
      <c r="E97" s="387">
        <v>0</v>
      </c>
      <c r="F97" s="387">
        <v>0</v>
      </c>
      <c r="G97" s="387">
        <v>0</v>
      </c>
      <c r="H97" s="387">
        <v>0</v>
      </c>
      <c r="I97" s="387">
        <v>0</v>
      </c>
      <c r="J97" s="387">
        <v>0</v>
      </c>
      <c r="K97" s="387">
        <v>0</v>
      </c>
      <c r="L97" s="388">
        <v>0</v>
      </c>
      <c r="M97" s="388">
        <v>0</v>
      </c>
      <c r="N97" s="388">
        <v>0</v>
      </c>
      <c r="O97" s="388">
        <v>0</v>
      </c>
      <c r="P97" s="253"/>
    </row>
    <row r="98" spans="1:16" outlineLevel="1" x14ac:dyDescent="0.25">
      <c r="A98" s="249">
        <v>7632</v>
      </c>
      <c r="B98" s="264" t="s">
        <v>407</v>
      </c>
      <c r="C98" s="387">
        <v>0</v>
      </c>
      <c r="D98" s="387">
        <v>0</v>
      </c>
      <c r="E98" s="387">
        <v>0</v>
      </c>
      <c r="F98" s="387">
        <v>0</v>
      </c>
      <c r="G98" s="387">
        <v>0</v>
      </c>
      <c r="H98" s="387">
        <v>0</v>
      </c>
      <c r="I98" s="387">
        <v>0</v>
      </c>
      <c r="J98" s="387">
        <v>0</v>
      </c>
      <c r="K98" s="387">
        <v>0</v>
      </c>
      <c r="L98" s="388">
        <v>0</v>
      </c>
      <c r="M98" s="388">
        <v>0</v>
      </c>
      <c r="N98" s="388">
        <v>0</v>
      </c>
      <c r="O98" s="388">
        <v>0</v>
      </c>
      <c r="P98" s="253"/>
    </row>
    <row r="99" spans="1:16" outlineLevel="1" x14ac:dyDescent="0.25">
      <c r="A99" s="249">
        <v>7633</v>
      </c>
      <c r="B99" s="264" t="s">
        <v>408</v>
      </c>
      <c r="C99" s="387">
        <v>0</v>
      </c>
      <c r="D99" s="387">
        <v>0</v>
      </c>
      <c r="E99" s="387">
        <v>0</v>
      </c>
      <c r="F99" s="387">
        <v>0</v>
      </c>
      <c r="G99" s="387">
        <v>0</v>
      </c>
      <c r="H99" s="387">
        <v>0</v>
      </c>
      <c r="I99" s="387">
        <v>0</v>
      </c>
      <c r="J99" s="387">
        <v>0</v>
      </c>
      <c r="K99" s="387">
        <v>0</v>
      </c>
      <c r="L99" s="388">
        <v>0</v>
      </c>
      <c r="M99" s="388">
        <v>0</v>
      </c>
      <c r="N99" s="388">
        <v>0</v>
      </c>
      <c r="O99" s="388">
        <v>0</v>
      </c>
      <c r="P99" s="253"/>
    </row>
    <row r="100" spans="1:16" outlineLevel="1" x14ac:dyDescent="0.25">
      <c r="A100" s="249">
        <v>7634</v>
      </c>
      <c r="B100" s="264" t="s">
        <v>409</v>
      </c>
      <c r="C100" s="387">
        <v>0</v>
      </c>
      <c r="D100" s="387">
        <v>0</v>
      </c>
      <c r="E100" s="387">
        <v>0</v>
      </c>
      <c r="F100" s="387">
        <v>0</v>
      </c>
      <c r="G100" s="387">
        <v>0</v>
      </c>
      <c r="H100" s="387">
        <v>0</v>
      </c>
      <c r="I100" s="387">
        <v>0</v>
      </c>
      <c r="J100" s="387">
        <v>0</v>
      </c>
      <c r="K100" s="387">
        <v>0</v>
      </c>
      <c r="L100" s="388">
        <v>41.67</v>
      </c>
      <c r="M100" s="388">
        <v>41.67</v>
      </c>
      <c r="N100" s="388">
        <v>41.67</v>
      </c>
      <c r="O100" s="388">
        <v>125.01</v>
      </c>
      <c r="P100" s="253"/>
    </row>
    <row r="101" spans="1:16" outlineLevel="1" x14ac:dyDescent="0.25">
      <c r="A101" s="249">
        <v>7635</v>
      </c>
      <c r="B101" s="264" t="s">
        <v>410</v>
      </c>
      <c r="C101" s="387">
        <v>0</v>
      </c>
      <c r="D101" s="387">
        <v>0</v>
      </c>
      <c r="E101" s="387">
        <v>0</v>
      </c>
      <c r="F101" s="387">
        <v>0</v>
      </c>
      <c r="G101" s="387">
        <v>0</v>
      </c>
      <c r="H101" s="387">
        <v>0</v>
      </c>
      <c r="I101" s="387">
        <v>0</v>
      </c>
      <c r="J101" s="387">
        <v>0</v>
      </c>
      <c r="K101" s="387">
        <v>0</v>
      </c>
      <c r="L101" s="388">
        <v>0</v>
      </c>
      <c r="M101" s="388">
        <v>0</v>
      </c>
      <c r="N101" s="388">
        <v>0</v>
      </c>
      <c r="O101" s="388">
        <v>0</v>
      </c>
      <c r="P101" s="253"/>
    </row>
    <row r="102" spans="1:16" outlineLevel="1" x14ac:dyDescent="0.25">
      <c r="A102" s="249">
        <v>7636</v>
      </c>
      <c r="B102" s="264" t="s">
        <v>411</v>
      </c>
      <c r="C102" s="387">
        <v>0</v>
      </c>
      <c r="D102" s="387">
        <v>0</v>
      </c>
      <c r="E102" s="387">
        <v>0</v>
      </c>
      <c r="F102" s="387">
        <v>0</v>
      </c>
      <c r="G102" s="387">
        <v>0</v>
      </c>
      <c r="H102" s="387">
        <v>0</v>
      </c>
      <c r="I102" s="387">
        <v>0</v>
      </c>
      <c r="J102" s="387">
        <v>0</v>
      </c>
      <c r="K102" s="387">
        <v>0</v>
      </c>
      <c r="L102" s="388">
        <v>0</v>
      </c>
      <c r="M102" s="388">
        <v>0</v>
      </c>
      <c r="N102" s="388">
        <v>0</v>
      </c>
      <c r="O102" s="388">
        <v>0</v>
      </c>
      <c r="P102" s="253"/>
    </row>
    <row r="103" spans="1:16" outlineLevel="1" x14ac:dyDescent="0.25">
      <c r="A103" s="249">
        <v>7637</v>
      </c>
      <c r="B103" s="264" t="s">
        <v>412</v>
      </c>
      <c r="C103" s="387">
        <v>0</v>
      </c>
      <c r="D103" s="387">
        <v>0</v>
      </c>
      <c r="E103" s="387">
        <v>0</v>
      </c>
      <c r="F103" s="387">
        <v>0</v>
      </c>
      <c r="G103" s="387">
        <v>0</v>
      </c>
      <c r="H103" s="387">
        <v>0</v>
      </c>
      <c r="I103" s="387">
        <v>0</v>
      </c>
      <c r="J103" s="387">
        <v>0</v>
      </c>
      <c r="K103" s="387">
        <v>0</v>
      </c>
      <c r="L103" s="388">
        <v>0</v>
      </c>
      <c r="M103" s="388">
        <v>0</v>
      </c>
      <c r="N103" s="388">
        <v>0</v>
      </c>
      <c r="O103" s="388">
        <v>0</v>
      </c>
      <c r="P103" s="253"/>
    </row>
    <row r="104" spans="1:16" outlineLevel="1" x14ac:dyDescent="0.25">
      <c r="A104" s="249">
        <v>7638</v>
      </c>
      <c r="B104" s="264" t="s">
        <v>413</v>
      </c>
      <c r="C104" s="387">
        <v>0</v>
      </c>
      <c r="D104" s="387">
        <v>0</v>
      </c>
      <c r="E104" s="387">
        <v>0</v>
      </c>
      <c r="F104" s="387">
        <v>0</v>
      </c>
      <c r="G104" s="387">
        <v>0</v>
      </c>
      <c r="H104" s="387">
        <v>0</v>
      </c>
      <c r="I104" s="387">
        <v>0</v>
      </c>
      <c r="J104" s="387">
        <v>0</v>
      </c>
      <c r="K104" s="387">
        <v>0</v>
      </c>
      <c r="L104" s="388">
        <v>0</v>
      </c>
      <c r="M104" s="388">
        <v>0</v>
      </c>
      <c r="N104" s="388">
        <v>0</v>
      </c>
      <c r="O104" s="388">
        <v>0</v>
      </c>
      <c r="P104" s="253"/>
    </row>
    <row r="105" spans="1:16" outlineLevel="1" x14ac:dyDescent="0.25">
      <c r="A105" s="249">
        <v>7639</v>
      </c>
      <c r="B105" s="264" t="s">
        <v>414</v>
      </c>
      <c r="C105" s="387">
        <v>0</v>
      </c>
      <c r="D105" s="387">
        <v>0</v>
      </c>
      <c r="E105" s="387">
        <v>0</v>
      </c>
      <c r="F105" s="387">
        <v>0</v>
      </c>
      <c r="G105" s="387">
        <v>0</v>
      </c>
      <c r="H105" s="387">
        <v>0</v>
      </c>
      <c r="I105" s="387">
        <v>0</v>
      </c>
      <c r="J105" s="387">
        <v>0</v>
      </c>
      <c r="K105" s="387">
        <v>0</v>
      </c>
      <c r="L105" s="388">
        <v>0</v>
      </c>
      <c r="M105" s="388">
        <v>0</v>
      </c>
      <c r="N105" s="388">
        <v>0</v>
      </c>
      <c r="O105" s="388">
        <v>0</v>
      </c>
      <c r="P105" s="253"/>
    </row>
    <row r="106" spans="1:16" outlineLevel="1" x14ac:dyDescent="0.25">
      <c r="A106" s="249">
        <v>7640</v>
      </c>
      <c r="B106" s="264" t="s">
        <v>589</v>
      </c>
      <c r="C106" s="387">
        <v>1552</v>
      </c>
      <c r="D106" s="387">
        <v>2832</v>
      </c>
      <c r="E106" s="387">
        <v>1505</v>
      </c>
      <c r="F106" s="387">
        <v>1505</v>
      </c>
      <c r="G106" s="387">
        <v>1505</v>
      </c>
      <c r="H106" s="387">
        <v>1505</v>
      </c>
      <c r="I106" s="387">
        <v>1505</v>
      </c>
      <c r="J106" s="387">
        <v>0</v>
      </c>
      <c r="K106" s="387">
        <v>3010</v>
      </c>
      <c r="L106" s="388">
        <v>0</v>
      </c>
      <c r="M106" s="388">
        <v>0</v>
      </c>
      <c r="N106" s="388">
        <v>0</v>
      </c>
      <c r="O106" s="388">
        <v>14919</v>
      </c>
      <c r="P106" s="253"/>
    </row>
    <row r="107" spans="1:16" outlineLevel="1" x14ac:dyDescent="0.25">
      <c r="A107" s="249">
        <v>7641</v>
      </c>
      <c r="B107" s="264" t="s">
        <v>416</v>
      </c>
      <c r="C107" s="387">
        <v>0</v>
      </c>
      <c r="D107" s="387">
        <v>0</v>
      </c>
      <c r="E107" s="387">
        <v>0</v>
      </c>
      <c r="F107" s="387">
        <v>0</v>
      </c>
      <c r="G107" s="387">
        <v>0</v>
      </c>
      <c r="H107" s="387">
        <v>0</v>
      </c>
      <c r="I107" s="387">
        <v>0</v>
      </c>
      <c r="J107" s="387">
        <v>0</v>
      </c>
      <c r="K107" s="387">
        <v>0</v>
      </c>
      <c r="L107" s="388">
        <v>2800</v>
      </c>
      <c r="M107" s="388">
        <v>2800</v>
      </c>
      <c r="N107" s="388">
        <v>2800</v>
      </c>
      <c r="O107" s="388">
        <v>8400</v>
      </c>
      <c r="P107" s="253"/>
    </row>
    <row r="108" spans="1:16" outlineLevel="1" x14ac:dyDescent="0.25">
      <c r="A108" s="249">
        <v>7642</v>
      </c>
      <c r="B108" s="264" t="s">
        <v>417</v>
      </c>
      <c r="C108" s="387">
        <v>29.58</v>
      </c>
      <c r="D108" s="387">
        <v>59.16</v>
      </c>
      <c r="E108" s="387">
        <v>0</v>
      </c>
      <c r="F108" s="387">
        <v>0</v>
      </c>
      <c r="G108" s="387">
        <v>0</v>
      </c>
      <c r="H108" s="387">
        <v>0</v>
      </c>
      <c r="I108" s="387">
        <v>0</v>
      </c>
      <c r="J108" s="387">
        <v>0</v>
      </c>
      <c r="K108" s="387">
        <v>85</v>
      </c>
      <c r="L108" s="388">
        <v>166.67</v>
      </c>
      <c r="M108" s="388">
        <v>166.67</v>
      </c>
      <c r="N108" s="388">
        <v>166.67</v>
      </c>
      <c r="O108" s="388">
        <v>673.74999999999989</v>
      </c>
      <c r="P108" s="253"/>
    </row>
    <row r="109" spans="1:16" outlineLevel="1" x14ac:dyDescent="0.25">
      <c r="A109" s="249">
        <v>7643</v>
      </c>
      <c r="B109" s="264" t="s">
        <v>590</v>
      </c>
      <c r="C109" s="387">
        <v>0</v>
      </c>
      <c r="D109" s="387">
        <v>0</v>
      </c>
      <c r="E109" s="387">
        <v>0</v>
      </c>
      <c r="F109" s="387">
        <v>0</v>
      </c>
      <c r="G109" s="387">
        <v>0</v>
      </c>
      <c r="H109" s="387">
        <v>0</v>
      </c>
      <c r="I109" s="387">
        <v>0</v>
      </c>
      <c r="J109" s="387">
        <v>0</v>
      </c>
      <c r="K109" s="387">
        <v>0</v>
      </c>
      <c r="L109" s="388">
        <v>0</v>
      </c>
      <c r="M109" s="388">
        <v>0</v>
      </c>
      <c r="N109" s="388">
        <v>0</v>
      </c>
      <c r="O109" s="388">
        <v>0</v>
      </c>
      <c r="P109" s="253"/>
    </row>
    <row r="110" spans="1:16" outlineLevel="1" x14ac:dyDescent="0.25">
      <c r="A110" s="249">
        <v>7644</v>
      </c>
      <c r="B110" s="264" t="s">
        <v>419</v>
      </c>
      <c r="C110" s="387">
        <v>0</v>
      </c>
      <c r="D110" s="387">
        <v>0</v>
      </c>
      <c r="E110" s="387">
        <v>0</v>
      </c>
      <c r="F110" s="387">
        <v>0</v>
      </c>
      <c r="G110" s="387">
        <v>0</v>
      </c>
      <c r="H110" s="387">
        <v>0</v>
      </c>
      <c r="I110" s="387">
        <v>0</v>
      </c>
      <c r="J110" s="387">
        <v>0</v>
      </c>
      <c r="K110" s="387">
        <v>0</v>
      </c>
      <c r="L110" s="388">
        <v>0</v>
      </c>
      <c r="M110" s="388">
        <v>0</v>
      </c>
      <c r="N110" s="388">
        <v>0</v>
      </c>
      <c r="O110" s="388">
        <v>0</v>
      </c>
      <c r="P110" s="253"/>
    </row>
    <row r="111" spans="1:16" outlineLevel="1" x14ac:dyDescent="0.25">
      <c r="A111" s="249">
        <v>7650</v>
      </c>
      <c r="B111" s="264" t="s">
        <v>420</v>
      </c>
      <c r="C111" s="387">
        <v>0</v>
      </c>
      <c r="D111" s="387">
        <v>0</v>
      </c>
      <c r="E111" s="387">
        <v>0</v>
      </c>
      <c r="F111" s="387">
        <v>130.59</v>
      </c>
      <c r="G111" s="387">
        <v>0</v>
      </c>
      <c r="H111" s="387">
        <v>130.59</v>
      </c>
      <c r="I111" s="387">
        <v>0</v>
      </c>
      <c r="J111" s="387">
        <v>0</v>
      </c>
      <c r="K111" s="387">
        <v>160.17000000000002</v>
      </c>
      <c r="L111" s="388">
        <v>115</v>
      </c>
      <c r="M111" s="388">
        <v>115</v>
      </c>
      <c r="N111" s="388">
        <v>115</v>
      </c>
      <c r="O111" s="388">
        <v>766.35</v>
      </c>
      <c r="P111" s="253"/>
    </row>
    <row r="112" spans="1:16" outlineLevel="1" x14ac:dyDescent="0.25">
      <c r="A112" s="249">
        <v>7660</v>
      </c>
      <c r="B112" s="264" t="s">
        <v>421</v>
      </c>
      <c r="C112" s="387">
        <v>0</v>
      </c>
      <c r="D112" s="387">
        <v>0</v>
      </c>
      <c r="E112" s="387">
        <v>0</v>
      </c>
      <c r="F112" s="387">
        <v>0</v>
      </c>
      <c r="G112" s="387">
        <v>0</v>
      </c>
      <c r="H112" s="387">
        <v>0</v>
      </c>
      <c r="I112" s="387">
        <v>0</v>
      </c>
      <c r="J112" s="387">
        <v>0</v>
      </c>
      <c r="K112" s="387">
        <v>0</v>
      </c>
      <c r="L112" s="388">
        <v>0</v>
      </c>
      <c r="M112" s="388">
        <v>0</v>
      </c>
      <c r="N112" s="388">
        <v>0</v>
      </c>
      <c r="O112" s="388">
        <v>0</v>
      </c>
      <c r="P112" s="253"/>
    </row>
    <row r="113" spans="1:16" outlineLevel="1" x14ac:dyDescent="0.25">
      <c r="A113" s="249">
        <v>7670</v>
      </c>
      <c r="B113" s="264" t="s">
        <v>422</v>
      </c>
      <c r="C113" s="387">
        <v>1044.44</v>
      </c>
      <c r="D113" s="387">
        <v>978.19</v>
      </c>
      <c r="E113" s="387">
        <v>979.69</v>
      </c>
      <c r="F113" s="387">
        <v>913.93</v>
      </c>
      <c r="G113" s="387">
        <v>1045.1599999999999</v>
      </c>
      <c r="H113" s="387">
        <v>979.59999999999991</v>
      </c>
      <c r="I113" s="387">
        <v>979.84000000000015</v>
      </c>
      <c r="J113" s="387">
        <v>914.28000000000009</v>
      </c>
      <c r="K113" s="387">
        <v>1045.4000000000001</v>
      </c>
      <c r="L113" s="388">
        <v>356</v>
      </c>
      <c r="M113" s="388">
        <v>356</v>
      </c>
      <c r="N113" s="388">
        <v>356</v>
      </c>
      <c r="O113" s="388">
        <v>9948.5300000000007</v>
      </c>
      <c r="P113" s="253"/>
    </row>
    <row r="114" spans="1:16" outlineLevel="1" x14ac:dyDescent="0.25">
      <c r="A114" s="249">
        <v>7680</v>
      </c>
      <c r="B114" s="264" t="s">
        <v>423</v>
      </c>
      <c r="C114" s="387">
        <v>0</v>
      </c>
      <c r="D114" s="387">
        <v>0</v>
      </c>
      <c r="E114" s="387">
        <v>0</v>
      </c>
      <c r="F114" s="387">
        <v>0</v>
      </c>
      <c r="G114" s="387">
        <v>0</v>
      </c>
      <c r="H114" s="387">
        <v>0</v>
      </c>
      <c r="I114" s="387">
        <v>0</v>
      </c>
      <c r="J114" s="387">
        <v>0</v>
      </c>
      <c r="K114" s="387">
        <v>0</v>
      </c>
      <c r="L114" s="388">
        <v>0</v>
      </c>
      <c r="M114" s="388">
        <v>0</v>
      </c>
      <c r="N114" s="388">
        <v>0</v>
      </c>
      <c r="O114" s="388">
        <v>0</v>
      </c>
      <c r="P114" s="253"/>
    </row>
    <row r="115" spans="1:16" outlineLevel="1" x14ac:dyDescent="0.25">
      <c r="A115" s="249">
        <v>7690</v>
      </c>
      <c r="B115" s="264" t="s">
        <v>424</v>
      </c>
      <c r="C115" s="387">
        <v>22.86</v>
      </c>
      <c r="D115" s="387">
        <v>159.47000000000003</v>
      </c>
      <c r="E115" s="387">
        <v>145.75000000000003</v>
      </c>
      <c r="F115" s="387">
        <v>148.58000000000004</v>
      </c>
      <c r="G115" s="387">
        <v>150.16000000000003</v>
      </c>
      <c r="H115" s="387">
        <v>34.4</v>
      </c>
      <c r="I115" s="387">
        <v>177.31000000000003</v>
      </c>
      <c r="J115" s="387">
        <v>85.789999999999992</v>
      </c>
      <c r="K115" s="387">
        <v>80.02</v>
      </c>
      <c r="L115" s="388">
        <v>0</v>
      </c>
      <c r="M115" s="388">
        <v>0</v>
      </c>
      <c r="N115" s="388">
        <v>0</v>
      </c>
      <c r="O115" s="388">
        <v>1004.3400000000001</v>
      </c>
      <c r="P115" s="253"/>
    </row>
    <row r="116" spans="1:16" x14ac:dyDescent="0.25">
      <c r="A116" s="249"/>
      <c r="B116" s="262" t="s">
        <v>425</v>
      </c>
      <c r="C116" s="394">
        <v>6232.5199999999995</v>
      </c>
      <c r="D116" s="394">
        <v>5793.2400000000007</v>
      </c>
      <c r="E116" s="394">
        <v>3550.6600000000003</v>
      </c>
      <c r="F116" s="394">
        <v>2982.1</v>
      </c>
      <c r="G116" s="394">
        <v>4106.7</v>
      </c>
      <c r="H116" s="394">
        <v>13915.429999999998</v>
      </c>
      <c r="I116" s="394">
        <v>4785.05</v>
      </c>
      <c r="J116" s="394">
        <v>3235.46</v>
      </c>
      <c r="K116" s="394">
        <v>7687.4699999999993</v>
      </c>
      <c r="L116" s="390">
        <v>9864.76</v>
      </c>
      <c r="M116" s="390">
        <v>9864.76</v>
      </c>
      <c r="N116" s="390">
        <v>9864.76</v>
      </c>
      <c r="O116" s="390">
        <v>81882.91</v>
      </c>
      <c r="P116" s="253"/>
    </row>
    <row r="117" spans="1:16" outlineLevel="1" x14ac:dyDescent="0.25">
      <c r="A117" s="249">
        <v>7710</v>
      </c>
      <c r="B117" s="264" t="s">
        <v>426</v>
      </c>
      <c r="C117" s="387">
        <v>0</v>
      </c>
      <c r="D117" s="387">
        <v>0</v>
      </c>
      <c r="E117" s="387">
        <v>0</v>
      </c>
      <c r="F117" s="387">
        <v>0</v>
      </c>
      <c r="G117" s="387">
        <v>0</v>
      </c>
      <c r="H117" s="387">
        <v>0</v>
      </c>
      <c r="I117" s="387">
        <v>0</v>
      </c>
      <c r="J117" s="387">
        <v>0</v>
      </c>
      <c r="K117" s="387">
        <v>0</v>
      </c>
      <c r="L117" s="388">
        <v>0</v>
      </c>
      <c r="M117" s="388">
        <v>0</v>
      </c>
      <c r="N117" s="388">
        <v>0</v>
      </c>
      <c r="O117" s="388">
        <v>0</v>
      </c>
      <c r="P117" s="253"/>
    </row>
    <row r="118" spans="1:16" outlineLevel="1" x14ac:dyDescent="0.25">
      <c r="A118" s="249">
        <v>7720</v>
      </c>
      <c r="B118" s="264" t="s">
        <v>427</v>
      </c>
      <c r="C118" s="387">
        <v>0</v>
      </c>
      <c r="D118" s="387">
        <v>0</v>
      </c>
      <c r="E118" s="387">
        <v>0</v>
      </c>
      <c r="F118" s="387">
        <v>0</v>
      </c>
      <c r="G118" s="387">
        <v>0</v>
      </c>
      <c r="H118" s="387">
        <v>0</v>
      </c>
      <c r="I118" s="387">
        <v>0</v>
      </c>
      <c r="J118" s="387">
        <v>0</v>
      </c>
      <c r="K118" s="387">
        <v>0</v>
      </c>
      <c r="L118" s="388">
        <v>1250</v>
      </c>
      <c r="M118" s="388">
        <v>1250</v>
      </c>
      <c r="N118" s="388">
        <v>1250</v>
      </c>
      <c r="O118" s="388">
        <v>3750</v>
      </c>
      <c r="P118" s="253"/>
    </row>
    <row r="119" spans="1:16" outlineLevel="1" x14ac:dyDescent="0.25">
      <c r="A119" s="249">
        <v>7730</v>
      </c>
      <c r="B119" s="264" t="s">
        <v>428</v>
      </c>
      <c r="C119" s="387">
        <v>0</v>
      </c>
      <c r="D119" s="387">
        <v>0</v>
      </c>
      <c r="E119" s="387">
        <v>0</v>
      </c>
      <c r="F119" s="387">
        <v>0</v>
      </c>
      <c r="G119" s="387">
        <v>0</v>
      </c>
      <c r="H119" s="387">
        <v>0</v>
      </c>
      <c r="I119" s="387">
        <v>0</v>
      </c>
      <c r="J119" s="387">
        <v>0</v>
      </c>
      <c r="K119" s="387">
        <v>0</v>
      </c>
      <c r="L119" s="388">
        <v>0</v>
      </c>
      <c r="M119" s="388">
        <v>0</v>
      </c>
      <c r="N119" s="388">
        <v>0</v>
      </c>
      <c r="O119" s="388">
        <v>0</v>
      </c>
      <c r="P119" s="253"/>
    </row>
    <row r="120" spans="1:16" outlineLevel="1" x14ac:dyDescent="0.25">
      <c r="A120" s="249">
        <v>7740</v>
      </c>
      <c r="B120" s="264" t="s">
        <v>429</v>
      </c>
      <c r="C120" s="387">
        <v>0</v>
      </c>
      <c r="D120" s="387">
        <v>0</v>
      </c>
      <c r="E120" s="387">
        <v>0</v>
      </c>
      <c r="F120" s="387">
        <v>0</v>
      </c>
      <c r="G120" s="387">
        <v>0</v>
      </c>
      <c r="H120" s="387">
        <v>0</v>
      </c>
      <c r="I120" s="387">
        <v>0</v>
      </c>
      <c r="J120" s="387">
        <v>0</v>
      </c>
      <c r="K120" s="387">
        <v>0</v>
      </c>
      <c r="L120" s="388">
        <v>0</v>
      </c>
      <c r="M120" s="388">
        <v>0</v>
      </c>
      <c r="N120" s="388">
        <v>0</v>
      </c>
      <c r="O120" s="388">
        <v>0</v>
      </c>
      <c r="P120" s="253"/>
    </row>
    <row r="121" spans="1:16" outlineLevel="1" x14ac:dyDescent="0.25">
      <c r="A121" s="249">
        <v>7750</v>
      </c>
      <c r="B121" s="264" t="s">
        <v>430</v>
      </c>
      <c r="C121" s="387">
        <v>0</v>
      </c>
      <c r="D121" s="387">
        <v>0</v>
      </c>
      <c r="E121" s="387">
        <v>0</v>
      </c>
      <c r="F121" s="387">
        <v>0</v>
      </c>
      <c r="G121" s="387">
        <v>0</v>
      </c>
      <c r="H121" s="387">
        <v>0</v>
      </c>
      <c r="I121" s="387">
        <v>0</v>
      </c>
      <c r="J121" s="387">
        <v>0</v>
      </c>
      <c r="K121" s="387">
        <v>0</v>
      </c>
      <c r="L121" s="388">
        <v>0</v>
      </c>
      <c r="M121" s="388">
        <v>0</v>
      </c>
      <c r="N121" s="388">
        <v>0</v>
      </c>
      <c r="O121" s="388">
        <v>0</v>
      </c>
      <c r="P121" s="253"/>
    </row>
    <row r="122" spans="1:16" outlineLevel="1" x14ac:dyDescent="0.25">
      <c r="A122" s="249">
        <v>7780</v>
      </c>
      <c r="B122" s="264" t="s">
        <v>431</v>
      </c>
      <c r="C122" s="387">
        <v>0</v>
      </c>
      <c r="D122" s="387">
        <v>0</v>
      </c>
      <c r="E122" s="387">
        <v>0</v>
      </c>
      <c r="F122" s="387">
        <v>0</v>
      </c>
      <c r="G122" s="387">
        <v>0</v>
      </c>
      <c r="H122" s="387">
        <v>0</v>
      </c>
      <c r="I122" s="387">
        <v>0</v>
      </c>
      <c r="J122" s="387">
        <v>0</v>
      </c>
      <c r="K122" s="387">
        <v>0</v>
      </c>
      <c r="L122" s="388">
        <v>1000</v>
      </c>
      <c r="M122" s="388">
        <v>1000</v>
      </c>
      <c r="N122" s="388">
        <v>1000</v>
      </c>
      <c r="O122" s="388">
        <v>3000</v>
      </c>
      <c r="P122" s="253"/>
    </row>
    <row r="123" spans="1:16" outlineLevel="1" x14ac:dyDescent="0.25">
      <c r="A123" s="249">
        <v>7785</v>
      </c>
      <c r="B123" s="264" t="s">
        <v>432</v>
      </c>
      <c r="C123" s="387">
        <v>0</v>
      </c>
      <c r="D123" s="387">
        <v>0</v>
      </c>
      <c r="E123" s="387">
        <v>0</v>
      </c>
      <c r="F123" s="387">
        <v>0</v>
      </c>
      <c r="G123" s="387">
        <v>0</v>
      </c>
      <c r="H123" s="387">
        <v>0</v>
      </c>
      <c r="I123" s="387">
        <v>0</v>
      </c>
      <c r="J123" s="387">
        <v>0</v>
      </c>
      <c r="K123" s="387">
        <v>0</v>
      </c>
      <c r="L123" s="388">
        <v>0</v>
      </c>
      <c r="M123" s="388">
        <v>0</v>
      </c>
      <c r="N123" s="388">
        <v>0</v>
      </c>
      <c r="O123" s="388">
        <v>0</v>
      </c>
      <c r="P123" s="253"/>
    </row>
    <row r="124" spans="1:16" outlineLevel="1" x14ac:dyDescent="0.25">
      <c r="A124" s="249">
        <v>7790</v>
      </c>
      <c r="B124" s="264" t="s">
        <v>433</v>
      </c>
      <c r="C124" s="387">
        <v>0</v>
      </c>
      <c r="D124" s="387">
        <v>0</v>
      </c>
      <c r="E124" s="387">
        <v>0</v>
      </c>
      <c r="F124" s="387">
        <v>0</v>
      </c>
      <c r="G124" s="387">
        <v>0</v>
      </c>
      <c r="H124" s="387">
        <v>0</v>
      </c>
      <c r="I124" s="387">
        <v>0</v>
      </c>
      <c r="J124" s="387">
        <v>0</v>
      </c>
      <c r="K124" s="387">
        <v>0</v>
      </c>
      <c r="L124" s="388">
        <v>0</v>
      </c>
      <c r="M124" s="388">
        <v>0</v>
      </c>
      <c r="N124" s="388">
        <v>0</v>
      </c>
      <c r="O124" s="388">
        <v>0</v>
      </c>
      <c r="P124" s="253"/>
    </row>
    <row r="125" spans="1:16" x14ac:dyDescent="0.25">
      <c r="A125" s="249"/>
      <c r="B125" s="262" t="s">
        <v>591</v>
      </c>
      <c r="C125" s="394">
        <v>0</v>
      </c>
      <c r="D125" s="394">
        <v>0</v>
      </c>
      <c r="E125" s="394">
        <v>0</v>
      </c>
      <c r="F125" s="394">
        <v>0</v>
      </c>
      <c r="G125" s="394">
        <v>0</v>
      </c>
      <c r="H125" s="394">
        <v>0</v>
      </c>
      <c r="I125" s="394">
        <v>0</v>
      </c>
      <c r="J125" s="394">
        <v>0</v>
      </c>
      <c r="K125" s="394">
        <v>0</v>
      </c>
      <c r="L125" s="390">
        <v>2250</v>
      </c>
      <c r="M125" s="390">
        <v>2250</v>
      </c>
      <c r="N125" s="390">
        <v>2250</v>
      </c>
      <c r="O125" s="390">
        <v>6750</v>
      </c>
      <c r="P125" s="253"/>
    </row>
    <row r="126" spans="1:16" outlineLevel="1" x14ac:dyDescent="0.25">
      <c r="A126" s="249">
        <v>7810</v>
      </c>
      <c r="B126" s="264" t="s">
        <v>592</v>
      </c>
      <c r="C126" s="387">
        <v>0</v>
      </c>
      <c r="D126" s="387">
        <v>0</v>
      </c>
      <c r="E126" s="387">
        <v>0</v>
      </c>
      <c r="F126" s="387">
        <v>0</v>
      </c>
      <c r="G126" s="387">
        <v>0</v>
      </c>
      <c r="H126" s="387">
        <v>0</v>
      </c>
      <c r="I126" s="387">
        <v>0</v>
      </c>
      <c r="J126" s="387">
        <v>0</v>
      </c>
      <c r="K126" s="387">
        <v>0</v>
      </c>
      <c r="L126" s="388">
        <v>333.33</v>
      </c>
      <c r="M126" s="388">
        <v>333.33</v>
      </c>
      <c r="N126" s="388">
        <v>333.33</v>
      </c>
      <c r="O126" s="388">
        <v>999.99</v>
      </c>
      <c r="P126" s="253"/>
    </row>
    <row r="127" spans="1:16" outlineLevel="1" x14ac:dyDescent="0.25">
      <c r="A127" s="249">
        <v>7820</v>
      </c>
      <c r="B127" s="264" t="s">
        <v>593</v>
      </c>
      <c r="C127" s="387">
        <v>0</v>
      </c>
      <c r="D127" s="387">
        <v>0</v>
      </c>
      <c r="E127" s="387">
        <v>0</v>
      </c>
      <c r="F127" s="387">
        <v>0</v>
      </c>
      <c r="G127" s="387">
        <v>0</v>
      </c>
      <c r="H127" s="387">
        <v>0</v>
      </c>
      <c r="I127" s="387">
        <v>0</v>
      </c>
      <c r="J127" s="387">
        <v>0</v>
      </c>
      <c r="K127" s="387">
        <v>0</v>
      </c>
      <c r="L127" s="388">
        <v>0</v>
      </c>
      <c r="M127" s="388">
        <v>0</v>
      </c>
      <c r="N127" s="388">
        <v>0</v>
      </c>
      <c r="O127" s="388">
        <v>0</v>
      </c>
      <c r="P127" s="253"/>
    </row>
    <row r="128" spans="1:16" outlineLevel="1" x14ac:dyDescent="0.25">
      <c r="A128" s="249">
        <v>7830</v>
      </c>
      <c r="B128" s="264" t="s">
        <v>437</v>
      </c>
      <c r="C128" s="387">
        <v>0</v>
      </c>
      <c r="D128" s="387">
        <v>0</v>
      </c>
      <c r="E128" s="387">
        <v>28.84</v>
      </c>
      <c r="F128" s="387">
        <v>57.68</v>
      </c>
      <c r="G128" s="387">
        <v>57.68</v>
      </c>
      <c r="H128" s="387">
        <v>57.68</v>
      </c>
      <c r="I128" s="387">
        <v>86.52</v>
      </c>
      <c r="J128" s="387">
        <v>28.84</v>
      </c>
      <c r="K128" s="387">
        <v>0</v>
      </c>
      <c r="L128" s="388">
        <v>259</v>
      </c>
      <c r="M128" s="388">
        <v>259</v>
      </c>
      <c r="N128" s="388">
        <v>259</v>
      </c>
      <c r="O128" s="388">
        <v>1094.24</v>
      </c>
      <c r="P128" s="253"/>
    </row>
    <row r="129" spans="1:16" outlineLevel="1" x14ac:dyDescent="0.25">
      <c r="A129" s="249">
        <v>7840</v>
      </c>
      <c r="B129" s="264" t="s">
        <v>594</v>
      </c>
      <c r="C129" s="387">
        <v>0</v>
      </c>
      <c r="D129" s="387">
        <v>0</v>
      </c>
      <c r="E129" s="387">
        <v>0</v>
      </c>
      <c r="F129" s="387">
        <v>0</v>
      </c>
      <c r="G129" s="387">
        <v>0</v>
      </c>
      <c r="H129" s="387">
        <v>0</v>
      </c>
      <c r="I129" s="387">
        <v>0</v>
      </c>
      <c r="J129" s="387">
        <v>0</v>
      </c>
      <c r="K129" s="387">
        <v>0</v>
      </c>
      <c r="L129" s="388">
        <v>0</v>
      </c>
      <c r="M129" s="388">
        <v>0</v>
      </c>
      <c r="N129" s="388">
        <v>0</v>
      </c>
      <c r="O129" s="388">
        <v>0</v>
      </c>
      <c r="P129" s="253"/>
    </row>
    <row r="130" spans="1:16" outlineLevel="1" x14ac:dyDescent="0.25">
      <c r="A130" s="249">
        <v>7850</v>
      </c>
      <c r="B130" s="264" t="s">
        <v>439</v>
      </c>
      <c r="C130" s="387">
        <v>0</v>
      </c>
      <c r="D130" s="387">
        <v>0</v>
      </c>
      <c r="E130" s="387">
        <v>0</v>
      </c>
      <c r="F130" s="387">
        <v>0</v>
      </c>
      <c r="G130" s="387">
        <v>0</v>
      </c>
      <c r="H130" s="387">
        <v>0</v>
      </c>
      <c r="I130" s="387">
        <v>0</v>
      </c>
      <c r="J130" s="387">
        <v>0</v>
      </c>
      <c r="K130" s="387">
        <v>0</v>
      </c>
      <c r="L130" s="388">
        <v>0</v>
      </c>
      <c r="M130" s="388">
        <v>0</v>
      </c>
      <c r="N130" s="388">
        <v>0</v>
      </c>
      <c r="O130" s="388">
        <v>0</v>
      </c>
      <c r="P130" s="253"/>
    </row>
    <row r="131" spans="1:16" outlineLevel="1" x14ac:dyDescent="0.25">
      <c r="A131" s="249">
        <v>7860</v>
      </c>
      <c r="B131" s="264" t="s">
        <v>440</v>
      </c>
      <c r="C131" s="387">
        <v>0</v>
      </c>
      <c r="D131" s="387">
        <v>0</v>
      </c>
      <c r="E131" s="387">
        <v>0</v>
      </c>
      <c r="F131" s="387">
        <v>0</v>
      </c>
      <c r="G131" s="387">
        <v>0</v>
      </c>
      <c r="H131" s="387">
        <v>0</v>
      </c>
      <c r="I131" s="387">
        <v>0</v>
      </c>
      <c r="J131" s="387">
        <v>0</v>
      </c>
      <c r="K131" s="387">
        <v>0</v>
      </c>
      <c r="L131" s="388">
        <v>0</v>
      </c>
      <c r="M131" s="388">
        <v>0</v>
      </c>
      <c r="N131" s="388">
        <v>0</v>
      </c>
      <c r="O131" s="388">
        <v>0</v>
      </c>
      <c r="P131" s="253"/>
    </row>
    <row r="132" spans="1:16" outlineLevel="1" x14ac:dyDescent="0.25">
      <c r="A132" s="249">
        <v>7870</v>
      </c>
      <c r="B132" s="264" t="s">
        <v>441</v>
      </c>
      <c r="C132" s="387">
        <v>0</v>
      </c>
      <c r="D132" s="387">
        <v>0</v>
      </c>
      <c r="E132" s="387">
        <v>0</v>
      </c>
      <c r="F132" s="387">
        <v>0</v>
      </c>
      <c r="G132" s="387">
        <v>0</v>
      </c>
      <c r="H132" s="387">
        <v>0</v>
      </c>
      <c r="I132" s="387">
        <v>0</v>
      </c>
      <c r="J132" s="387">
        <v>0</v>
      </c>
      <c r="K132" s="387">
        <v>0</v>
      </c>
      <c r="L132" s="388">
        <v>666.67</v>
      </c>
      <c r="M132" s="388">
        <v>666.67</v>
      </c>
      <c r="N132" s="388">
        <v>666.67</v>
      </c>
      <c r="O132" s="388">
        <v>2000.0099999999998</v>
      </c>
      <c r="P132" s="253"/>
    </row>
    <row r="133" spans="1:16" outlineLevel="1" x14ac:dyDescent="0.25">
      <c r="A133" s="249">
        <v>7880</v>
      </c>
      <c r="B133" s="264" t="s">
        <v>595</v>
      </c>
      <c r="C133" s="387">
        <v>0</v>
      </c>
      <c r="D133" s="387">
        <v>0</v>
      </c>
      <c r="E133" s="387">
        <v>0</v>
      </c>
      <c r="F133" s="387">
        <v>0</v>
      </c>
      <c r="G133" s="387">
        <v>0</v>
      </c>
      <c r="H133" s="387">
        <v>0</v>
      </c>
      <c r="I133" s="387">
        <v>0</v>
      </c>
      <c r="J133" s="387">
        <v>0</v>
      </c>
      <c r="K133" s="387">
        <v>0</v>
      </c>
      <c r="L133" s="388">
        <v>0</v>
      </c>
      <c r="M133" s="388">
        <v>0</v>
      </c>
      <c r="N133" s="388">
        <v>0</v>
      </c>
      <c r="O133" s="388">
        <v>0</v>
      </c>
      <c r="P133" s="253"/>
    </row>
    <row r="134" spans="1:16" x14ac:dyDescent="0.25">
      <c r="A134" s="249"/>
      <c r="B134" s="262" t="s">
        <v>596</v>
      </c>
      <c r="C134" s="386">
        <v>0</v>
      </c>
      <c r="D134" s="386">
        <v>0</v>
      </c>
      <c r="E134" s="386">
        <v>28.84</v>
      </c>
      <c r="F134" s="386">
        <v>57.68</v>
      </c>
      <c r="G134" s="386">
        <v>57.68</v>
      </c>
      <c r="H134" s="386">
        <v>57.68</v>
      </c>
      <c r="I134" s="386">
        <v>86.52</v>
      </c>
      <c r="J134" s="386">
        <v>28.84</v>
      </c>
      <c r="K134" s="386">
        <v>0</v>
      </c>
      <c r="L134" s="390">
        <v>1259</v>
      </c>
      <c r="M134" s="390">
        <v>1259</v>
      </c>
      <c r="N134" s="390">
        <v>1259</v>
      </c>
      <c r="O134" s="390">
        <v>4094.24</v>
      </c>
      <c r="P134" s="253"/>
    </row>
    <row r="135" spans="1:16" outlineLevel="1" x14ac:dyDescent="0.25">
      <c r="A135" s="249">
        <v>7920</v>
      </c>
      <c r="B135" s="264" t="s">
        <v>444</v>
      </c>
      <c r="C135" s="387">
        <v>87</v>
      </c>
      <c r="D135" s="387">
        <v>87</v>
      </c>
      <c r="E135" s="387">
        <v>87</v>
      </c>
      <c r="F135" s="387">
        <v>87</v>
      </c>
      <c r="G135" s="387">
        <v>87</v>
      </c>
      <c r="H135" s="387">
        <v>87</v>
      </c>
      <c r="I135" s="387">
        <v>87</v>
      </c>
      <c r="J135" s="387">
        <v>87</v>
      </c>
      <c r="K135" s="387">
        <v>87</v>
      </c>
      <c r="L135" s="388">
        <v>87</v>
      </c>
      <c r="M135" s="388">
        <v>87</v>
      </c>
      <c r="N135" s="388">
        <v>87</v>
      </c>
      <c r="O135" s="388">
        <v>1044</v>
      </c>
      <c r="P135" s="253"/>
    </row>
    <row r="136" spans="1:16" outlineLevel="1" x14ac:dyDescent="0.25">
      <c r="A136" s="249">
        <v>7930</v>
      </c>
      <c r="B136" s="264" t="s">
        <v>597</v>
      </c>
      <c r="C136" s="387">
        <v>0</v>
      </c>
      <c r="D136" s="387">
        <v>0</v>
      </c>
      <c r="E136" s="387">
        <v>0</v>
      </c>
      <c r="F136" s="387">
        <v>0</v>
      </c>
      <c r="G136" s="387">
        <v>0</v>
      </c>
      <c r="H136" s="387">
        <v>0</v>
      </c>
      <c r="I136" s="387">
        <v>0</v>
      </c>
      <c r="J136" s="387">
        <v>0</v>
      </c>
      <c r="K136" s="387">
        <v>0</v>
      </c>
      <c r="L136" s="388">
        <v>0</v>
      </c>
      <c r="M136" s="388">
        <v>0</v>
      </c>
      <c r="N136" s="388">
        <v>0</v>
      </c>
      <c r="O136" s="388">
        <v>0</v>
      </c>
      <c r="P136" s="253"/>
    </row>
    <row r="137" spans="1:16" outlineLevel="1" x14ac:dyDescent="0.25">
      <c r="A137" s="249">
        <v>7940</v>
      </c>
      <c r="B137" s="264" t="s">
        <v>446</v>
      </c>
      <c r="C137" s="387">
        <v>1710</v>
      </c>
      <c r="D137" s="387">
        <v>1710</v>
      </c>
      <c r="E137" s="387">
        <v>1710</v>
      </c>
      <c r="F137" s="387">
        <v>1710</v>
      </c>
      <c r="G137" s="387">
        <v>1710</v>
      </c>
      <c r="H137" s="387">
        <v>1710</v>
      </c>
      <c r="I137" s="387">
        <v>1710</v>
      </c>
      <c r="J137" s="387">
        <v>1710</v>
      </c>
      <c r="K137" s="387">
        <v>1710</v>
      </c>
      <c r="L137" s="388">
        <v>1710</v>
      </c>
      <c r="M137" s="388">
        <v>1710</v>
      </c>
      <c r="N137" s="388">
        <v>1710</v>
      </c>
      <c r="O137" s="388">
        <v>20520</v>
      </c>
      <c r="P137" s="253"/>
    </row>
    <row r="138" spans="1:16" outlineLevel="1" x14ac:dyDescent="0.25">
      <c r="A138" s="249">
        <v>7942</v>
      </c>
      <c r="B138" s="264" t="s">
        <v>598</v>
      </c>
      <c r="C138" s="387">
        <v>0</v>
      </c>
      <c r="D138" s="387">
        <v>0</v>
      </c>
      <c r="E138" s="387">
        <v>0</v>
      </c>
      <c r="F138" s="387">
        <v>0</v>
      </c>
      <c r="G138" s="387">
        <v>0</v>
      </c>
      <c r="H138" s="387">
        <v>0</v>
      </c>
      <c r="I138" s="387">
        <v>0</v>
      </c>
      <c r="J138" s="387">
        <v>0</v>
      </c>
      <c r="K138" s="387">
        <v>0</v>
      </c>
      <c r="L138" s="388">
        <v>0</v>
      </c>
      <c r="M138" s="388">
        <v>0</v>
      </c>
      <c r="N138" s="388">
        <v>0</v>
      </c>
      <c r="O138" s="388">
        <v>0</v>
      </c>
      <c r="P138" s="253"/>
    </row>
    <row r="139" spans="1:16" outlineLevel="1" x14ac:dyDescent="0.25">
      <c r="A139" s="249">
        <v>7950</v>
      </c>
      <c r="B139" s="264" t="s">
        <v>448</v>
      </c>
      <c r="C139" s="387">
        <v>1105.29</v>
      </c>
      <c r="D139" s="387">
        <v>1105.28</v>
      </c>
      <c r="E139" s="387">
        <v>1105.29</v>
      </c>
      <c r="F139" s="387">
        <v>1105.27</v>
      </c>
      <c r="G139" s="387">
        <v>1105.29</v>
      </c>
      <c r="H139" s="387">
        <v>1105.26</v>
      </c>
      <c r="I139" s="387">
        <v>1105.29</v>
      </c>
      <c r="J139" s="387">
        <v>1105.26</v>
      </c>
      <c r="K139" s="387">
        <v>1105.29</v>
      </c>
      <c r="L139" s="388">
        <v>1105.26</v>
      </c>
      <c r="M139" s="388">
        <v>1105.26</v>
      </c>
      <c r="N139" s="388">
        <v>1105.26</v>
      </c>
      <c r="O139" s="388">
        <v>13263.300000000001</v>
      </c>
      <c r="P139" s="253"/>
    </row>
    <row r="140" spans="1:16" x14ac:dyDescent="0.25">
      <c r="A140" s="249"/>
      <c r="B140" s="262" t="s">
        <v>449</v>
      </c>
      <c r="C140" s="394">
        <v>2902.29</v>
      </c>
      <c r="D140" s="394">
        <v>2902.2799999999997</v>
      </c>
      <c r="E140" s="394">
        <v>2902.29</v>
      </c>
      <c r="F140" s="394">
        <v>2902.27</v>
      </c>
      <c r="G140" s="394">
        <v>2902.29</v>
      </c>
      <c r="H140" s="394">
        <v>2902.26</v>
      </c>
      <c r="I140" s="394">
        <v>2902.29</v>
      </c>
      <c r="J140" s="394">
        <v>2902.26</v>
      </c>
      <c r="K140" s="394">
        <v>2902.29</v>
      </c>
      <c r="L140" s="390">
        <v>2902.26</v>
      </c>
      <c r="M140" s="390">
        <v>2902.26</v>
      </c>
      <c r="N140" s="390">
        <v>2902.26</v>
      </c>
      <c r="O140" s="390">
        <v>34827.300000000003</v>
      </c>
      <c r="P140" s="253"/>
    </row>
    <row r="141" spans="1:16" outlineLevel="1" x14ac:dyDescent="0.25">
      <c r="A141" s="249">
        <v>8010</v>
      </c>
      <c r="B141" s="264" t="s">
        <v>450</v>
      </c>
      <c r="C141" s="387">
        <v>536.52</v>
      </c>
      <c r="D141" s="387">
        <v>636.31999999999994</v>
      </c>
      <c r="E141" s="387">
        <v>309.78000000000003</v>
      </c>
      <c r="F141" s="387">
        <v>501.86</v>
      </c>
      <c r="G141" s="387">
        <v>486.02</v>
      </c>
      <c r="H141" s="387">
        <v>636.95000000000005</v>
      </c>
      <c r="I141" s="387">
        <v>368.79</v>
      </c>
      <c r="J141" s="387">
        <v>649.38</v>
      </c>
      <c r="K141" s="387">
        <v>299.58</v>
      </c>
      <c r="L141" s="388">
        <v>1666.67</v>
      </c>
      <c r="M141" s="388">
        <v>1666.67</v>
      </c>
      <c r="N141" s="388">
        <v>1666.67</v>
      </c>
      <c r="O141" s="388">
        <v>9425.2099999999991</v>
      </c>
      <c r="P141" s="253"/>
    </row>
    <row r="142" spans="1:16" outlineLevel="1" x14ac:dyDescent="0.25">
      <c r="A142" s="249">
        <v>8020</v>
      </c>
      <c r="B142" s="264" t="s">
        <v>451</v>
      </c>
      <c r="C142" s="387">
        <v>0</v>
      </c>
      <c r="D142" s="387">
        <v>0</v>
      </c>
      <c r="E142" s="387">
        <v>0</v>
      </c>
      <c r="F142" s="387">
        <v>0</v>
      </c>
      <c r="G142" s="387">
        <v>0</v>
      </c>
      <c r="H142" s="387">
        <v>0</v>
      </c>
      <c r="I142" s="387">
        <v>0</v>
      </c>
      <c r="J142" s="387">
        <v>0</v>
      </c>
      <c r="K142" s="387">
        <v>0</v>
      </c>
      <c r="L142" s="388">
        <v>158.33000000000001</v>
      </c>
      <c r="M142" s="388">
        <v>158.33000000000001</v>
      </c>
      <c r="N142" s="388">
        <v>158.33000000000001</v>
      </c>
      <c r="O142" s="388">
        <v>474.99</v>
      </c>
      <c r="P142" s="253"/>
    </row>
    <row r="143" spans="1:16" outlineLevel="1" x14ac:dyDescent="0.25">
      <c r="A143" s="249">
        <v>8030</v>
      </c>
      <c r="B143" s="264" t="s">
        <v>452</v>
      </c>
      <c r="C143" s="387">
        <v>0</v>
      </c>
      <c r="D143" s="387">
        <v>0</v>
      </c>
      <c r="E143" s="387">
        <v>0</v>
      </c>
      <c r="F143" s="387">
        <v>0</v>
      </c>
      <c r="G143" s="387">
        <v>0</v>
      </c>
      <c r="H143" s="387">
        <v>0</v>
      </c>
      <c r="I143" s="387">
        <v>0</v>
      </c>
      <c r="J143" s="387">
        <v>0</v>
      </c>
      <c r="K143" s="387">
        <v>0</v>
      </c>
      <c r="L143" s="388">
        <v>166.67</v>
      </c>
      <c r="M143" s="388">
        <v>166.67</v>
      </c>
      <c r="N143" s="388">
        <v>166.67</v>
      </c>
      <c r="O143" s="388">
        <v>500.01</v>
      </c>
      <c r="P143" s="253"/>
    </row>
    <row r="144" spans="1:16" outlineLevel="1" x14ac:dyDescent="0.25">
      <c r="A144" s="249">
        <v>8040</v>
      </c>
      <c r="B144" s="264" t="s">
        <v>453</v>
      </c>
      <c r="C144" s="387">
        <v>0</v>
      </c>
      <c r="D144" s="387">
        <v>0</v>
      </c>
      <c r="E144" s="387">
        <v>0</v>
      </c>
      <c r="F144" s="387">
        <v>0</v>
      </c>
      <c r="G144" s="387">
        <v>0</v>
      </c>
      <c r="H144" s="387">
        <v>0</v>
      </c>
      <c r="I144" s="387">
        <v>0</v>
      </c>
      <c r="J144" s="387">
        <v>0</v>
      </c>
      <c r="K144" s="387">
        <v>0</v>
      </c>
      <c r="L144" s="388">
        <v>0</v>
      </c>
      <c r="M144" s="388">
        <v>0</v>
      </c>
      <c r="N144" s="388">
        <v>0</v>
      </c>
      <c r="O144" s="388">
        <v>0</v>
      </c>
      <c r="P144" s="253"/>
    </row>
    <row r="145" spans="1:16" outlineLevel="1" x14ac:dyDescent="0.25">
      <c r="A145" s="249">
        <v>8050</v>
      </c>
      <c r="B145" s="264" t="s">
        <v>454</v>
      </c>
      <c r="C145" s="387">
        <v>0</v>
      </c>
      <c r="D145" s="387">
        <v>0</v>
      </c>
      <c r="E145" s="387">
        <v>0</v>
      </c>
      <c r="F145" s="387">
        <v>0</v>
      </c>
      <c r="G145" s="387">
        <v>0</v>
      </c>
      <c r="H145" s="387">
        <v>0</v>
      </c>
      <c r="I145" s="387">
        <v>0</v>
      </c>
      <c r="J145" s="387">
        <v>0</v>
      </c>
      <c r="K145" s="387">
        <v>0</v>
      </c>
      <c r="L145" s="388">
        <v>500</v>
      </c>
      <c r="M145" s="388">
        <v>500</v>
      </c>
      <c r="N145" s="388">
        <v>500</v>
      </c>
      <c r="O145" s="388">
        <v>1500</v>
      </c>
      <c r="P145" s="253"/>
    </row>
    <row r="146" spans="1:16" outlineLevel="1" x14ac:dyDescent="0.25">
      <c r="A146" s="249">
        <v>8055</v>
      </c>
      <c r="B146" s="264" t="s">
        <v>455</v>
      </c>
      <c r="C146" s="387">
        <v>0</v>
      </c>
      <c r="D146" s="387">
        <v>0</v>
      </c>
      <c r="E146" s="387">
        <v>0</v>
      </c>
      <c r="F146" s="387">
        <v>0</v>
      </c>
      <c r="G146" s="387">
        <v>0</v>
      </c>
      <c r="H146" s="387">
        <v>0</v>
      </c>
      <c r="I146" s="387">
        <v>0</v>
      </c>
      <c r="J146" s="387">
        <v>0</v>
      </c>
      <c r="K146" s="387">
        <v>0</v>
      </c>
      <c r="L146" s="388">
        <v>333.33</v>
      </c>
      <c r="M146" s="388">
        <v>333.33</v>
      </c>
      <c r="N146" s="388">
        <v>333.33</v>
      </c>
      <c r="O146" s="388">
        <v>999.99</v>
      </c>
      <c r="P146" s="253"/>
    </row>
    <row r="147" spans="1:16" outlineLevel="1" x14ac:dyDescent="0.25">
      <c r="A147" s="249">
        <v>8060</v>
      </c>
      <c r="B147" s="264" t="s">
        <v>456</v>
      </c>
      <c r="C147" s="387">
        <v>0</v>
      </c>
      <c r="D147" s="387">
        <v>685.24</v>
      </c>
      <c r="E147" s="387">
        <v>1199.1500000000001</v>
      </c>
      <c r="F147" s="387">
        <v>0</v>
      </c>
      <c r="G147" s="387">
        <v>0</v>
      </c>
      <c r="H147" s="387">
        <v>0</v>
      </c>
      <c r="I147" s="387">
        <v>0</v>
      </c>
      <c r="J147" s="387">
        <v>0</v>
      </c>
      <c r="K147" s="387">
        <v>0</v>
      </c>
      <c r="L147" s="388">
        <v>416.67</v>
      </c>
      <c r="M147" s="388">
        <v>416.67</v>
      </c>
      <c r="N147" s="388">
        <v>416.67</v>
      </c>
      <c r="O147" s="388">
        <v>3134.4</v>
      </c>
      <c r="P147" s="253"/>
    </row>
    <row r="148" spans="1:16" outlineLevel="1" x14ac:dyDescent="0.25">
      <c r="A148" s="249">
        <v>8070</v>
      </c>
      <c r="B148" s="264" t="s">
        <v>457</v>
      </c>
      <c r="C148" s="387">
        <v>0</v>
      </c>
      <c r="D148" s="387">
        <v>0</v>
      </c>
      <c r="E148" s="387">
        <v>0</v>
      </c>
      <c r="F148" s="387">
        <v>0</v>
      </c>
      <c r="G148" s="387">
        <v>0</v>
      </c>
      <c r="H148" s="387">
        <v>0</v>
      </c>
      <c r="I148" s="387">
        <v>0</v>
      </c>
      <c r="J148" s="387">
        <v>0</v>
      </c>
      <c r="K148" s="387">
        <v>0</v>
      </c>
      <c r="L148" s="388">
        <v>0</v>
      </c>
      <c r="M148" s="388">
        <v>0</v>
      </c>
      <c r="N148" s="388">
        <v>0</v>
      </c>
      <c r="O148" s="388">
        <v>0</v>
      </c>
      <c r="P148" s="253"/>
    </row>
    <row r="149" spans="1:16" outlineLevel="1" x14ac:dyDescent="0.25">
      <c r="A149" s="249">
        <v>8075</v>
      </c>
      <c r="B149" s="264" t="s">
        <v>458</v>
      </c>
      <c r="C149" s="387">
        <v>0</v>
      </c>
      <c r="D149" s="387">
        <v>0</v>
      </c>
      <c r="E149" s="387">
        <v>0</v>
      </c>
      <c r="F149" s="387">
        <v>0</v>
      </c>
      <c r="G149" s="387">
        <v>0</v>
      </c>
      <c r="H149" s="387">
        <v>1000</v>
      </c>
      <c r="I149" s="387">
        <v>0</v>
      </c>
      <c r="J149" s="387">
        <v>0</v>
      </c>
      <c r="K149" s="387">
        <v>0</v>
      </c>
      <c r="L149" s="388">
        <v>916.67000000000007</v>
      </c>
      <c r="M149" s="388">
        <v>916.67000000000007</v>
      </c>
      <c r="N149" s="388">
        <v>916.67000000000007</v>
      </c>
      <c r="O149" s="388">
        <v>3750.01</v>
      </c>
      <c r="P149" s="253"/>
    </row>
    <row r="150" spans="1:16" outlineLevel="1" x14ac:dyDescent="0.25">
      <c r="A150" s="249">
        <v>8080</v>
      </c>
      <c r="B150" s="264" t="s">
        <v>459</v>
      </c>
      <c r="C150" s="387">
        <v>0</v>
      </c>
      <c r="D150" s="387">
        <v>0</v>
      </c>
      <c r="E150" s="387">
        <v>0</v>
      </c>
      <c r="F150" s="387">
        <v>0</v>
      </c>
      <c r="G150" s="387">
        <v>0</v>
      </c>
      <c r="H150" s="387">
        <v>0</v>
      </c>
      <c r="I150" s="387">
        <v>0</v>
      </c>
      <c r="J150" s="387">
        <v>0</v>
      </c>
      <c r="K150" s="387">
        <v>0</v>
      </c>
      <c r="L150" s="388">
        <v>0</v>
      </c>
      <c r="M150" s="388">
        <v>0</v>
      </c>
      <c r="N150" s="388">
        <v>0</v>
      </c>
      <c r="O150" s="388">
        <v>0</v>
      </c>
      <c r="P150" s="253"/>
    </row>
    <row r="151" spans="1:16" x14ac:dyDescent="0.25">
      <c r="A151" s="249"/>
      <c r="B151" s="262" t="s">
        <v>460</v>
      </c>
      <c r="C151" s="386">
        <v>536.52</v>
      </c>
      <c r="D151" s="386">
        <v>1321.56</v>
      </c>
      <c r="E151" s="386">
        <v>1508.93</v>
      </c>
      <c r="F151" s="386">
        <v>501.86</v>
      </c>
      <c r="G151" s="386">
        <v>486.02</v>
      </c>
      <c r="H151" s="386">
        <v>1636.95</v>
      </c>
      <c r="I151" s="386">
        <v>368.79</v>
      </c>
      <c r="J151" s="386">
        <v>649.38</v>
      </c>
      <c r="K151" s="386">
        <v>299.58</v>
      </c>
      <c r="L151" s="390">
        <v>4158.34</v>
      </c>
      <c r="M151" s="390">
        <v>4158.34</v>
      </c>
      <c r="N151" s="390">
        <v>4158.34</v>
      </c>
      <c r="O151" s="390">
        <v>19784.61</v>
      </c>
      <c r="P151" s="253"/>
    </row>
    <row r="152" spans="1:16" outlineLevel="1" x14ac:dyDescent="0.25">
      <c r="A152" s="249">
        <v>8110</v>
      </c>
      <c r="B152" s="264" t="s">
        <v>461</v>
      </c>
      <c r="C152" s="387">
        <v>0</v>
      </c>
      <c r="D152" s="387">
        <v>0</v>
      </c>
      <c r="E152" s="387">
        <v>0</v>
      </c>
      <c r="F152" s="387">
        <v>0</v>
      </c>
      <c r="G152" s="387">
        <v>0</v>
      </c>
      <c r="H152" s="387">
        <v>0</v>
      </c>
      <c r="I152" s="387">
        <v>0</v>
      </c>
      <c r="J152" s="387">
        <v>0</v>
      </c>
      <c r="K152" s="387">
        <v>0</v>
      </c>
      <c r="L152" s="388">
        <v>0</v>
      </c>
      <c r="M152" s="388">
        <v>0</v>
      </c>
      <c r="N152" s="388">
        <v>0</v>
      </c>
      <c r="O152" s="388">
        <v>0</v>
      </c>
      <c r="P152" s="253"/>
    </row>
    <row r="153" spans="1:16" outlineLevel="1" x14ac:dyDescent="0.25">
      <c r="A153" s="249">
        <v>8120</v>
      </c>
      <c r="B153" s="264" t="s">
        <v>462</v>
      </c>
      <c r="C153" s="387">
        <v>0</v>
      </c>
      <c r="D153" s="387">
        <v>0</v>
      </c>
      <c r="E153" s="387">
        <v>0</v>
      </c>
      <c r="F153" s="387">
        <v>0</v>
      </c>
      <c r="G153" s="387">
        <v>0</v>
      </c>
      <c r="H153" s="387">
        <v>0</v>
      </c>
      <c r="I153" s="387">
        <v>0</v>
      </c>
      <c r="J153" s="387">
        <v>0</v>
      </c>
      <c r="K153" s="387">
        <v>0</v>
      </c>
      <c r="L153" s="388">
        <v>0</v>
      </c>
      <c r="M153" s="388">
        <v>0</v>
      </c>
      <c r="N153" s="388">
        <v>0</v>
      </c>
      <c r="O153" s="388">
        <v>0</v>
      </c>
      <c r="P153" s="253"/>
    </row>
    <row r="154" spans="1:16" outlineLevel="1" x14ac:dyDescent="0.25">
      <c r="A154" s="249">
        <v>8130</v>
      </c>
      <c r="B154" s="264" t="s">
        <v>463</v>
      </c>
      <c r="C154" s="387">
        <v>0</v>
      </c>
      <c r="D154" s="387">
        <v>0</v>
      </c>
      <c r="E154" s="387">
        <v>0</v>
      </c>
      <c r="F154" s="387">
        <v>0</v>
      </c>
      <c r="G154" s="387">
        <v>0</v>
      </c>
      <c r="H154" s="387">
        <v>0</v>
      </c>
      <c r="I154" s="387">
        <v>0</v>
      </c>
      <c r="J154" s="387">
        <v>0</v>
      </c>
      <c r="K154" s="387">
        <v>0</v>
      </c>
      <c r="L154" s="388">
        <v>0</v>
      </c>
      <c r="M154" s="388">
        <v>0</v>
      </c>
      <c r="N154" s="388">
        <v>0</v>
      </c>
      <c r="O154" s="388">
        <v>0</v>
      </c>
      <c r="P154" s="253"/>
    </row>
    <row r="155" spans="1:16" outlineLevel="1" x14ac:dyDescent="0.25">
      <c r="A155" s="249">
        <v>8135</v>
      </c>
      <c r="B155" s="264" t="s">
        <v>464</v>
      </c>
      <c r="C155" s="387">
        <v>0</v>
      </c>
      <c r="D155" s="387">
        <v>0</v>
      </c>
      <c r="E155" s="387">
        <v>0</v>
      </c>
      <c r="F155" s="387">
        <v>0</v>
      </c>
      <c r="G155" s="387">
        <v>0</v>
      </c>
      <c r="H155" s="387">
        <v>0</v>
      </c>
      <c r="I155" s="387">
        <v>0</v>
      </c>
      <c r="J155" s="387">
        <v>0</v>
      </c>
      <c r="K155" s="387">
        <v>0</v>
      </c>
      <c r="L155" s="388">
        <v>0</v>
      </c>
      <c r="M155" s="388">
        <v>0</v>
      </c>
      <c r="N155" s="388">
        <v>0</v>
      </c>
      <c r="O155" s="388">
        <v>0</v>
      </c>
      <c r="P155" s="253"/>
    </row>
    <row r="156" spans="1:16" x14ac:dyDescent="0.25">
      <c r="A156" s="249"/>
      <c r="B156" s="262" t="s">
        <v>465</v>
      </c>
      <c r="C156" s="386">
        <v>0</v>
      </c>
      <c r="D156" s="386">
        <v>0</v>
      </c>
      <c r="E156" s="386">
        <v>0</v>
      </c>
      <c r="F156" s="386">
        <v>0</v>
      </c>
      <c r="G156" s="386">
        <v>0</v>
      </c>
      <c r="H156" s="386">
        <v>0</v>
      </c>
      <c r="I156" s="386">
        <v>0</v>
      </c>
      <c r="J156" s="386">
        <v>0</v>
      </c>
      <c r="K156" s="386">
        <v>0</v>
      </c>
      <c r="L156" s="390">
        <v>0</v>
      </c>
      <c r="M156" s="390">
        <v>0</v>
      </c>
      <c r="N156" s="390">
        <v>0</v>
      </c>
      <c r="O156" s="390">
        <v>0</v>
      </c>
      <c r="P156" s="253"/>
    </row>
    <row r="157" spans="1:16" outlineLevel="1" x14ac:dyDescent="0.25">
      <c r="A157" s="249">
        <v>8160</v>
      </c>
      <c r="B157" s="264" t="s">
        <v>599</v>
      </c>
      <c r="C157" s="387">
        <v>0</v>
      </c>
      <c r="D157" s="387">
        <v>0</v>
      </c>
      <c r="E157" s="387">
        <v>0</v>
      </c>
      <c r="F157" s="387">
        <v>0</v>
      </c>
      <c r="G157" s="387">
        <v>0</v>
      </c>
      <c r="H157" s="387">
        <v>0</v>
      </c>
      <c r="I157" s="387">
        <v>0</v>
      </c>
      <c r="J157" s="387">
        <v>0</v>
      </c>
      <c r="K157" s="387">
        <v>0</v>
      </c>
      <c r="L157" s="388">
        <v>100</v>
      </c>
      <c r="M157" s="388">
        <v>100</v>
      </c>
      <c r="N157" s="388">
        <v>100</v>
      </c>
      <c r="O157" s="388">
        <v>300</v>
      </c>
      <c r="P157" s="253"/>
    </row>
    <row r="158" spans="1:16" outlineLevel="1" x14ac:dyDescent="0.25">
      <c r="A158" s="249">
        <v>8170</v>
      </c>
      <c r="B158" s="264" t="s">
        <v>467</v>
      </c>
      <c r="C158" s="387">
        <v>0</v>
      </c>
      <c r="D158" s="387">
        <v>0</v>
      </c>
      <c r="E158" s="387">
        <v>0</v>
      </c>
      <c r="F158" s="387">
        <v>0</v>
      </c>
      <c r="G158" s="387">
        <v>0</v>
      </c>
      <c r="H158" s="387">
        <v>0</v>
      </c>
      <c r="I158" s="387">
        <v>0</v>
      </c>
      <c r="J158" s="387">
        <v>0</v>
      </c>
      <c r="K158" s="387">
        <v>0</v>
      </c>
      <c r="L158" s="388">
        <v>0</v>
      </c>
      <c r="M158" s="388">
        <v>0</v>
      </c>
      <c r="N158" s="388">
        <v>0</v>
      </c>
      <c r="O158" s="388">
        <v>0</v>
      </c>
      <c r="P158" s="253"/>
    </row>
    <row r="159" spans="1:16" outlineLevel="1" x14ac:dyDescent="0.25">
      <c r="A159" s="249">
        <v>8180</v>
      </c>
      <c r="B159" s="264" t="s">
        <v>468</v>
      </c>
      <c r="C159" s="387">
        <v>0</v>
      </c>
      <c r="D159" s="387">
        <v>309.54000000000002</v>
      </c>
      <c r="E159" s="387">
        <v>0</v>
      </c>
      <c r="F159" s="387">
        <v>0</v>
      </c>
      <c r="G159" s="387">
        <v>0</v>
      </c>
      <c r="H159" s="387">
        <v>0</v>
      </c>
      <c r="I159" s="387">
        <v>0</v>
      </c>
      <c r="J159" s="387">
        <v>0</v>
      </c>
      <c r="K159" s="387">
        <v>0</v>
      </c>
      <c r="L159" s="388">
        <v>100</v>
      </c>
      <c r="M159" s="388">
        <v>100</v>
      </c>
      <c r="N159" s="388">
        <v>100</v>
      </c>
      <c r="O159" s="388">
        <v>609.54</v>
      </c>
      <c r="P159" s="253"/>
    </row>
    <row r="160" spans="1:16" x14ac:dyDescent="0.25">
      <c r="A160" s="249"/>
      <c r="B160" s="262" t="s">
        <v>469</v>
      </c>
      <c r="C160" s="386">
        <v>0</v>
      </c>
      <c r="D160" s="386">
        <v>309.54000000000002</v>
      </c>
      <c r="E160" s="386">
        <v>0</v>
      </c>
      <c r="F160" s="386">
        <v>0</v>
      </c>
      <c r="G160" s="386">
        <v>0</v>
      </c>
      <c r="H160" s="386">
        <v>0</v>
      </c>
      <c r="I160" s="386">
        <v>0</v>
      </c>
      <c r="J160" s="386">
        <v>0</v>
      </c>
      <c r="K160" s="386">
        <v>0</v>
      </c>
      <c r="L160" s="390">
        <v>200</v>
      </c>
      <c r="M160" s="390">
        <v>200</v>
      </c>
      <c r="N160" s="390">
        <v>200</v>
      </c>
      <c r="O160" s="390">
        <v>909.54</v>
      </c>
      <c r="P160" s="253"/>
    </row>
    <row r="161" spans="1:16" outlineLevel="1" x14ac:dyDescent="0.25">
      <c r="A161" s="249">
        <v>8220</v>
      </c>
      <c r="B161" s="264" t="s">
        <v>470</v>
      </c>
      <c r="C161" s="387">
        <v>0</v>
      </c>
      <c r="D161" s="387">
        <v>0</v>
      </c>
      <c r="E161" s="387">
        <v>0</v>
      </c>
      <c r="F161" s="387">
        <v>13196.2</v>
      </c>
      <c r="G161" s="387">
        <v>0</v>
      </c>
      <c r="H161" s="387">
        <v>0</v>
      </c>
      <c r="I161" s="387">
        <v>0</v>
      </c>
      <c r="J161" s="387">
        <v>0</v>
      </c>
      <c r="K161" s="387">
        <v>0</v>
      </c>
      <c r="L161" s="388">
        <v>5666.67</v>
      </c>
      <c r="M161" s="388">
        <v>5666.67</v>
      </c>
      <c r="N161" s="388">
        <v>5666.67</v>
      </c>
      <c r="O161" s="388">
        <v>30196.21</v>
      </c>
      <c r="P161" s="253"/>
    </row>
    <row r="162" spans="1:16" outlineLevel="1" x14ac:dyDescent="0.25">
      <c r="A162" s="249">
        <v>8230</v>
      </c>
      <c r="B162" s="264" t="s">
        <v>471</v>
      </c>
      <c r="C162" s="387">
        <v>0</v>
      </c>
      <c r="D162" s="387">
        <v>0</v>
      </c>
      <c r="E162" s="387">
        <v>0</v>
      </c>
      <c r="F162" s="387">
        <v>0</v>
      </c>
      <c r="G162" s="387">
        <v>0</v>
      </c>
      <c r="H162" s="387">
        <v>0</v>
      </c>
      <c r="I162" s="387">
        <v>0</v>
      </c>
      <c r="J162" s="387">
        <v>0</v>
      </c>
      <c r="K162" s="387">
        <v>0</v>
      </c>
      <c r="L162" s="388">
        <v>0</v>
      </c>
      <c r="M162" s="388">
        <v>0</v>
      </c>
      <c r="N162" s="388">
        <v>0</v>
      </c>
      <c r="O162" s="388">
        <v>0</v>
      </c>
      <c r="P162" s="253"/>
    </row>
    <row r="163" spans="1:16" x14ac:dyDescent="0.25">
      <c r="A163" s="249"/>
      <c r="B163" s="262" t="s">
        <v>472</v>
      </c>
      <c r="C163" s="386">
        <v>0</v>
      </c>
      <c r="D163" s="386">
        <v>0</v>
      </c>
      <c r="E163" s="386">
        <v>0</v>
      </c>
      <c r="F163" s="386">
        <v>13196.2</v>
      </c>
      <c r="G163" s="386">
        <v>0</v>
      </c>
      <c r="H163" s="386">
        <v>0</v>
      </c>
      <c r="I163" s="386">
        <v>0</v>
      </c>
      <c r="J163" s="386">
        <v>0</v>
      </c>
      <c r="K163" s="386">
        <v>0</v>
      </c>
      <c r="L163" s="390">
        <v>5666.67</v>
      </c>
      <c r="M163" s="390">
        <v>5666.67</v>
      </c>
      <c r="N163" s="390">
        <v>5666.67</v>
      </c>
      <c r="O163" s="390">
        <v>30196.21</v>
      </c>
      <c r="P163" s="253"/>
    </row>
    <row r="164" spans="1:16" outlineLevel="1" x14ac:dyDescent="0.25">
      <c r="A164" s="249">
        <v>8310</v>
      </c>
      <c r="B164" s="264" t="s">
        <v>473</v>
      </c>
      <c r="C164" s="387">
        <v>0</v>
      </c>
      <c r="D164" s="387">
        <v>0</v>
      </c>
      <c r="E164" s="387">
        <v>0</v>
      </c>
      <c r="F164" s="387">
        <v>0</v>
      </c>
      <c r="G164" s="387">
        <v>0</v>
      </c>
      <c r="H164" s="387">
        <v>0</v>
      </c>
      <c r="I164" s="387">
        <v>0</v>
      </c>
      <c r="J164" s="387">
        <v>0</v>
      </c>
      <c r="K164" s="387">
        <v>0</v>
      </c>
      <c r="L164" s="388">
        <v>125</v>
      </c>
      <c r="M164" s="388">
        <v>125</v>
      </c>
      <c r="N164" s="388">
        <v>125</v>
      </c>
      <c r="O164" s="388">
        <v>375</v>
      </c>
      <c r="P164" s="253"/>
    </row>
    <row r="165" spans="1:16" outlineLevel="1" x14ac:dyDescent="0.25">
      <c r="A165" s="249">
        <v>8320</v>
      </c>
      <c r="B165" s="264" t="s">
        <v>600</v>
      </c>
      <c r="C165" s="387">
        <v>0</v>
      </c>
      <c r="D165" s="387">
        <v>0</v>
      </c>
      <c r="E165" s="387">
        <v>0</v>
      </c>
      <c r="F165" s="387">
        <v>0</v>
      </c>
      <c r="G165" s="387">
        <v>0</v>
      </c>
      <c r="H165" s="387">
        <v>0</v>
      </c>
      <c r="I165" s="387">
        <v>0</v>
      </c>
      <c r="J165" s="387">
        <v>0</v>
      </c>
      <c r="K165" s="387">
        <v>0</v>
      </c>
      <c r="L165" s="388">
        <v>0</v>
      </c>
      <c r="M165" s="388">
        <v>0</v>
      </c>
      <c r="N165" s="388">
        <v>0</v>
      </c>
      <c r="O165" s="388">
        <v>0</v>
      </c>
      <c r="P165" s="253"/>
    </row>
    <row r="166" spans="1:16" outlineLevel="1" x14ac:dyDescent="0.25">
      <c r="A166" s="249">
        <v>8330</v>
      </c>
      <c r="B166" s="264" t="s">
        <v>475</v>
      </c>
      <c r="C166" s="387">
        <v>0</v>
      </c>
      <c r="D166" s="387">
        <v>0</v>
      </c>
      <c r="E166" s="387">
        <v>686</v>
      </c>
      <c r="F166" s="387">
        <v>0</v>
      </c>
      <c r="G166" s="387">
        <v>0</v>
      </c>
      <c r="H166" s="387">
        <v>0</v>
      </c>
      <c r="I166" s="387">
        <v>0</v>
      </c>
      <c r="J166" s="387">
        <v>0</v>
      </c>
      <c r="K166" s="387">
        <v>0</v>
      </c>
      <c r="L166" s="388">
        <v>1000</v>
      </c>
      <c r="M166" s="388">
        <v>1000</v>
      </c>
      <c r="N166" s="388">
        <v>1000</v>
      </c>
      <c r="O166" s="388">
        <v>3686</v>
      </c>
      <c r="P166" s="253"/>
    </row>
    <row r="167" spans="1:16" outlineLevel="1" x14ac:dyDescent="0.25">
      <c r="A167" s="249">
        <v>8340</v>
      </c>
      <c r="B167" s="264" t="s">
        <v>601</v>
      </c>
      <c r="C167" s="387">
        <v>0</v>
      </c>
      <c r="D167" s="387">
        <v>1600</v>
      </c>
      <c r="E167" s="387">
        <v>0</v>
      </c>
      <c r="F167" s="387">
        <v>0</v>
      </c>
      <c r="G167" s="387">
        <v>0</v>
      </c>
      <c r="H167" s="387">
        <v>0</v>
      </c>
      <c r="I167" s="387">
        <v>0</v>
      </c>
      <c r="J167" s="387">
        <v>0</v>
      </c>
      <c r="K167" s="387">
        <v>0</v>
      </c>
      <c r="L167" s="388">
        <v>833.33</v>
      </c>
      <c r="M167" s="388">
        <v>833.33</v>
      </c>
      <c r="N167" s="388">
        <v>833.33</v>
      </c>
      <c r="O167" s="388">
        <v>4099.99</v>
      </c>
      <c r="P167" s="253"/>
    </row>
    <row r="168" spans="1:16" outlineLevel="1" x14ac:dyDescent="0.25">
      <c r="A168" s="249">
        <v>8350</v>
      </c>
      <c r="B168" s="264" t="s">
        <v>477</v>
      </c>
      <c r="C168" s="387">
        <v>0</v>
      </c>
      <c r="D168" s="387">
        <v>0</v>
      </c>
      <c r="E168" s="387">
        <v>0</v>
      </c>
      <c r="F168" s="387">
        <v>0</v>
      </c>
      <c r="G168" s="387">
        <v>0</v>
      </c>
      <c r="H168" s="387">
        <v>0</v>
      </c>
      <c r="I168" s="387">
        <v>0</v>
      </c>
      <c r="J168" s="387">
        <v>0</v>
      </c>
      <c r="K168" s="387">
        <v>0</v>
      </c>
      <c r="L168" s="388">
        <v>333.33</v>
      </c>
      <c r="M168" s="388">
        <v>333.33</v>
      </c>
      <c r="N168" s="388">
        <v>333.33</v>
      </c>
      <c r="O168" s="388">
        <v>999.99</v>
      </c>
      <c r="P168" s="253"/>
    </row>
    <row r="169" spans="1:16" outlineLevel="1" x14ac:dyDescent="0.25">
      <c r="A169" s="249">
        <v>8360</v>
      </c>
      <c r="B169" s="264" t="s">
        <v>478</v>
      </c>
      <c r="C169" s="387">
        <v>0</v>
      </c>
      <c r="D169" s="387">
        <v>0</v>
      </c>
      <c r="E169" s="387">
        <v>16306.26</v>
      </c>
      <c r="F169" s="387">
        <v>483.37</v>
      </c>
      <c r="G169" s="387">
        <v>76.12</v>
      </c>
      <c r="H169" s="387">
        <v>0</v>
      </c>
      <c r="I169" s="387">
        <v>0</v>
      </c>
      <c r="J169" s="387">
        <v>0</v>
      </c>
      <c r="K169" s="387">
        <v>1593.82</v>
      </c>
      <c r="L169" s="388">
        <v>752.42</v>
      </c>
      <c r="M169" s="388">
        <v>752.42</v>
      </c>
      <c r="N169" s="388">
        <v>752.42</v>
      </c>
      <c r="O169" s="388">
        <v>20716.829999999994</v>
      </c>
      <c r="P169" s="253"/>
    </row>
    <row r="170" spans="1:16" outlineLevel="1" x14ac:dyDescent="0.25">
      <c r="A170" s="249">
        <v>8380</v>
      </c>
      <c r="B170" s="264" t="s">
        <v>479</v>
      </c>
      <c r="C170" s="387">
        <v>0</v>
      </c>
      <c r="D170" s="387">
        <v>0</v>
      </c>
      <c r="E170" s="387">
        <v>0</v>
      </c>
      <c r="F170" s="387">
        <v>0</v>
      </c>
      <c r="G170" s="387">
        <v>0</v>
      </c>
      <c r="H170" s="387">
        <v>0</v>
      </c>
      <c r="I170" s="387">
        <v>0</v>
      </c>
      <c r="J170" s="387">
        <v>0</v>
      </c>
      <c r="K170" s="387">
        <v>0</v>
      </c>
      <c r="L170" s="388">
        <v>327.5</v>
      </c>
      <c r="M170" s="388">
        <v>327.5</v>
      </c>
      <c r="N170" s="388">
        <v>327.5</v>
      </c>
      <c r="O170" s="388">
        <v>982.5</v>
      </c>
      <c r="P170" s="253"/>
    </row>
    <row r="171" spans="1:16" x14ac:dyDescent="0.25">
      <c r="A171" s="249"/>
      <c r="B171" s="262" t="s">
        <v>480</v>
      </c>
      <c r="C171" s="386">
        <v>0</v>
      </c>
      <c r="D171" s="386">
        <v>1600</v>
      </c>
      <c r="E171" s="386">
        <v>16992.260000000002</v>
      </c>
      <c r="F171" s="386">
        <v>483.37</v>
      </c>
      <c r="G171" s="386">
        <v>76.12</v>
      </c>
      <c r="H171" s="386">
        <v>0</v>
      </c>
      <c r="I171" s="386">
        <v>0</v>
      </c>
      <c r="J171" s="386">
        <v>0</v>
      </c>
      <c r="K171" s="386">
        <v>1593.82</v>
      </c>
      <c r="L171" s="390">
        <v>3371.58</v>
      </c>
      <c r="M171" s="390">
        <v>3371.58</v>
      </c>
      <c r="N171" s="390">
        <v>3371.58</v>
      </c>
      <c r="O171" s="390">
        <v>30860.309999999994</v>
      </c>
      <c r="P171" s="253"/>
    </row>
    <row r="172" spans="1:16" outlineLevel="1" x14ac:dyDescent="0.25">
      <c r="A172" s="249">
        <v>8410</v>
      </c>
      <c r="B172" s="264" t="s">
        <v>602</v>
      </c>
      <c r="C172" s="387">
        <v>0</v>
      </c>
      <c r="D172" s="387">
        <v>305.83</v>
      </c>
      <c r="E172" s="387">
        <v>0</v>
      </c>
      <c r="F172" s="387">
        <v>0</v>
      </c>
      <c r="G172" s="387">
        <v>0</v>
      </c>
      <c r="H172" s="387">
        <v>0</v>
      </c>
      <c r="I172" s="387">
        <v>0</v>
      </c>
      <c r="J172" s="387">
        <v>0</v>
      </c>
      <c r="K172" s="387">
        <v>0</v>
      </c>
      <c r="L172" s="388">
        <v>750</v>
      </c>
      <c r="M172" s="388">
        <v>750</v>
      </c>
      <c r="N172" s="388">
        <v>750</v>
      </c>
      <c r="O172" s="388">
        <v>2555.83</v>
      </c>
      <c r="P172" s="253"/>
    </row>
    <row r="173" spans="1:16" outlineLevel="1" x14ac:dyDescent="0.25">
      <c r="A173" s="249">
        <v>8420</v>
      </c>
      <c r="B173" s="264" t="s">
        <v>603</v>
      </c>
      <c r="C173" s="387">
        <v>0</v>
      </c>
      <c r="D173" s="387">
        <v>49.51</v>
      </c>
      <c r="E173" s="387">
        <v>0</v>
      </c>
      <c r="F173" s="387">
        <v>0</v>
      </c>
      <c r="G173" s="387">
        <v>0</v>
      </c>
      <c r="H173" s="387">
        <v>0</v>
      </c>
      <c r="I173" s="387">
        <v>282</v>
      </c>
      <c r="J173" s="387">
        <v>282</v>
      </c>
      <c r="K173" s="387">
        <v>282</v>
      </c>
      <c r="L173" s="388">
        <v>750</v>
      </c>
      <c r="M173" s="388">
        <v>750</v>
      </c>
      <c r="N173" s="388">
        <v>750</v>
      </c>
      <c r="O173" s="388">
        <v>3145.51</v>
      </c>
      <c r="P173" s="253"/>
    </row>
    <row r="174" spans="1:16" outlineLevel="1" x14ac:dyDescent="0.25">
      <c r="A174" s="249">
        <v>8430</v>
      </c>
      <c r="B174" s="264" t="s">
        <v>604</v>
      </c>
      <c r="C174" s="387">
        <v>0</v>
      </c>
      <c r="D174" s="387">
        <v>0</v>
      </c>
      <c r="E174" s="387">
        <v>261.97000000000003</v>
      </c>
      <c r="F174" s="387">
        <v>261.97000000000003</v>
      </c>
      <c r="G174" s="387">
        <v>261.97000000000003</v>
      </c>
      <c r="H174" s="387">
        <v>261.97000000000003</v>
      </c>
      <c r="I174" s="387">
        <v>545.94000000000005</v>
      </c>
      <c r="J174" s="387">
        <v>261.97000000000003</v>
      </c>
      <c r="K174" s="387">
        <v>261.97000000000003</v>
      </c>
      <c r="L174" s="388">
        <v>0</v>
      </c>
      <c r="M174" s="388">
        <v>0</v>
      </c>
      <c r="N174" s="388">
        <v>0</v>
      </c>
      <c r="O174" s="388">
        <v>2117.7600000000002</v>
      </c>
      <c r="P174" s="253"/>
    </row>
    <row r="175" spans="1:16" x14ac:dyDescent="0.25">
      <c r="A175" s="249"/>
      <c r="B175" s="262" t="s">
        <v>484</v>
      </c>
      <c r="C175" s="386">
        <v>0</v>
      </c>
      <c r="D175" s="386">
        <v>355.34</v>
      </c>
      <c r="E175" s="386">
        <v>261.97000000000003</v>
      </c>
      <c r="F175" s="386">
        <v>261.97000000000003</v>
      </c>
      <c r="G175" s="386">
        <v>261.97000000000003</v>
      </c>
      <c r="H175" s="386">
        <v>261.97000000000003</v>
      </c>
      <c r="I175" s="386">
        <v>827.94</v>
      </c>
      <c r="J175" s="386">
        <v>543.97</v>
      </c>
      <c r="K175" s="386">
        <v>543.97</v>
      </c>
      <c r="L175" s="390">
        <v>1500</v>
      </c>
      <c r="M175" s="390">
        <v>1500</v>
      </c>
      <c r="N175" s="390">
        <v>1500</v>
      </c>
      <c r="O175" s="390">
        <v>7819.1</v>
      </c>
      <c r="P175" s="253"/>
    </row>
    <row r="176" spans="1:16" outlineLevel="1" x14ac:dyDescent="0.25">
      <c r="A176" s="249">
        <v>8460</v>
      </c>
      <c r="B176" s="264" t="s">
        <v>605</v>
      </c>
      <c r="C176" s="387">
        <v>0</v>
      </c>
      <c r="D176" s="387">
        <v>0</v>
      </c>
      <c r="E176" s="387">
        <v>0</v>
      </c>
      <c r="F176" s="387">
        <v>0</v>
      </c>
      <c r="G176" s="387">
        <v>0</v>
      </c>
      <c r="H176" s="387">
        <v>0</v>
      </c>
      <c r="I176" s="387">
        <v>0</v>
      </c>
      <c r="J176" s="387">
        <v>0</v>
      </c>
      <c r="K176" s="387">
        <v>0</v>
      </c>
      <c r="L176" s="388">
        <v>0</v>
      </c>
      <c r="M176" s="388">
        <v>0</v>
      </c>
      <c r="N176" s="388">
        <v>0</v>
      </c>
      <c r="O176" s="388">
        <v>0</v>
      </c>
      <c r="P176" s="253"/>
    </row>
    <row r="177" spans="1:16" outlineLevel="1" x14ac:dyDescent="0.25">
      <c r="A177" s="249">
        <v>8470</v>
      </c>
      <c r="B177" s="264" t="s">
        <v>606</v>
      </c>
      <c r="C177" s="387">
        <v>0</v>
      </c>
      <c r="D177" s="387">
        <v>0</v>
      </c>
      <c r="E177" s="387">
        <v>0</v>
      </c>
      <c r="F177" s="387">
        <v>0</v>
      </c>
      <c r="G177" s="387">
        <v>0</v>
      </c>
      <c r="H177" s="387">
        <v>0</v>
      </c>
      <c r="I177" s="387">
        <v>0</v>
      </c>
      <c r="J177" s="387">
        <v>0</v>
      </c>
      <c r="K177" s="387">
        <v>0</v>
      </c>
      <c r="L177" s="388">
        <v>0</v>
      </c>
      <c r="M177" s="388">
        <v>0</v>
      </c>
      <c r="N177" s="388">
        <v>0</v>
      </c>
      <c r="O177" s="388">
        <v>0</v>
      </c>
      <c r="P177" s="253"/>
    </row>
    <row r="178" spans="1:16" outlineLevel="1" x14ac:dyDescent="0.25">
      <c r="A178" s="249">
        <v>8480</v>
      </c>
      <c r="B178" s="264" t="s">
        <v>487</v>
      </c>
      <c r="C178" s="387">
        <v>0</v>
      </c>
      <c r="D178" s="387">
        <v>0</v>
      </c>
      <c r="E178" s="387">
        <v>0</v>
      </c>
      <c r="F178" s="387">
        <v>0</v>
      </c>
      <c r="G178" s="387">
        <v>0</v>
      </c>
      <c r="H178" s="387">
        <v>0</v>
      </c>
      <c r="I178" s="387">
        <v>0</v>
      </c>
      <c r="J178" s="387">
        <v>0</v>
      </c>
      <c r="K178" s="387">
        <v>0</v>
      </c>
      <c r="L178" s="388">
        <v>0</v>
      </c>
      <c r="M178" s="388">
        <v>0</v>
      </c>
      <c r="N178" s="388">
        <v>0</v>
      </c>
      <c r="O178" s="388">
        <v>0</v>
      </c>
      <c r="P178" s="253"/>
    </row>
    <row r="179" spans="1:16" outlineLevel="1" x14ac:dyDescent="0.25">
      <c r="A179" s="249">
        <v>8490</v>
      </c>
      <c r="B179" s="264" t="s">
        <v>607</v>
      </c>
      <c r="C179" s="387">
        <v>0</v>
      </c>
      <c r="D179" s="387">
        <v>0</v>
      </c>
      <c r="E179" s="387">
        <v>0</v>
      </c>
      <c r="F179" s="387">
        <v>0</v>
      </c>
      <c r="G179" s="387">
        <v>0</v>
      </c>
      <c r="H179" s="387">
        <v>0</v>
      </c>
      <c r="I179" s="387">
        <v>0</v>
      </c>
      <c r="J179" s="387">
        <v>0</v>
      </c>
      <c r="K179" s="387">
        <v>0</v>
      </c>
      <c r="L179" s="388">
        <v>0</v>
      </c>
      <c r="M179" s="388">
        <v>0</v>
      </c>
      <c r="N179" s="388">
        <v>0</v>
      </c>
      <c r="O179" s="388">
        <v>0</v>
      </c>
      <c r="P179" s="253"/>
    </row>
    <row r="180" spans="1:16" x14ac:dyDescent="0.25">
      <c r="A180" s="249"/>
      <c r="B180" s="262" t="s">
        <v>608</v>
      </c>
      <c r="C180" s="386">
        <v>0</v>
      </c>
      <c r="D180" s="386">
        <v>0</v>
      </c>
      <c r="E180" s="386">
        <v>0</v>
      </c>
      <c r="F180" s="386">
        <v>0</v>
      </c>
      <c r="G180" s="386">
        <v>0</v>
      </c>
      <c r="H180" s="386">
        <v>0</v>
      </c>
      <c r="I180" s="386">
        <v>0</v>
      </c>
      <c r="J180" s="386">
        <v>0</v>
      </c>
      <c r="K180" s="386">
        <v>0</v>
      </c>
      <c r="L180" s="390">
        <v>0</v>
      </c>
      <c r="M180" s="390">
        <v>0</v>
      </c>
      <c r="N180" s="390">
        <v>0</v>
      </c>
      <c r="O180" s="390">
        <v>0</v>
      </c>
      <c r="P180" s="253"/>
    </row>
    <row r="181" spans="1:16" x14ac:dyDescent="0.25">
      <c r="A181" s="249">
        <v>8730</v>
      </c>
      <c r="B181" s="262" t="s">
        <v>609</v>
      </c>
      <c r="C181" s="387">
        <v>0</v>
      </c>
      <c r="D181" s="387">
        <v>0</v>
      </c>
      <c r="E181" s="387">
        <v>0</v>
      </c>
      <c r="F181" s="387">
        <v>0</v>
      </c>
      <c r="G181" s="387">
        <v>0</v>
      </c>
      <c r="H181" s="387">
        <v>0</v>
      </c>
      <c r="I181" s="387">
        <v>0</v>
      </c>
      <c r="J181" s="387">
        <v>0</v>
      </c>
      <c r="K181" s="387">
        <v>0</v>
      </c>
      <c r="L181" s="388">
        <v>0</v>
      </c>
      <c r="M181" s="388">
        <v>0</v>
      </c>
      <c r="N181" s="388">
        <v>0</v>
      </c>
      <c r="O181" s="388">
        <v>0</v>
      </c>
      <c r="P181" s="253"/>
    </row>
    <row r="182" spans="1:16" outlineLevel="1" x14ac:dyDescent="0.25">
      <c r="A182" s="249">
        <v>8510</v>
      </c>
      <c r="B182" s="264" t="s">
        <v>491</v>
      </c>
      <c r="C182" s="387">
        <v>0</v>
      </c>
      <c r="D182" s="387">
        <v>0</v>
      </c>
      <c r="E182" s="387">
        <v>0</v>
      </c>
      <c r="F182" s="387">
        <v>0</v>
      </c>
      <c r="G182" s="387">
        <v>0</v>
      </c>
      <c r="H182" s="387">
        <v>0</v>
      </c>
      <c r="I182" s="387">
        <v>0</v>
      </c>
      <c r="J182" s="387">
        <v>0</v>
      </c>
      <c r="K182" s="387">
        <v>0</v>
      </c>
      <c r="L182" s="388">
        <v>0</v>
      </c>
      <c r="M182" s="388">
        <v>0</v>
      </c>
      <c r="N182" s="388">
        <v>0</v>
      </c>
      <c r="O182" s="388">
        <v>0</v>
      </c>
      <c r="P182" s="253"/>
    </row>
    <row r="183" spans="1:16" outlineLevel="1" x14ac:dyDescent="0.25">
      <c r="A183" s="249">
        <v>8520</v>
      </c>
      <c r="B183" s="264" t="s">
        <v>492</v>
      </c>
      <c r="C183" s="387">
        <v>0</v>
      </c>
      <c r="D183" s="387">
        <v>0</v>
      </c>
      <c r="E183" s="387">
        <v>0</v>
      </c>
      <c r="F183" s="387">
        <v>0</v>
      </c>
      <c r="G183" s="387">
        <v>0</v>
      </c>
      <c r="H183" s="387">
        <v>0</v>
      </c>
      <c r="I183" s="387">
        <v>0</v>
      </c>
      <c r="J183" s="387">
        <v>0</v>
      </c>
      <c r="K183" s="387">
        <v>0</v>
      </c>
      <c r="L183" s="388">
        <v>0</v>
      </c>
      <c r="M183" s="388">
        <v>0</v>
      </c>
      <c r="N183" s="388">
        <v>0</v>
      </c>
      <c r="O183" s="388">
        <v>0</v>
      </c>
      <c r="P183" s="253"/>
    </row>
    <row r="184" spans="1:16" outlineLevel="1" x14ac:dyDescent="0.25">
      <c r="A184" s="249">
        <v>8530</v>
      </c>
      <c r="B184" s="264" t="s">
        <v>493</v>
      </c>
      <c r="C184" s="387">
        <v>0</v>
      </c>
      <c r="D184" s="387">
        <v>0</v>
      </c>
      <c r="E184" s="387">
        <v>0</v>
      </c>
      <c r="F184" s="387">
        <v>0</v>
      </c>
      <c r="G184" s="387">
        <v>0</v>
      </c>
      <c r="H184" s="387">
        <v>0</v>
      </c>
      <c r="I184" s="387">
        <v>0</v>
      </c>
      <c r="J184" s="387">
        <v>0</v>
      </c>
      <c r="K184" s="387">
        <v>0</v>
      </c>
      <c r="L184" s="388">
        <v>0</v>
      </c>
      <c r="M184" s="388">
        <v>0</v>
      </c>
      <c r="N184" s="388">
        <v>0</v>
      </c>
      <c r="O184" s="388">
        <v>0</v>
      </c>
      <c r="P184" s="253"/>
    </row>
    <row r="185" spans="1:16" outlineLevel="1" x14ac:dyDescent="0.25">
      <c r="A185" s="249">
        <v>8540</v>
      </c>
      <c r="B185" s="264" t="s">
        <v>494</v>
      </c>
      <c r="C185" s="387">
        <v>0</v>
      </c>
      <c r="D185" s="387">
        <v>0</v>
      </c>
      <c r="E185" s="387">
        <v>0</v>
      </c>
      <c r="F185" s="387">
        <v>0</v>
      </c>
      <c r="G185" s="387">
        <v>0</v>
      </c>
      <c r="H185" s="387">
        <v>0</v>
      </c>
      <c r="I185" s="387">
        <v>0</v>
      </c>
      <c r="J185" s="387">
        <v>0</v>
      </c>
      <c r="K185" s="387">
        <v>0</v>
      </c>
      <c r="L185" s="388">
        <v>0</v>
      </c>
      <c r="M185" s="388">
        <v>0</v>
      </c>
      <c r="N185" s="388">
        <v>0</v>
      </c>
      <c r="O185" s="388">
        <v>0</v>
      </c>
      <c r="P185" s="253"/>
    </row>
    <row r="186" spans="1:16" outlineLevel="1" x14ac:dyDescent="0.25">
      <c r="A186" s="249">
        <v>8550</v>
      </c>
      <c r="B186" s="264" t="s">
        <v>495</v>
      </c>
      <c r="C186" s="387">
        <v>0</v>
      </c>
      <c r="D186" s="387">
        <v>0</v>
      </c>
      <c r="E186" s="387">
        <v>0</v>
      </c>
      <c r="F186" s="387">
        <v>0</v>
      </c>
      <c r="G186" s="387">
        <v>0</v>
      </c>
      <c r="H186" s="387">
        <v>0</v>
      </c>
      <c r="I186" s="387">
        <v>0</v>
      </c>
      <c r="J186" s="387">
        <v>0</v>
      </c>
      <c r="K186" s="387">
        <v>0</v>
      </c>
      <c r="L186" s="388">
        <v>0</v>
      </c>
      <c r="M186" s="388">
        <v>0</v>
      </c>
      <c r="N186" s="388">
        <v>0</v>
      </c>
      <c r="O186" s="388">
        <v>0</v>
      </c>
      <c r="P186" s="253"/>
    </row>
    <row r="187" spans="1:16" x14ac:dyDescent="0.25">
      <c r="A187" s="249"/>
      <c r="B187" s="262" t="s">
        <v>496</v>
      </c>
      <c r="C187" s="386">
        <v>0</v>
      </c>
      <c r="D187" s="386">
        <v>0</v>
      </c>
      <c r="E187" s="386">
        <v>0</v>
      </c>
      <c r="F187" s="386">
        <v>0</v>
      </c>
      <c r="G187" s="386">
        <v>0</v>
      </c>
      <c r="H187" s="386">
        <v>0</v>
      </c>
      <c r="I187" s="386">
        <v>0</v>
      </c>
      <c r="J187" s="386">
        <v>0</v>
      </c>
      <c r="K187" s="386">
        <v>0</v>
      </c>
      <c r="L187" s="390">
        <v>0</v>
      </c>
      <c r="M187" s="390">
        <v>0</v>
      </c>
      <c r="N187" s="390">
        <v>0</v>
      </c>
      <c r="O187" s="390">
        <v>0</v>
      </c>
      <c r="P187" s="253"/>
    </row>
    <row r="188" spans="1:16" outlineLevel="1" x14ac:dyDescent="0.25">
      <c r="A188" s="249">
        <v>8560</v>
      </c>
      <c r="B188" s="264" t="s">
        <v>497</v>
      </c>
      <c r="C188" s="387">
        <v>0</v>
      </c>
      <c r="D188" s="387">
        <v>0</v>
      </c>
      <c r="E188" s="387">
        <v>0</v>
      </c>
      <c r="F188" s="387">
        <v>0</v>
      </c>
      <c r="G188" s="387">
        <v>0</v>
      </c>
      <c r="H188" s="387">
        <v>0</v>
      </c>
      <c r="I188" s="387">
        <v>0</v>
      </c>
      <c r="J188" s="387">
        <v>0</v>
      </c>
      <c r="K188" s="387">
        <v>0</v>
      </c>
      <c r="L188" s="388">
        <v>0</v>
      </c>
      <c r="M188" s="388">
        <v>0</v>
      </c>
      <c r="N188" s="388">
        <v>0</v>
      </c>
      <c r="O188" s="388">
        <v>0</v>
      </c>
      <c r="P188" s="253"/>
    </row>
    <row r="189" spans="1:16" outlineLevel="1" x14ac:dyDescent="0.25">
      <c r="A189" s="249">
        <v>8570</v>
      </c>
      <c r="B189" s="264" t="s">
        <v>498</v>
      </c>
      <c r="C189" s="387">
        <v>0</v>
      </c>
      <c r="D189" s="387">
        <v>0</v>
      </c>
      <c r="E189" s="387">
        <v>0</v>
      </c>
      <c r="F189" s="387">
        <v>0</v>
      </c>
      <c r="G189" s="387">
        <v>0</v>
      </c>
      <c r="H189" s="387">
        <v>0</v>
      </c>
      <c r="I189" s="387">
        <v>0</v>
      </c>
      <c r="J189" s="387">
        <v>0</v>
      </c>
      <c r="K189" s="387">
        <v>0</v>
      </c>
      <c r="L189" s="388">
        <v>0</v>
      </c>
      <c r="M189" s="388">
        <v>0</v>
      </c>
      <c r="N189" s="388">
        <v>0</v>
      </c>
      <c r="O189" s="388">
        <v>0</v>
      </c>
      <c r="P189" s="253"/>
    </row>
    <row r="190" spans="1:16" outlineLevel="1" x14ac:dyDescent="0.25">
      <c r="A190" s="249">
        <v>8571</v>
      </c>
      <c r="B190" s="264" t="s">
        <v>499</v>
      </c>
      <c r="C190" s="387">
        <v>0</v>
      </c>
      <c r="D190" s="387">
        <v>0</v>
      </c>
      <c r="E190" s="387">
        <v>0</v>
      </c>
      <c r="F190" s="387">
        <v>0</v>
      </c>
      <c r="G190" s="387">
        <v>0</v>
      </c>
      <c r="H190" s="387">
        <v>0</v>
      </c>
      <c r="I190" s="387">
        <v>0</v>
      </c>
      <c r="J190" s="387">
        <v>0</v>
      </c>
      <c r="K190" s="387">
        <v>0</v>
      </c>
      <c r="L190" s="388">
        <v>0</v>
      </c>
      <c r="M190" s="388">
        <v>0</v>
      </c>
      <c r="N190" s="388">
        <v>0</v>
      </c>
      <c r="O190" s="388">
        <v>0</v>
      </c>
      <c r="P190" s="253"/>
    </row>
    <row r="191" spans="1:16" outlineLevel="1" x14ac:dyDescent="0.25">
      <c r="A191" s="249">
        <v>8572</v>
      </c>
      <c r="B191" s="264" t="s">
        <v>500</v>
      </c>
      <c r="C191" s="387">
        <v>0</v>
      </c>
      <c r="D191" s="387">
        <v>0</v>
      </c>
      <c r="E191" s="387">
        <v>0</v>
      </c>
      <c r="F191" s="387">
        <v>0</v>
      </c>
      <c r="G191" s="387">
        <v>0</v>
      </c>
      <c r="H191" s="387">
        <v>0</v>
      </c>
      <c r="I191" s="387">
        <v>0</v>
      </c>
      <c r="J191" s="387">
        <v>0</v>
      </c>
      <c r="K191" s="387">
        <v>0</v>
      </c>
      <c r="L191" s="388">
        <v>0</v>
      </c>
      <c r="M191" s="388">
        <v>0</v>
      </c>
      <c r="N191" s="388">
        <v>0</v>
      </c>
      <c r="O191" s="388">
        <v>0</v>
      </c>
      <c r="P191" s="253"/>
    </row>
    <row r="192" spans="1:16" outlineLevel="1" x14ac:dyDescent="0.25">
      <c r="A192" s="249">
        <v>8573</v>
      </c>
      <c r="B192" s="264" t="s">
        <v>501</v>
      </c>
      <c r="C192" s="387">
        <v>0</v>
      </c>
      <c r="D192" s="387">
        <v>0</v>
      </c>
      <c r="E192" s="387">
        <v>0</v>
      </c>
      <c r="F192" s="387">
        <v>0</v>
      </c>
      <c r="G192" s="387">
        <v>0</v>
      </c>
      <c r="H192" s="387">
        <v>0</v>
      </c>
      <c r="I192" s="387">
        <v>0</v>
      </c>
      <c r="J192" s="387">
        <v>0</v>
      </c>
      <c r="K192" s="387">
        <v>0</v>
      </c>
      <c r="L192" s="388">
        <v>0</v>
      </c>
      <c r="M192" s="388">
        <v>0</v>
      </c>
      <c r="N192" s="388">
        <v>0</v>
      </c>
      <c r="O192" s="388">
        <v>0</v>
      </c>
      <c r="P192" s="253"/>
    </row>
    <row r="193" spans="1:16" outlineLevel="1" x14ac:dyDescent="0.25">
      <c r="A193" s="249">
        <v>8574</v>
      </c>
      <c r="B193" s="264" t="s">
        <v>502</v>
      </c>
      <c r="C193" s="387">
        <v>0</v>
      </c>
      <c r="D193" s="387">
        <v>0</v>
      </c>
      <c r="E193" s="387">
        <v>0</v>
      </c>
      <c r="F193" s="387">
        <v>0</v>
      </c>
      <c r="G193" s="387">
        <v>0</v>
      </c>
      <c r="H193" s="387">
        <v>0</v>
      </c>
      <c r="I193" s="387">
        <v>0</v>
      </c>
      <c r="J193" s="387">
        <v>0</v>
      </c>
      <c r="K193" s="387">
        <v>0</v>
      </c>
      <c r="L193" s="388">
        <v>0</v>
      </c>
      <c r="M193" s="388">
        <v>0</v>
      </c>
      <c r="N193" s="388">
        <v>0</v>
      </c>
      <c r="O193" s="388">
        <v>0</v>
      </c>
      <c r="P193" s="253"/>
    </row>
    <row r="194" spans="1:16" outlineLevel="1" x14ac:dyDescent="0.25">
      <c r="A194" s="249">
        <v>8575</v>
      </c>
      <c r="B194" s="264" t="s">
        <v>503</v>
      </c>
      <c r="C194" s="387">
        <v>0</v>
      </c>
      <c r="D194" s="387">
        <v>0</v>
      </c>
      <c r="E194" s="387">
        <v>0</v>
      </c>
      <c r="F194" s="387">
        <v>0</v>
      </c>
      <c r="G194" s="387">
        <v>0</v>
      </c>
      <c r="H194" s="387">
        <v>0</v>
      </c>
      <c r="I194" s="387">
        <v>0</v>
      </c>
      <c r="J194" s="387">
        <v>0</v>
      </c>
      <c r="K194" s="387">
        <v>0</v>
      </c>
      <c r="L194" s="388">
        <v>0</v>
      </c>
      <c r="M194" s="388">
        <v>0</v>
      </c>
      <c r="N194" s="388">
        <v>0</v>
      </c>
      <c r="O194" s="388">
        <v>0</v>
      </c>
      <c r="P194" s="253"/>
    </row>
    <row r="195" spans="1:16" outlineLevel="1" x14ac:dyDescent="0.25">
      <c r="A195" s="249">
        <v>8576</v>
      </c>
      <c r="B195" s="264" t="s">
        <v>504</v>
      </c>
      <c r="C195" s="387">
        <v>0</v>
      </c>
      <c r="D195" s="387">
        <v>0</v>
      </c>
      <c r="E195" s="387">
        <v>0</v>
      </c>
      <c r="F195" s="387">
        <v>0</v>
      </c>
      <c r="G195" s="387">
        <v>0</v>
      </c>
      <c r="H195" s="387">
        <v>0</v>
      </c>
      <c r="I195" s="387">
        <v>0</v>
      </c>
      <c r="J195" s="387">
        <v>0</v>
      </c>
      <c r="K195" s="387">
        <v>0</v>
      </c>
      <c r="L195" s="388">
        <v>0</v>
      </c>
      <c r="M195" s="388">
        <v>0</v>
      </c>
      <c r="N195" s="388">
        <v>0</v>
      </c>
      <c r="O195" s="388">
        <v>0</v>
      </c>
      <c r="P195" s="253"/>
    </row>
    <row r="196" spans="1:16" outlineLevel="1" x14ac:dyDescent="0.25">
      <c r="A196" s="249">
        <v>8577</v>
      </c>
      <c r="B196" s="264" t="s">
        <v>505</v>
      </c>
      <c r="C196" s="387">
        <v>0</v>
      </c>
      <c r="D196" s="387">
        <v>0</v>
      </c>
      <c r="E196" s="387">
        <v>0</v>
      </c>
      <c r="F196" s="387">
        <v>0</v>
      </c>
      <c r="G196" s="387">
        <v>0</v>
      </c>
      <c r="H196" s="387">
        <v>0</v>
      </c>
      <c r="I196" s="387">
        <v>0</v>
      </c>
      <c r="J196" s="387">
        <v>0</v>
      </c>
      <c r="K196" s="387">
        <v>0</v>
      </c>
      <c r="L196" s="388">
        <v>0</v>
      </c>
      <c r="M196" s="388">
        <v>0</v>
      </c>
      <c r="N196" s="388">
        <v>0</v>
      </c>
      <c r="O196" s="388">
        <v>0</v>
      </c>
      <c r="P196" s="253"/>
    </row>
    <row r="197" spans="1:16" outlineLevel="1" x14ac:dyDescent="0.25">
      <c r="A197" s="249">
        <v>8578</v>
      </c>
      <c r="B197" s="264" t="s">
        <v>610</v>
      </c>
      <c r="C197" s="387">
        <v>0</v>
      </c>
      <c r="D197" s="387">
        <v>0</v>
      </c>
      <c r="E197" s="387">
        <v>0</v>
      </c>
      <c r="F197" s="387">
        <v>0</v>
      </c>
      <c r="G197" s="387">
        <v>0</v>
      </c>
      <c r="H197" s="387">
        <v>0</v>
      </c>
      <c r="I197" s="387">
        <v>0</v>
      </c>
      <c r="J197" s="387">
        <v>0</v>
      </c>
      <c r="K197" s="387">
        <v>0</v>
      </c>
      <c r="L197" s="388">
        <v>0</v>
      </c>
      <c r="M197" s="388">
        <v>0</v>
      </c>
      <c r="N197" s="388">
        <v>0</v>
      </c>
      <c r="O197" s="388">
        <v>0</v>
      </c>
      <c r="P197" s="253"/>
    </row>
    <row r="198" spans="1:16" outlineLevel="1" x14ac:dyDescent="0.25">
      <c r="A198" s="249">
        <v>8579</v>
      </c>
      <c r="B198" s="264" t="s">
        <v>507</v>
      </c>
      <c r="C198" s="387">
        <v>0</v>
      </c>
      <c r="D198" s="387">
        <v>0</v>
      </c>
      <c r="E198" s="387">
        <v>0</v>
      </c>
      <c r="F198" s="387">
        <v>0</v>
      </c>
      <c r="G198" s="387">
        <v>0</v>
      </c>
      <c r="H198" s="387">
        <v>0</v>
      </c>
      <c r="I198" s="387">
        <v>0</v>
      </c>
      <c r="J198" s="387">
        <v>0</v>
      </c>
      <c r="K198" s="387">
        <v>0</v>
      </c>
      <c r="L198" s="388">
        <v>0</v>
      </c>
      <c r="M198" s="388">
        <v>0</v>
      </c>
      <c r="N198" s="388">
        <v>0</v>
      </c>
      <c r="O198" s="388">
        <v>0</v>
      </c>
      <c r="P198" s="253"/>
    </row>
    <row r="199" spans="1:16" outlineLevel="1" x14ac:dyDescent="0.25">
      <c r="A199" s="249">
        <v>8580</v>
      </c>
      <c r="B199" s="264" t="s">
        <v>508</v>
      </c>
      <c r="C199" s="387">
        <v>0</v>
      </c>
      <c r="D199" s="387">
        <v>0</v>
      </c>
      <c r="E199" s="387">
        <v>0</v>
      </c>
      <c r="F199" s="387">
        <v>0</v>
      </c>
      <c r="G199" s="387">
        <v>0</v>
      </c>
      <c r="H199" s="387">
        <v>0</v>
      </c>
      <c r="I199" s="387">
        <v>0</v>
      </c>
      <c r="J199" s="387">
        <v>0</v>
      </c>
      <c r="K199" s="387">
        <v>0</v>
      </c>
      <c r="L199" s="388">
        <v>0</v>
      </c>
      <c r="M199" s="388">
        <v>0</v>
      </c>
      <c r="N199" s="388">
        <v>0</v>
      </c>
      <c r="O199" s="388">
        <v>0</v>
      </c>
      <c r="P199" s="253"/>
    </row>
    <row r="200" spans="1:16" outlineLevel="1" x14ac:dyDescent="0.25">
      <c r="A200" s="249">
        <v>8590</v>
      </c>
      <c r="B200" s="264" t="s">
        <v>509</v>
      </c>
      <c r="C200" s="387">
        <v>0</v>
      </c>
      <c r="D200" s="387">
        <v>0</v>
      </c>
      <c r="E200" s="387">
        <v>0</v>
      </c>
      <c r="F200" s="387">
        <v>0</v>
      </c>
      <c r="G200" s="387">
        <v>0</v>
      </c>
      <c r="H200" s="387">
        <v>0</v>
      </c>
      <c r="I200" s="387">
        <v>0</v>
      </c>
      <c r="J200" s="387">
        <v>0</v>
      </c>
      <c r="K200" s="387">
        <v>0</v>
      </c>
      <c r="L200" s="388">
        <v>0</v>
      </c>
      <c r="M200" s="388">
        <v>0</v>
      </c>
      <c r="N200" s="388">
        <v>0</v>
      </c>
      <c r="O200" s="388">
        <v>0</v>
      </c>
      <c r="P200" s="253"/>
    </row>
    <row r="201" spans="1:16" outlineLevel="1" x14ac:dyDescent="0.25">
      <c r="A201" s="249">
        <v>8595</v>
      </c>
      <c r="B201" s="264" t="s">
        <v>611</v>
      </c>
      <c r="C201" s="387">
        <v>0</v>
      </c>
      <c r="D201" s="387">
        <v>0</v>
      </c>
      <c r="E201" s="387">
        <v>0</v>
      </c>
      <c r="F201" s="387">
        <v>0</v>
      </c>
      <c r="G201" s="387">
        <v>0</v>
      </c>
      <c r="H201" s="387">
        <v>0</v>
      </c>
      <c r="I201" s="387">
        <v>0</v>
      </c>
      <c r="J201" s="387">
        <v>0</v>
      </c>
      <c r="K201" s="387">
        <v>0</v>
      </c>
      <c r="L201" s="388">
        <v>0</v>
      </c>
      <c r="M201" s="388">
        <v>0</v>
      </c>
      <c r="N201" s="388">
        <v>0</v>
      </c>
      <c r="O201" s="388">
        <v>0</v>
      </c>
      <c r="P201" s="253"/>
    </row>
    <row r="202" spans="1:16" x14ac:dyDescent="0.25">
      <c r="A202" s="249"/>
      <c r="B202" s="262" t="s">
        <v>511</v>
      </c>
      <c r="C202" s="386">
        <v>0</v>
      </c>
      <c r="D202" s="386">
        <v>0</v>
      </c>
      <c r="E202" s="386">
        <v>0</v>
      </c>
      <c r="F202" s="386">
        <v>0</v>
      </c>
      <c r="G202" s="386">
        <v>0</v>
      </c>
      <c r="H202" s="386">
        <v>0</v>
      </c>
      <c r="I202" s="386">
        <v>0</v>
      </c>
      <c r="J202" s="386">
        <v>0</v>
      </c>
      <c r="K202" s="386">
        <v>0</v>
      </c>
      <c r="L202" s="390">
        <v>0</v>
      </c>
      <c r="M202" s="390">
        <v>0</v>
      </c>
      <c r="N202" s="390">
        <v>0</v>
      </c>
      <c r="O202" s="390">
        <v>0</v>
      </c>
      <c r="P202" s="253"/>
    </row>
    <row r="203" spans="1:16" outlineLevel="1" x14ac:dyDescent="0.25">
      <c r="A203" s="249">
        <v>8610</v>
      </c>
      <c r="B203" s="264" t="s">
        <v>512</v>
      </c>
      <c r="C203" s="387">
        <v>0</v>
      </c>
      <c r="D203" s="387">
        <v>0</v>
      </c>
      <c r="E203" s="387">
        <v>0</v>
      </c>
      <c r="F203" s="387">
        <v>0</v>
      </c>
      <c r="G203" s="387">
        <v>0</v>
      </c>
      <c r="H203" s="387">
        <v>0</v>
      </c>
      <c r="I203" s="387">
        <v>0</v>
      </c>
      <c r="J203" s="387">
        <v>0</v>
      </c>
      <c r="K203" s="387">
        <v>0</v>
      </c>
      <c r="L203" s="388">
        <v>0</v>
      </c>
      <c r="M203" s="388">
        <v>0</v>
      </c>
      <c r="N203" s="388">
        <v>0</v>
      </c>
      <c r="O203" s="388">
        <v>0</v>
      </c>
      <c r="P203" s="253"/>
    </row>
    <row r="204" spans="1:16" outlineLevel="1" x14ac:dyDescent="0.25">
      <c r="A204" s="249">
        <v>8620</v>
      </c>
      <c r="B204" s="264" t="s">
        <v>513</v>
      </c>
      <c r="C204" s="387">
        <v>0.51</v>
      </c>
      <c r="D204" s="387">
        <v>6.79</v>
      </c>
      <c r="E204" s="387">
        <v>22.82</v>
      </c>
      <c r="F204" s="387">
        <v>0.51</v>
      </c>
      <c r="G204" s="387">
        <v>44.45</v>
      </c>
      <c r="H204" s="387">
        <v>301.23</v>
      </c>
      <c r="I204" s="387">
        <v>348.28</v>
      </c>
      <c r="J204" s="387">
        <v>11.72</v>
      </c>
      <c r="K204" s="387">
        <v>142.16999999999999</v>
      </c>
      <c r="L204" s="388">
        <v>0</v>
      </c>
      <c r="M204" s="388">
        <v>0</v>
      </c>
      <c r="N204" s="388">
        <v>0</v>
      </c>
      <c r="O204" s="388">
        <v>878.48</v>
      </c>
      <c r="P204" s="253"/>
    </row>
    <row r="205" spans="1:16" outlineLevel="1" x14ac:dyDescent="0.25">
      <c r="A205" s="249">
        <v>8630</v>
      </c>
      <c r="B205" s="264" t="s">
        <v>514</v>
      </c>
      <c r="C205" s="387">
        <v>0</v>
      </c>
      <c r="D205" s="387">
        <v>0</v>
      </c>
      <c r="E205" s="387">
        <v>0</v>
      </c>
      <c r="F205" s="387">
        <v>0</v>
      </c>
      <c r="G205" s="387">
        <v>0</v>
      </c>
      <c r="H205" s="387">
        <v>0</v>
      </c>
      <c r="I205" s="387">
        <v>0</v>
      </c>
      <c r="J205" s="387">
        <v>0</v>
      </c>
      <c r="K205" s="387">
        <v>0</v>
      </c>
      <c r="L205" s="388">
        <v>0</v>
      </c>
      <c r="M205" s="388">
        <v>0</v>
      </c>
      <c r="N205" s="388">
        <v>0</v>
      </c>
      <c r="O205" s="388">
        <v>0</v>
      </c>
      <c r="P205" s="253"/>
    </row>
    <row r="206" spans="1:16" outlineLevel="1" x14ac:dyDescent="0.25">
      <c r="A206" s="249">
        <v>8640</v>
      </c>
      <c r="B206" s="264" t="s">
        <v>612</v>
      </c>
      <c r="C206" s="387">
        <v>0</v>
      </c>
      <c r="D206" s="387">
        <v>0</v>
      </c>
      <c r="E206" s="387">
        <v>0</v>
      </c>
      <c r="F206" s="387">
        <v>0</v>
      </c>
      <c r="G206" s="387">
        <v>0</v>
      </c>
      <c r="H206" s="387">
        <v>0</v>
      </c>
      <c r="I206" s="387">
        <v>0</v>
      </c>
      <c r="J206" s="387">
        <v>0</v>
      </c>
      <c r="K206" s="387">
        <v>0</v>
      </c>
      <c r="L206" s="388">
        <v>0</v>
      </c>
      <c r="M206" s="388">
        <v>0</v>
      </c>
      <c r="N206" s="388">
        <v>0</v>
      </c>
      <c r="O206" s="388">
        <v>0</v>
      </c>
      <c r="P206" s="253"/>
    </row>
    <row r="207" spans="1:16" outlineLevel="1" x14ac:dyDescent="0.25">
      <c r="A207" s="249">
        <v>8645</v>
      </c>
      <c r="B207" s="264" t="s">
        <v>516</v>
      </c>
      <c r="C207" s="387">
        <v>0</v>
      </c>
      <c r="D207" s="387">
        <v>0</v>
      </c>
      <c r="E207" s="387">
        <v>0</v>
      </c>
      <c r="F207" s="387">
        <v>0</v>
      </c>
      <c r="G207" s="387">
        <v>0</v>
      </c>
      <c r="H207" s="387">
        <v>0</v>
      </c>
      <c r="I207" s="387">
        <v>0</v>
      </c>
      <c r="J207" s="387">
        <v>0</v>
      </c>
      <c r="K207" s="387">
        <v>0</v>
      </c>
      <c r="L207" s="388">
        <v>0</v>
      </c>
      <c r="M207" s="388">
        <v>0</v>
      </c>
      <c r="N207" s="388">
        <v>0</v>
      </c>
      <c r="O207" s="388">
        <v>0</v>
      </c>
      <c r="P207" s="253"/>
    </row>
    <row r="208" spans="1:16" x14ac:dyDescent="0.25">
      <c r="A208" s="249"/>
      <c r="B208" s="262" t="s">
        <v>613</v>
      </c>
      <c r="C208" s="386">
        <v>0.51</v>
      </c>
      <c r="D208" s="386">
        <v>6.79</v>
      </c>
      <c r="E208" s="386">
        <v>22.82</v>
      </c>
      <c r="F208" s="386">
        <v>0.51</v>
      </c>
      <c r="G208" s="386">
        <v>44.45</v>
      </c>
      <c r="H208" s="386">
        <v>301.23</v>
      </c>
      <c r="I208" s="386">
        <v>348.28</v>
      </c>
      <c r="J208" s="386">
        <v>11.72</v>
      </c>
      <c r="K208" s="386">
        <v>142.16999999999999</v>
      </c>
      <c r="L208" s="390">
        <v>0</v>
      </c>
      <c r="M208" s="390">
        <v>0</v>
      </c>
      <c r="N208" s="390">
        <v>0</v>
      </c>
      <c r="O208" s="390">
        <v>878.48</v>
      </c>
      <c r="P208" s="253"/>
    </row>
    <row r="209" spans="1:16" outlineLevel="1" x14ac:dyDescent="0.25">
      <c r="A209" s="249">
        <v>8650</v>
      </c>
      <c r="B209" s="264" t="s">
        <v>614</v>
      </c>
      <c r="C209" s="387">
        <v>0</v>
      </c>
      <c r="D209" s="387">
        <v>0</v>
      </c>
      <c r="E209" s="387">
        <v>0</v>
      </c>
      <c r="F209" s="387">
        <v>0</v>
      </c>
      <c r="G209" s="387">
        <v>0</v>
      </c>
      <c r="H209" s="387">
        <v>0</v>
      </c>
      <c r="I209" s="387">
        <v>0</v>
      </c>
      <c r="J209" s="387">
        <v>0</v>
      </c>
      <c r="K209" s="387">
        <v>0</v>
      </c>
      <c r="L209" s="388">
        <v>0</v>
      </c>
      <c r="M209" s="388">
        <v>0</v>
      </c>
      <c r="N209" s="388">
        <v>0</v>
      </c>
      <c r="O209" s="388">
        <v>0</v>
      </c>
      <c r="P209" s="253"/>
    </row>
    <row r="210" spans="1:16" outlineLevel="1" x14ac:dyDescent="0.25">
      <c r="A210" s="249">
        <v>8655</v>
      </c>
      <c r="B210" s="264" t="s">
        <v>615</v>
      </c>
      <c r="C210" s="387">
        <v>0</v>
      </c>
      <c r="D210" s="387">
        <v>0</v>
      </c>
      <c r="E210" s="387">
        <v>0</v>
      </c>
      <c r="F210" s="387">
        <v>0</v>
      </c>
      <c r="G210" s="387">
        <v>0</v>
      </c>
      <c r="H210" s="387">
        <v>0</v>
      </c>
      <c r="I210" s="387">
        <v>0</v>
      </c>
      <c r="J210" s="387">
        <v>0</v>
      </c>
      <c r="K210" s="387">
        <v>0</v>
      </c>
      <c r="L210" s="388">
        <v>0</v>
      </c>
      <c r="M210" s="388">
        <v>0</v>
      </c>
      <c r="N210" s="388">
        <v>0</v>
      </c>
      <c r="O210" s="388">
        <v>0</v>
      </c>
      <c r="P210" s="253"/>
    </row>
    <row r="211" spans="1:16" x14ac:dyDescent="0.25">
      <c r="A211" s="249"/>
      <c r="B211" s="262" t="s">
        <v>616</v>
      </c>
      <c r="C211" s="380">
        <v>0</v>
      </c>
      <c r="D211" s="380">
        <v>0</v>
      </c>
      <c r="E211" s="380">
        <v>0</v>
      </c>
      <c r="F211" s="380">
        <v>0</v>
      </c>
      <c r="G211" s="380">
        <v>0</v>
      </c>
      <c r="H211" s="380">
        <v>0</v>
      </c>
      <c r="I211" s="380">
        <v>0</v>
      </c>
      <c r="J211" s="380">
        <v>0</v>
      </c>
      <c r="K211" s="380">
        <v>0</v>
      </c>
      <c r="L211" s="381">
        <v>0</v>
      </c>
      <c r="M211" s="381">
        <v>0</v>
      </c>
      <c r="N211" s="381">
        <v>0</v>
      </c>
      <c r="O211" s="381">
        <v>0</v>
      </c>
      <c r="P211" s="253"/>
    </row>
    <row r="212" spans="1:16" outlineLevel="1" x14ac:dyDescent="0.25">
      <c r="A212" s="249">
        <v>8680</v>
      </c>
      <c r="B212" s="264" t="s">
        <v>617</v>
      </c>
      <c r="C212" s="387">
        <v>0</v>
      </c>
      <c r="D212" s="387">
        <v>0</v>
      </c>
      <c r="E212" s="387">
        <v>0</v>
      </c>
      <c r="F212" s="387">
        <v>0</v>
      </c>
      <c r="G212" s="387">
        <v>0</v>
      </c>
      <c r="H212" s="387">
        <v>0</v>
      </c>
      <c r="I212" s="387">
        <v>0</v>
      </c>
      <c r="J212" s="387">
        <v>0</v>
      </c>
      <c r="K212" s="387">
        <v>0</v>
      </c>
      <c r="L212" s="388">
        <v>2083.33</v>
      </c>
      <c r="M212" s="388">
        <v>2083.33</v>
      </c>
      <c r="N212" s="388">
        <v>2083.33</v>
      </c>
      <c r="O212" s="388">
        <v>6249.99</v>
      </c>
      <c r="P212" s="253"/>
    </row>
    <row r="213" spans="1:16" outlineLevel="1" x14ac:dyDescent="0.25">
      <c r="A213" s="249">
        <v>8681</v>
      </c>
      <c r="B213" s="264" t="s">
        <v>618</v>
      </c>
      <c r="C213" s="387">
        <v>0</v>
      </c>
      <c r="D213" s="387">
        <v>0</v>
      </c>
      <c r="E213" s="387">
        <v>0</v>
      </c>
      <c r="F213" s="387">
        <v>0</v>
      </c>
      <c r="G213" s="387">
        <v>0</v>
      </c>
      <c r="H213" s="387">
        <v>0</v>
      </c>
      <c r="I213" s="387">
        <v>0</v>
      </c>
      <c r="J213" s="387">
        <v>0</v>
      </c>
      <c r="K213" s="387">
        <v>0</v>
      </c>
      <c r="L213" s="388">
        <v>0</v>
      </c>
      <c r="M213" s="388">
        <v>0</v>
      </c>
      <c r="N213" s="388">
        <v>0</v>
      </c>
      <c r="O213" s="388">
        <v>0</v>
      </c>
      <c r="P213" s="253"/>
    </row>
    <row r="214" spans="1:16" outlineLevel="1" x14ac:dyDescent="0.25">
      <c r="A214" s="249">
        <v>8682</v>
      </c>
      <c r="B214" s="264" t="s">
        <v>523</v>
      </c>
      <c r="C214" s="387">
        <v>0</v>
      </c>
      <c r="D214" s="387">
        <v>0</v>
      </c>
      <c r="E214" s="387">
        <v>0</v>
      </c>
      <c r="F214" s="387">
        <v>0</v>
      </c>
      <c r="G214" s="387">
        <v>0</v>
      </c>
      <c r="H214" s="387">
        <v>0</v>
      </c>
      <c r="I214" s="387">
        <v>0</v>
      </c>
      <c r="J214" s="387">
        <v>0</v>
      </c>
      <c r="K214" s="387">
        <v>0</v>
      </c>
      <c r="L214" s="388">
        <v>0</v>
      </c>
      <c r="M214" s="388">
        <v>0</v>
      </c>
      <c r="N214" s="388">
        <v>0</v>
      </c>
      <c r="O214" s="388">
        <v>0</v>
      </c>
      <c r="P214" s="253"/>
    </row>
    <row r="215" spans="1:16" outlineLevel="1" x14ac:dyDescent="0.25">
      <c r="A215" s="249">
        <v>8683</v>
      </c>
      <c r="B215" s="264" t="s">
        <v>524</v>
      </c>
      <c r="C215" s="387">
        <v>0</v>
      </c>
      <c r="D215" s="387">
        <v>0</v>
      </c>
      <c r="E215" s="387">
        <v>0</v>
      </c>
      <c r="F215" s="387">
        <v>0</v>
      </c>
      <c r="G215" s="387">
        <v>0</v>
      </c>
      <c r="H215" s="387">
        <v>0</v>
      </c>
      <c r="I215" s="387">
        <v>0</v>
      </c>
      <c r="J215" s="387">
        <v>0</v>
      </c>
      <c r="K215" s="387">
        <v>0</v>
      </c>
      <c r="L215" s="388">
        <v>83.33</v>
      </c>
      <c r="M215" s="388">
        <v>83.33</v>
      </c>
      <c r="N215" s="388">
        <v>83.33</v>
      </c>
      <c r="O215" s="388">
        <v>249.99</v>
      </c>
      <c r="P215" s="253"/>
    </row>
    <row r="216" spans="1:16" outlineLevel="1" x14ac:dyDescent="0.25">
      <c r="A216" s="249">
        <v>8684</v>
      </c>
      <c r="B216" s="264" t="s">
        <v>619</v>
      </c>
      <c r="C216" s="387">
        <v>0</v>
      </c>
      <c r="D216" s="387">
        <v>0</v>
      </c>
      <c r="E216" s="387">
        <v>0</v>
      </c>
      <c r="F216" s="387">
        <v>0</v>
      </c>
      <c r="G216" s="387">
        <v>0</v>
      </c>
      <c r="H216" s="387">
        <v>0</v>
      </c>
      <c r="I216" s="387">
        <v>0</v>
      </c>
      <c r="J216" s="387">
        <v>0</v>
      </c>
      <c r="K216" s="387">
        <v>0</v>
      </c>
      <c r="L216" s="388">
        <v>191.67</v>
      </c>
      <c r="M216" s="388">
        <v>191.67</v>
      </c>
      <c r="N216" s="388">
        <v>191.67</v>
      </c>
      <c r="O216" s="388">
        <v>575.01</v>
      </c>
      <c r="P216" s="253"/>
    </row>
    <row r="217" spans="1:16" x14ac:dyDescent="0.25">
      <c r="A217" s="249">
        <v>8680</v>
      </c>
      <c r="B217" s="262" t="s">
        <v>620</v>
      </c>
      <c r="C217" s="386">
        <v>0</v>
      </c>
      <c r="D217" s="386">
        <v>0</v>
      </c>
      <c r="E217" s="386">
        <v>0</v>
      </c>
      <c r="F217" s="386">
        <v>0</v>
      </c>
      <c r="G217" s="386">
        <v>0</v>
      </c>
      <c r="H217" s="386">
        <v>0</v>
      </c>
      <c r="I217" s="386">
        <v>0</v>
      </c>
      <c r="J217" s="386">
        <v>0</v>
      </c>
      <c r="K217" s="386">
        <v>0</v>
      </c>
      <c r="L217" s="390">
        <v>2358.33</v>
      </c>
      <c r="M217" s="390">
        <v>2358.33</v>
      </c>
      <c r="N217" s="390">
        <v>2358.33</v>
      </c>
      <c r="O217" s="390">
        <v>7074.99</v>
      </c>
      <c r="P217" s="253"/>
    </row>
    <row r="218" spans="1:16" outlineLevel="1" x14ac:dyDescent="0.25">
      <c r="A218" s="249">
        <v>8660</v>
      </c>
      <c r="B218" s="264" t="s">
        <v>527</v>
      </c>
      <c r="C218" s="387">
        <v>0</v>
      </c>
      <c r="D218" s="387">
        <v>0</v>
      </c>
      <c r="E218" s="387">
        <v>0</v>
      </c>
      <c r="F218" s="387">
        <v>235</v>
      </c>
      <c r="G218" s="387">
        <v>0</v>
      </c>
      <c r="H218" s="387">
        <v>0</v>
      </c>
      <c r="I218" s="387">
        <v>0</v>
      </c>
      <c r="J218" s="387">
        <v>79.81</v>
      </c>
      <c r="K218" s="387">
        <v>0</v>
      </c>
      <c r="L218" s="388">
        <v>0</v>
      </c>
      <c r="M218" s="388">
        <v>0</v>
      </c>
      <c r="N218" s="388">
        <v>0</v>
      </c>
      <c r="O218" s="388">
        <v>314.81</v>
      </c>
      <c r="P218" s="253"/>
    </row>
    <row r="219" spans="1:16" outlineLevel="1" x14ac:dyDescent="0.25">
      <c r="A219" s="249">
        <v>8670</v>
      </c>
      <c r="B219" s="264" t="s">
        <v>528</v>
      </c>
      <c r="C219" s="387">
        <v>0</v>
      </c>
      <c r="D219" s="387">
        <v>0</v>
      </c>
      <c r="E219" s="387">
        <v>0</v>
      </c>
      <c r="F219" s="387">
        <v>0</v>
      </c>
      <c r="G219" s="387">
        <v>0</v>
      </c>
      <c r="H219" s="387">
        <v>0</v>
      </c>
      <c r="I219" s="387">
        <v>0</v>
      </c>
      <c r="J219" s="387">
        <v>0</v>
      </c>
      <c r="K219" s="387">
        <v>0</v>
      </c>
      <c r="L219" s="388">
        <v>16.670000000000002</v>
      </c>
      <c r="M219" s="388">
        <v>16.670000000000002</v>
      </c>
      <c r="N219" s="388">
        <v>16.670000000000002</v>
      </c>
      <c r="O219" s="388">
        <v>50.010000000000005</v>
      </c>
      <c r="P219" s="253"/>
    </row>
    <row r="220" spans="1:16" outlineLevel="1" x14ac:dyDescent="0.25">
      <c r="A220" s="249">
        <v>8671</v>
      </c>
      <c r="B220" s="264" t="s">
        <v>529</v>
      </c>
      <c r="C220" s="387">
        <v>0</v>
      </c>
      <c r="D220" s="387">
        <v>0</v>
      </c>
      <c r="E220" s="387">
        <v>0</v>
      </c>
      <c r="F220" s="387">
        <v>0</v>
      </c>
      <c r="G220" s="387">
        <v>0</v>
      </c>
      <c r="H220" s="387">
        <v>0</v>
      </c>
      <c r="I220" s="387">
        <v>0</v>
      </c>
      <c r="J220" s="387">
        <v>0</v>
      </c>
      <c r="K220" s="387">
        <v>0</v>
      </c>
      <c r="L220" s="388">
        <v>0</v>
      </c>
      <c r="M220" s="388">
        <v>0</v>
      </c>
      <c r="N220" s="388">
        <v>0</v>
      </c>
      <c r="O220" s="388">
        <v>0</v>
      </c>
      <c r="P220" s="253"/>
    </row>
    <row r="221" spans="1:16" outlineLevel="1" x14ac:dyDescent="0.25">
      <c r="A221" s="249">
        <v>8672</v>
      </c>
      <c r="B221" s="264" t="s">
        <v>530</v>
      </c>
      <c r="C221" s="387">
        <v>0</v>
      </c>
      <c r="D221" s="387">
        <v>0</v>
      </c>
      <c r="E221" s="387">
        <v>0</v>
      </c>
      <c r="F221" s="387">
        <v>0</v>
      </c>
      <c r="G221" s="387">
        <v>0</v>
      </c>
      <c r="H221" s="387">
        <v>0</v>
      </c>
      <c r="I221" s="387">
        <v>0</v>
      </c>
      <c r="J221" s="387">
        <v>0</v>
      </c>
      <c r="K221" s="387">
        <v>0</v>
      </c>
      <c r="L221" s="388">
        <v>0</v>
      </c>
      <c r="M221" s="388">
        <v>0</v>
      </c>
      <c r="N221" s="388">
        <v>0</v>
      </c>
      <c r="O221" s="388">
        <v>0</v>
      </c>
      <c r="P221" s="253"/>
    </row>
    <row r="222" spans="1:16" outlineLevel="1" x14ac:dyDescent="0.25">
      <c r="A222" s="249">
        <v>8673</v>
      </c>
      <c r="B222" s="264" t="s">
        <v>531</v>
      </c>
      <c r="C222" s="387">
        <v>0</v>
      </c>
      <c r="D222" s="387">
        <v>0</v>
      </c>
      <c r="E222" s="387">
        <v>0</v>
      </c>
      <c r="F222" s="387">
        <v>0</v>
      </c>
      <c r="G222" s="387">
        <v>0</v>
      </c>
      <c r="H222" s="387">
        <v>0</v>
      </c>
      <c r="I222" s="387">
        <v>0</v>
      </c>
      <c r="J222" s="387">
        <v>0</v>
      </c>
      <c r="K222" s="387">
        <v>0</v>
      </c>
      <c r="L222" s="388">
        <v>0</v>
      </c>
      <c r="M222" s="388">
        <v>0</v>
      </c>
      <c r="N222" s="388">
        <v>0</v>
      </c>
      <c r="O222" s="388">
        <v>0</v>
      </c>
      <c r="P222" s="253"/>
    </row>
    <row r="223" spans="1:16" outlineLevel="1" x14ac:dyDescent="0.25">
      <c r="A223" s="249">
        <v>8700</v>
      </c>
      <c r="B223" s="264" t="s">
        <v>532</v>
      </c>
      <c r="C223" s="387">
        <v>0</v>
      </c>
      <c r="D223" s="387">
        <v>0</v>
      </c>
      <c r="E223" s="387">
        <v>0</v>
      </c>
      <c r="F223" s="387">
        <v>0</v>
      </c>
      <c r="G223" s="387">
        <v>0</v>
      </c>
      <c r="H223" s="387">
        <v>0</v>
      </c>
      <c r="I223" s="387">
        <v>0</v>
      </c>
      <c r="J223" s="387">
        <v>0</v>
      </c>
      <c r="K223" s="387">
        <v>0</v>
      </c>
      <c r="L223" s="388">
        <v>0</v>
      </c>
      <c r="M223" s="388">
        <v>0</v>
      </c>
      <c r="N223" s="388">
        <v>0</v>
      </c>
      <c r="O223" s="388">
        <v>0</v>
      </c>
      <c r="P223" s="253"/>
    </row>
    <row r="224" spans="1:16" outlineLevel="1" x14ac:dyDescent="0.25">
      <c r="A224" s="249">
        <v>8710</v>
      </c>
      <c r="B224" s="264" t="s">
        <v>533</v>
      </c>
      <c r="C224" s="387">
        <v>0</v>
      </c>
      <c r="D224" s="387">
        <v>0</v>
      </c>
      <c r="E224" s="387">
        <v>0</v>
      </c>
      <c r="F224" s="387">
        <v>0</v>
      </c>
      <c r="G224" s="387">
        <v>0</v>
      </c>
      <c r="H224" s="387">
        <v>0</v>
      </c>
      <c r="I224" s="387">
        <v>0</v>
      </c>
      <c r="J224" s="387">
        <v>0</v>
      </c>
      <c r="K224" s="387">
        <v>0</v>
      </c>
      <c r="L224" s="388">
        <v>0</v>
      </c>
      <c r="M224" s="388">
        <v>0</v>
      </c>
      <c r="N224" s="388">
        <v>0</v>
      </c>
      <c r="O224" s="388">
        <v>0</v>
      </c>
      <c r="P224" s="253"/>
    </row>
    <row r="225" spans="1:16" outlineLevel="1" x14ac:dyDescent="0.25">
      <c r="A225" s="249">
        <v>8715</v>
      </c>
      <c r="B225" s="264" t="s">
        <v>534</v>
      </c>
      <c r="C225" s="387">
        <v>0</v>
      </c>
      <c r="D225" s="387">
        <v>0</v>
      </c>
      <c r="E225" s="387">
        <v>0</v>
      </c>
      <c r="F225" s="387">
        <v>0</v>
      </c>
      <c r="G225" s="387">
        <v>0</v>
      </c>
      <c r="H225" s="387">
        <v>0</v>
      </c>
      <c r="I225" s="387">
        <v>0</v>
      </c>
      <c r="J225" s="387">
        <v>0</v>
      </c>
      <c r="K225" s="387">
        <v>0</v>
      </c>
      <c r="L225" s="388">
        <v>0</v>
      </c>
      <c r="M225" s="388">
        <v>0</v>
      </c>
      <c r="N225" s="388">
        <v>0</v>
      </c>
      <c r="O225" s="388">
        <v>0</v>
      </c>
      <c r="P225" s="253"/>
    </row>
    <row r="226" spans="1:16" outlineLevel="1" x14ac:dyDescent="0.25">
      <c r="A226" s="249">
        <v>8720</v>
      </c>
      <c r="B226" s="264" t="s">
        <v>535</v>
      </c>
      <c r="C226" s="387">
        <v>0</v>
      </c>
      <c r="D226" s="387">
        <v>0</v>
      </c>
      <c r="E226" s="387">
        <v>0</v>
      </c>
      <c r="F226" s="387">
        <v>0</v>
      </c>
      <c r="G226" s="387">
        <v>212.88</v>
      </c>
      <c r="H226" s="387">
        <v>0</v>
      </c>
      <c r="I226" s="387">
        <v>334.12</v>
      </c>
      <c r="J226" s="387">
        <v>136.49</v>
      </c>
      <c r="K226" s="387">
        <v>0</v>
      </c>
      <c r="L226" s="388">
        <v>166.67</v>
      </c>
      <c r="M226" s="388">
        <v>166.67</v>
      </c>
      <c r="N226" s="388">
        <v>166.67</v>
      </c>
      <c r="O226" s="388">
        <v>1183.5</v>
      </c>
      <c r="P226" s="253"/>
    </row>
    <row r="227" spans="1:16" outlineLevel="1" x14ac:dyDescent="0.25">
      <c r="A227" s="249">
        <v>8725</v>
      </c>
      <c r="B227" s="264" t="s">
        <v>536</v>
      </c>
      <c r="C227" s="387">
        <v>0</v>
      </c>
      <c r="D227" s="387">
        <v>0</v>
      </c>
      <c r="E227" s="387">
        <v>0</v>
      </c>
      <c r="F227" s="387">
        <v>0</v>
      </c>
      <c r="G227" s="387">
        <v>0</v>
      </c>
      <c r="H227" s="387">
        <v>0</v>
      </c>
      <c r="I227" s="387">
        <v>64.41</v>
      </c>
      <c r="J227" s="387">
        <v>0</v>
      </c>
      <c r="K227" s="387">
        <v>0</v>
      </c>
      <c r="L227" s="388">
        <v>0</v>
      </c>
      <c r="M227" s="388">
        <v>0</v>
      </c>
      <c r="N227" s="388">
        <v>0</v>
      </c>
      <c r="O227" s="388">
        <v>64.41</v>
      </c>
      <c r="P227" s="253"/>
    </row>
    <row r="228" spans="1:16" outlineLevel="1" x14ac:dyDescent="0.25">
      <c r="A228" s="249">
        <v>8740</v>
      </c>
      <c r="B228" s="264" t="s">
        <v>537</v>
      </c>
      <c r="C228" s="387">
        <v>0</v>
      </c>
      <c r="D228" s="387">
        <v>0</v>
      </c>
      <c r="E228" s="387">
        <v>0</v>
      </c>
      <c r="F228" s="387">
        <v>0</v>
      </c>
      <c r="G228" s="387">
        <v>0</v>
      </c>
      <c r="H228" s="387">
        <v>0</v>
      </c>
      <c r="I228" s="387">
        <v>0</v>
      </c>
      <c r="J228" s="387">
        <v>0</v>
      </c>
      <c r="K228" s="387">
        <v>0</v>
      </c>
      <c r="L228" s="388">
        <v>0</v>
      </c>
      <c r="M228" s="388">
        <v>0</v>
      </c>
      <c r="N228" s="388">
        <v>0</v>
      </c>
      <c r="O228" s="388">
        <v>0</v>
      </c>
      <c r="P228" s="253"/>
    </row>
    <row r="229" spans="1:16" outlineLevel="1" x14ac:dyDescent="0.25">
      <c r="A229" s="249">
        <v>8750</v>
      </c>
      <c r="B229" s="264" t="s">
        <v>538</v>
      </c>
      <c r="C229" s="387">
        <v>0</v>
      </c>
      <c r="D229" s="387">
        <v>0</v>
      </c>
      <c r="E229" s="387">
        <v>0</v>
      </c>
      <c r="F229" s="387">
        <v>0</v>
      </c>
      <c r="G229" s="387">
        <v>0</v>
      </c>
      <c r="H229" s="387">
        <v>840</v>
      </c>
      <c r="I229" s="387">
        <v>298</v>
      </c>
      <c r="J229" s="387">
        <v>0</v>
      </c>
      <c r="K229" s="387">
        <v>190</v>
      </c>
      <c r="L229" s="388">
        <v>583.33000000000004</v>
      </c>
      <c r="M229" s="388">
        <v>583.33000000000004</v>
      </c>
      <c r="N229" s="388">
        <v>583.33000000000004</v>
      </c>
      <c r="O229" s="388">
        <v>3077.99</v>
      </c>
      <c r="P229" s="253"/>
    </row>
    <row r="230" spans="1:16" x14ac:dyDescent="0.25">
      <c r="A230" s="249"/>
      <c r="B230" s="262" t="s">
        <v>539</v>
      </c>
      <c r="C230" s="386">
        <v>0</v>
      </c>
      <c r="D230" s="386">
        <v>0</v>
      </c>
      <c r="E230" s="386">
        <v>0</v>
      </c>
      <c r="F230" s="386">
        <v>235</v>
      </c>
      <c r="G230" s="386">
        <v>212.88</v>
      </c>
      <c r="H230" s="386">
        <v>840</v>
      </c>
      <c r="I230" s="386">
        <v>696.53</v>
      </c>
      <c r="J230" s="386">
        <v>216.3</v>
      </c>
      <c r="K230" s="386">
        <v>190</v>
      </c>
      <c r="L230" s="390">
        <v>766.67000000000007</v>
      </c>
      <c r="M230" s="390">
        <v>766.67000000000007</v>
      </c>
      <c r="N230" s="390">
        <v>766.67000000000007</v>
      </c>
      <c r="O230" s="390">
        <v>4690.7199999999993</v>
      </c>
      <c r="P230" s="253"/>
    </row>
    <row r="231" spans="1:16" outlineLevel="1" x14ac:dyDescent="0.25">
      <c r="A231" s="249">
        <v>8755</v>
      </c>
      <c r="B231" s="264" t="s">
        <v>621</v>
      </c>
      <c r="C231" s="387">
        <v>0</v>
      </c>
      <c r="D231" s="387">
        <v>0</v>
      </c>
      <c r="E231" s="387">
        <v>0</v>
      </c>
      <c r="F231" s="387">
        <v>0</v>
      </c>
      <c r="G231" s="387">
        <v>0</v>
      </c>
      <c r="H231" s="387">
        <v>0</v>
      </c>
      <c r="I231" s="387">
        <v>0</v>
      </c>
      <c r="J231" s="387">
        <v>0</v>
      </c>
      <c r="K231" s="387">
        <v>0</v>
      </c>
      <c r="L231" s="388">
        <v>0</v>
      </c>
      <c r="M231" s="388">
        <v>0</v>
      </c>
      <c r="N231" s="388">
        <v>0</v>
      </c>
      <c r="O231" s="388">
        <v>0</v>
      </c>
      <c r="P231" s="253"/>
    </row>
    <row r="232" spans="1:16" outlineLevel="1" x14ac:dyDescent="0.25">
      <c r="A232" s="249">
        <v>8755</v>
      </c>
      <c r="B232" s="264" t="s">
        <v>541</v>
      </c>
      <c r="C232" s="387">
        <v>0</v>
      </c>
      <c r="D232" s="387">
        <v>0</v>
      </c>
      <c r="E232" s="387">
        <v>0</v>
      </c>
      <c r="F232" s="387">
        <v>0</v>
      </c>
      <c r="G232" s="387">
        <v>0</v>
      </c>
      <c r="H232" s="387">
        <v>0</v>
      </c>
      <c r="I232" s="387">
        <v>0</v>
      </c>
      <c r="J232" s="387">
        <v>0</v>
      </c>
      <c r="K232" s="387">
        <v>0</v>
      </c>
      <c r="L232" s="388">
        <v>0</v>
      </c>
      <c r="M232" s="388">
        <v>0</v>
      </c>
      <c r="N232" s="388">
        <v>0</v>
      </c>
      <c r="O232" s="388">
        <v>0</v>
      </c>
      <c r="P232" s="253"/>
    </row>
    <row r="233" spans="1:16" x14ac:dyDescent="0.25">
      <c r="A233" s="249"/>
      <c r="B233" s="262" t="s">
        <v>542</v>
      </c>
      <c r="C233" s="386">
        <v>0</v>
      </c>
      <c r="D233" s="386">
        <v>0</v>
      </c>
      <c r="E233" s="386">
        <v>0</v>
      </c>
      <c r="F233" s="386">
        <v>0</v>
      </c>
      <c r="G233" s="386">
        <v>0</v>
      </c>
      <c r="H233" s="386">
        <v>0</v>
      </c>
      <c r="I233" s="386">
        <v>0</v>
      </c>
      <c r="J233" s="386">
        <v>0</v>
      </c>
      <c r="K233" s="386">
        <v>0</v>
      </c>
      <c r="L233" s="390">
        <v>0</v>
      </c>
      <c r="M233" s="390">
        <v>0</v>
      </c>
      <c r="N233" s="390">
        <v>0</v>
      </c>
      <c r="O233" s="390">
        <v>0</v>
      </c>
      <c r="P233" s="253"/>
    </row>
    <row r="234" spans="1:16" x14ac:dyDescent="0.25">
      <c r="A234" s="249">
        <v>8810</v>
      </c>
      <c r="B234" s="262" t="s">
        <v>622</v>
      </c>
      <c r="C234" s="387">
        <v>0</v>
      </c>
      <c r="D234" s="387">
        <v>0</v>
      </c>
      <c r="E234" s="387">
        <v>0</v>
      </c>
      <c r="F234" s="387">
        <v>0</v>
      </c>
      <c r="G234" s="387">
        <v>0</v>
      </c>
      <c r="H234" s="387">
        <v>0</v>
      </c>
      <c r="I234" s="387">
        <v>0</v>
      </c>
      <c r="J234" s="387">
        <v>0</v>
      </c>
      <c r="K234" s="387">
        <v>0</v>
      </c>
      <c r="L234" s="388">
        <v>0</v>
      </c>
      <c r="M234" s="388">
        <v>0</v>
      </c>
      <c r="N234" s="388">
        <v>0</v>
      </c>
      <c r="O234" s="388">
        <v>0</v>
      </c>
      <c r="P234" s="253"/>
    </row>
    <row r="235" spans="1:16" x14ac:dyDescent="0.25">
      <c r="A235" s="249"/>
      <c r="B235" s="262" t="s">
        <v>623</v>
      </c>
      <c r="C235" s="383">
        <v>53644.51999999999</v>
      </c>
      <c r="D235" s="383">
        <v>71735.579999999973</v>
      </c>
      <c r="E235" s="383">
        <v>79176.83</v>
      </c>
      <c r="F235" s="383">
        <v>68775.039999999994</v>
      </c>
      <c r="G235" s="383">
        <v>45930.95</v>
      </c>
      <c r="H235" s="383">
        <v>67080.73</v>
      </c>
      <c r="I235" s="383">
        <v>50109.060000000012</v>
      </c>
      <c r="J235" s="383">
        <v>44412.86</v>
      </c>
      <c r="K235" s="383">
        <v>43969.040000000008</v>
      </c>
      <c r="L235" s="384">
        <v>70935.710000000006</v>
      </c>
      <c r="M235" s="384">
        <v>71381.899999999994</v>
      </c>
      <c r="N235" s="384">
        <v>71262.33</v>
      </c>
      <c r="O235" s="384">
        <v>738414.54999999993</v>
      </c>
      <c r="P235" s="253"/>
    </row>
    <row r="236" spans="1:16" x14ac:dyDescent="0.25">
      <c r="A236" s="249">
        <v>8915</v>
      </c>
      <c r="B236" s="262" t="s">
        <v>624</v>
      </c>
      <c r="C236" s="395">
        <v>0</v>
      </c>
      <c r="D236" s="395">
        <v>0</v>
      </c>
      <c r="E236" s="387">
        <v>0</v>
      </c>
      <c r="F236" s="387">
        <v>0</v>
      </c>
      <c r="G236" s="387">
        <v>0</v>
      </c>
      <c r="H236" s="387">
        <v>0</v>
      </c>
      <c r="I236" s="387">
        <v>0</v>
      </c>
      <c r="J236" s="387">
        <v>0</v>
      </c>
      <c r="K236" s="387">
        <v>0</v>
      </c>
      <c r="L236" s="388">
        <v>0</v>
      </c>
      <c r="M236" s="388">
        <v>0</v>
      </c>
      <c r="N236" s="388">
        <v>0</v>
      </c>
      <c r="O236" s="389">
        <v>0</v>
      </c>
      <c r="P236" s="253"/>
    </row>
    <row r="237" spans="1:16" x14ac:dyDescent="0.25">
      <c r="A237" s="249">
        <v>8910</v>
      </c>
      <c r="B237" s="262" t="s">
        <v>625</v>
      </c>
      <c r="C237" s="387">
        <v>8097.43</v>
      </c>
      <c r="D237" s="387">
        <v>10818.09</v>
      </c>
      <c r="E237" s="387">
        <v>9135.17</v>
      </c>
      <c r="F237" s="387">
        <v>7911.1</v>
      </c>
      <c r="G237" s="387">
        <v>7250.89</v>
      </c>
      <c r="H237" s="387">
        <v>15586.23</v>
      </c>
      <c r="I237" s="387">
        <v>24597.86</v>
      </c>
      <c r="J237" s="387">
        <v>8756.5</v>
      </c>
      <c r="K237" s="387">
        <v>13953.66</v>
      </c>
      <c r="L237" s="388">
        <v>14769.045170000001</v>
      </c>
      <c r="M237" s="388">
        <v>15446.346410000002</v>
      </c>
      <c r="N237" s="388">
        <v>15069.211960000002</v>
      </c>
      <c r="O237" s="389">
        <v>151391.53354000003</v>
      </c>
      <c r="P237" s="253"/>
    </row>
    <row r="238" spans="1:16" x14ac:dyDescent="0.25">
      <c r="A238" s="249"/>
      <c r="B238" s="262" t="s">
        <v>56</v>
      </c>
      <c r="C238" s="383">
        <v>61741.94999999999</v>
      </c>
      <c r="D238" s="383">
        <v>82553.669999999969</v>
      </c>
      <c r="E238" s="383">
        <v>88312</v>
      </c>
      <c r="F238" s="383">
        <v>76686.14</v>
      </c>
      <c r="G238" s="383">
        <v>53181.84</v>
      </c>
      <c r="H238" s="383">
        <v>82666.959999999992</v>
      </c>
      <c r="I238" s="383">
        <v>74706.920000000013</v>
      </c>
      <c r="J238" s="383">
        <v>53169.36</v>
      </c>
      <c r="K238" s="383">
        <v>57922.700000000012</v>
      </c>
      <c r="L238" s="384">
        <v>85704.755170000004</v>
      </c>
      <c r="M238" s="384">
        <v>86828.246409999992</v>
      </c>
      <c r="N238" s="384">
        <v>86331.541960000002</v>
      </c>
      <c r="O238" s="384">
        <v>889806.08354000002</v>
      </c>
      <c r="P238" s="253"/>
    </row>
    <row r="239" spans="1:16" x14ac:dyDescent="0.25">
      <c r="A239" s="249"/>
      <c r="B239" s="262"/>
      <c r="C239" s="386"/>
      <c r="D239" s="386"/>
      <c r="E239" s="386"/>
      <c r="F239" s="396"/>
      <c r="G239" s="386"/>
      <c r="H239" s="396"/>
      <c r="I239" s="386"/>
      <c r="J239" s="386"/>
      <c r="K239" s="386"/>
      <c r="L239" s="390"/>
      <c r="M239" s="390"/>
      <c r="N239" s="397"/>
      <c r="O239" s="397"/>
      <c r="P239" s="253"/>
    </row>
    <row r="240" spans="1:16" ht="15.75" thickBot="1" x14ac:dyDescent="0.3">
      <c r="A240" s="249"/>
      <c r="B240" s="265" t="s">
        <v>626</v>
      </c>
      <c r="C240" s="391">
        <v>-3969.5499999999884</v>
      </c>
      <c r="D240" s="391">
        <v>-10666.769999999975</v>
      </c>
      <c r="E240" s="391">
        <v>-31058.219999999994</v>
      </c>
      <c r="F240" s="391">
        <v>46823.11</v>
      </c>
      <c r="G240" s="391">
        <v>43457.170000000013</v>
      </c>
      <c r="H240" s="391">
        <v>-14521.89</v>
      </c>
      <c r="I240" s="391">
        <v>-5028.4400000000169</v>
      </c>
      <c r="J240" s="391">
        <v>-7545.8399999999965</v>
      </c>
      <c r="K240" s="391">
        <v>-9319.2800000000134</v>
      </c>
      <c r="L240" s="392">
        <v>-31453.755170000004</v>
      </c>
      <c r="M240" s="392">
        <v>-35627.246409999992</v>
      </c>
      <c r="N240" s="392">
        <v>-32281.541960000002</v>
      </c>
      <c r="O240" s="392">
        <v>-91192.253539999947</v>
      </c>
      <c r="P240" s="253"/>
    </row>
    <row r="241" spans="1:16" ht="15.75" thickTop="1" x14ac:dyDescent="0.25">
      <c r="A241" s="249"/>
      <c r="B241" s="254" t="s">
        <v>627</v>
      </c>
      <c r="C241" s="266">
        <v>-3969.5499999999884</v>
      </c>
      <c r="D241" s="266">
        <v>-14636.319999999963</v>
      </c>
      <c r="E241" s="266">
        <v>-45694.539999999957</v>
      </c>
      <c r="F241" s="266">
        <v>1128.5700000000434</v>
      </c>
      <c r="G241" s="266">
        <v>44585.740000000056</v>
      </c>
      <c r="H241" s="266">
        <v>30063.850000000057</v>
      </c>
      <c r="I241" s="266">
        <v>25035.41000000004</v>
      </c>
      <c r="J241" s="403">
        <v>17489.570000000043</v>
      </c>
      <c r="K241" s="403">
        <v>8170.29000000003</v>
      </c>
      <c r="L241" s="404">
        <v>-23283.465169999974</v>
      </c>
      <c r="M241" s="404">
        <v>-58910.711579999966</v>
      </c>
      <c r="N241" s="404">
        <v>-91192.253539999976</v>
      </c>
      <c r="O241" s="251"/>
      <c r="P241" s="253"/>
    </row>
    <row r="242" spans="1:16" x14ac:dyDescent="0.25">
      <c r="A242" s="249"/>
      <c r="B242" s="267"/>
      <c r="C242" s="266"/>
      <c r="D242" s="251"/>
      <c r="E242" s="251"/>
      <c r="F242" s="251"/>
      <c r="G242" s="251"/>
      <c r="H242" s="251"/>
      <c r="I242" s="251"/>
      <c r="J242" s="401"/>
      <c r="K242" s="401"/>
      <c r="L242" s="251"/>
      <c r="M242" s="251"/>
      <c r="N242" s="251"/>
      <c r="O242" s="251"/>
      <c r="P242" s="253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rgb="FFFFFF00"/>
  </sheetPr>
  <dimension ref="B1:AA247"/>
  <sheetViews>
    <sheetView topLeftCell="B1" zoomScale="151" zoomScaleNormal="110" workbookViewId="0">
      <pane xSplit="7" ySplit="6" topLeftCell="I229" activePane="bottomRight" state="frozen"/>
      <selection pane="topRight" activeCell="I1" sqref="I1"/>
      <selection pane="bottomLeft" activeCell="B7" sqref="B7"/>
      <selection pane="bottomRight" activeCell="G236" sqref="G236"/>
    </sheetView>
  </sheetViews>
  <sheetFormatPr defaultRowHeight="15" outlineLevelRow="1" x14ac:dyDescent="0.25"/>
  <cols>
    <col min="1" max="1" width="0" hidden="1" customWidth="1"/>
    <col min="3" max="3" width="42.42578125" customWidth="1"/>
    <col min="4" max="6" width="9.140625" hidden="1" customWidth="1"/>
    <col min="7" max="7" width="9.140625" customWidth="1"/>
    <col min="8" max="8" width="10.28515625" bestFit="1" customWidth="1"/>
    <col min="9" max="17" width="10.7109375" customWidth="1"/>
    <col min="18" max="23" width="11.7109375" customWidth="1"/>
    <col min="24" max="24" width="10.7109375" customWidth="1"/>
  </cols>
  <sheetData>
    <row r="1" spans="2:27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2:27" x14ac:dyDescent="0.25">
      <c r="B2" s="54"/>
      <c r="C2" s="19" t="str">
        <f>+Instructions!A2</f>
        <v>Program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2:27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27" x14ac:dyDescent="0.25">
      <c r="B4" s="54"/>
      <c r="C4" s="19" t="str">
        <f>+'Staffing Plan'!D4</f>
        <v>Annual Budget FY 2025-2026</v>
      </c>
      <c r="D4" s="18"/>
      <c r="E4" s="18"/>
      <c r="F4" s="54"/>
      <c r="G4" s="18"/>
      <c r="H4" s="126"/>
      <c r="I4" s="335">
        <f>IF(I46&lt;&gt;0,I46/$H$46,0)</f>
        <v>0.68444963896090438</v>
      </c>
      <c r="J4" s="335">
        <f t="shared" ref="J4:W4" si="0">IF(J46&lt;&gt;0,J46/$H$46,0)</f>
        <v>7.8806286976069506E-2</v>
      </c>
      <c r="K4" s="335">
        <f t="shared" si="0"/>
        <v>7.8400595008249044E-2</v>
      </c>
      <c r="L4" s="335">
        <f t="shared" si="0"/>
        <v>8.5145535086736494E-3</v>
      </c>
      <c r="M4" s="335">
        <f t="shared" si="0"/>
        <v>3.0168461847402003E-2</v>
      </c>
      <c r="N4" s="335">
        <f t="shared" si="0"/>
        <v>5.1215499802610941E-2</v>
      </c>
      <c r="O4" s="335">
        <f t="shared" si="0"/>
        <v>6.2222694450991302E-2</v>
      </c>
      <c r="P4" s="335">
        <f t="shared" si="0"/>
        <v>6.2222694450991302E-3</v>
      </c>
      <c r="Q4" s="335">
        <f t="shared" si="0"/>
        <v>0</v>
      </c>
      <c r="R4" s="335">
        <f t="shared" si="0"/>
        <v>0</v>
      </c>
      <c r="S4" s="335">
        <f t="shared" si="0"/>
        <v>0</v>
      </c>
      <c r="T4" s="335">
        <f t="shared" si="0"/>
        <v>0</v>
      </c>
      <c r="U4" s="335">
        <f t="shared" si="0"/>
        <v>0</v>
      </c>
      <c r="V4" s="335">
        <f t="shared" si="0"/>
        <v>0</v>
      </c>
      <c r="W4" s="335">
        <f t="shared" si="0"/>
        <v>0</v>
      </c>
      <c r="X4" s="18"/>
      <c r="Y4" s="18"/>
      <c r="Z4" s="18"/>
      <c r="AA4" s="18"/>
    </row>
    <row r="5" spans="2:27" x14ac:dyDescent="0.25">
      <c r="B5" s="127"/>
      <c r="C5" s="128"/>
      <c r="D5" s="128"/>
      <c r="E5" s="128"/>
      <c r="F5" s="129"/>
      <c r="G5" s="320" t="s">
        <v>693</v>
      </c>
      <c r="H5" s="131"/>
      <c r="I5" s="344">
        <f>'Contracts Summary'!F3</f>
        <v>0</v>
      </c>
      <c r="J5" s="344">
        <f>'Contracts Summary'!F4</f>
        <v>0</v>
      </c>
      <c r="K5" s="344">
        <f>'Contracts Summary'!F5</f>
        <v>0</v>
      </c>
      <c r="L5" s="344">
        <f>'Contracts Summary'!F6</f>
        <v>0</v>
      </c>
      <c r="M5" s="344">
        <f>'Contracts Summary'!F7</f>
        <v>0</v>
      </c>
      <c r="N5" s="344">
        <f>'Contracts Summary'!F8</f>
        <v>0</v>
      </c>
      <c r="O5" s="344">
        <f>'Contracts Summary'!F9</f>
        <v>0</v>
      </c>
      <c r="P5" s="344">
        <f>'Contracts Summary'!F10</f>
        <v>0</v>
      </c>
      <c r="Q5" s="344">
        <f>'Contracts Summary'!F11</f>
        <v>0</v>
      </c>
      <c r="R5" s="344">
        <f>'Contracts Summary'!F12</f>
        <v>0</v>
      </c>
      <c r="S5" s="344">
        <f>'Contracts Summary'!F13</f>
        <v>0</v>
      </c>
      <c r="T5" s="344">
        <f>'Contracts Summary'!F14</f>
        <v>0</v>
      </c>
      <c r="U5" s="344">
        <f>'Contracts Summary'!F15</f>
        <v>0</v>
      </c>
      <c r="V5" s="344">
        <f>'Contracts Summary'!F16</f>
        <v>0</v>
      </c>
      <c r="W5" s="344">
        <f>'Contracts Summary'!F17</f>
        <v>0</v>
      </c>
      <c r="X5" s="131" t="s">
        <v>285</v>
      </c>
      <c r="Y5" s="18"/>
      <c r="Z5" s="18"/>
      <c r="AA5" s="18"/>
    </row>
    <row r="6" spans="2:27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321" t="s">
        <v>15</v>
      </c>
      <c r="H6" s="134" t="s">
        <v>16</v>
      </c>
      <c r="I6" s="135" t="str">
        <f>'Contracts Summary'!B3</f>
        <v xml:space="preserve">State Aid </v>
      </c>
      <c r="J6" s="135" t="str">
        <f>'Contracts Summary'!B4</f>
        <v>Classroom Site Funds</v>
      </c>
      <c r="K6" s="135" t="str">
        <f>'Contracts Summary'!B5</f>
        <v xml:space="preserve">Title 1 </v>
      </c>
      <c r="L6" s="135" t="str">
        <f>'Contracts Summary'!B6</f>
        <v>Title 2</v>
      </c>
      <c r="M6" s="135" t="str">
        <f>'Contracts Summary'!B7</f>
        <v>IDEA</v>
      </c>
      <c r="N6" s="135" t="str">
        <f>'Contracts Summary'!B8</f>
        <v>NSLP</v>
      </c>
      <c r="O6" s="135" t="str">
        <f>'Contracts Summary'!B9</f>
        <v>Tax Credit Donations</v>
      </c>
      <c r="P6" s="135" t="str">
        <f>'Contracts Summary'!B10</f>
        <v>VSUW</v>
      </c>
      <c r="Q6" s="135" t="str">
        <f>'Contracts Summary'!B11</f>
        <v>Contract 9</v>
      </c>
      <c r="R6" s="135" t="str">
        <f>'Contracts Summary'!B12</f>
        <v>Contract 10</v>
      </c>
      <c r="S6" s="135" t="str">
        <f>'Contracts Summary'!B13</f>
        <v>Contract 11</v>
      </c>
      <c r="T6" s="135" t="str">
        <f>'Contracts Summary'!B14</f>
        <v>Contract 12</v>
      </c>
      <c r="U6" s="135" t="str">
        <f>'Contracts Summary'!B15</f>
        <v>Contract 13</v>
      </c>
      <c r="V6" s="135" t="str">
        <f>'Contracts Summary'!B16</f>
        <v>Contract 14</v>
      </c>
      <c r="W6" s="135" t="str">
        <f>'Contracts Summary'!B17</f>
        <v>Contract 15</v>
      </c>
      <c r="X6" s="136" t="s">
        <v>286</v>
      </c>
      <c r="Y6" s="18"/>
      <c r="Z6" s="18"/>
      <c r="AA6" s="18"/>
    </row>
    <row r="7" spans="2:27" x14ac:dyDescent="0.25">
      <c r="B7" s="137"/>
      <c r="C7" s="138" t="s">
        <v>330</v>
      </c>
      <c r="D7" s="139"/>
      <c r="E7" s="140"/>
      <c r="F7" s="139"/>
      <c r="G7" s="141"/>
      <c r="H7" s="141"/>
      <c r="I7" s="141"/>
      <c r="J7" s="141"/>
      <c r="K7" s="141"/>
      <c r="L7" s="141"/>
      <c r="M7" s="141"/>
      <c r="N7" s="141"/>
      <c r="O7" s="141"/>
      <c r="P7" s="142"/>
      <c r="Q7" s="141"/>
      <c r="R7" s="142"/>
      <c r="S7" s="141"/>
      <c r="T7" s="141"/>
      <c r="U7" s="141"/>
      <c r="V7" s="141"/>
      <c r="W7" s="141"/>
      <c r="X7" s="143"/>
      <c r="Y7" s="144"/>
      <c r="Z7" s="64"/>
      <c r="AA7" s="64"/>
    </row>
    <row r="8" spans="2:27" x14ac:dyDescent="0.25">
      <c r="B8" s="145"/>
      <c r="C8" s="146" t="s">
        <v>331</v>
      </c>
      <c r="D8" s="147"/>
      <c r="E8" s="148"/>
      <c r="F8" s="147"/>
      <c r="G8" s="149"/>
      <c r="H8" s="149"/>
      <c r="I8" s="150"/>
      <c r="J8" s="150"/>
      <c r="K8" s="150"/>
      <c r="L8" s="150"/>
      <c r="M8" s="150"/>
      <c r="N8" s="150"/>
      <c r="O8" s="150"/>
      <c r="P8" s="142"/>
      <c r="Q8" s="150"/>
      <c r="R8" s="142"/>
      <c r="S8" s="150"/>
      <c r="T8" s="150"/>
      <c r="U8" s="150"/>
      <c r="V8" s="150"/>
      <c r="W8" s="150"/>
      <c r="X8" s="143"/>
      <c r="Y8" s="144"/>
      <c r="Z8" s="64"/>
      <c r="AA8" s="64"/>
    </row>
    <row r="9" spans="2:27" outlineLevel="1" x14ac:dyDescent="0.25">
      <c r="B9" s="151">
        <v>6210</v>
      </c>
      <c r="C9" s="152" t="s">
        <v>332</v>
      </c>
      <c r="D9" s="153"/>
      <c r="E9" s="18"/>
      <c r="F9" s="54"/>
      <c r="G9" s="270">
        <f>+'Contract Summary'!L9</f>
        <v>266040.78000000003</v>
      </c>
      <c r="H9" s="155">
        <f>SUM(I9:W9)</f>
        <v>162410.33000000002</v>
      </c>
      <c r="I9" s="302">
        <f>IF('Contracts Summary'!$I$3='Contracts Summary'!$L3,'Contracts Summary'!$J$3,0)</f>
        <v>0</v>
      </c>
      <c r="J9" s="302">
        <f>IF('Contracts Summary'!I4='Contracts Summary'!L3,'Contracts Summary'!J4,0)</f>
        <v>63326</v>
      </c>
      <c r="K9" s="302">
        <f>IF('Contracts Summary'!$I$5='Contracts Summary'!$L3,'Contracts Summary'!$J$5,0)</f>
        <v>63000</v>
      </c>
      <c r="L9" s="302">
        <f>IF('Contracts Summary'!$I$6='Contracts Summary'!$L3,'Contracts Summary'!$J$6,0)</f>
        <v>6842</v>
      </c>
      <c r="M9" s="302">
        <f>IF('Contracts Summary'!$I$7='Contracts Summary'!$L3,'Contracts Summary'!$J$7,0)</f>
        <v>24242.33</v>
      </c>
      <c r="N9" s="302">
        <f>IF('Contracts Summary'!$I$8='Contracts Summary'!$L3,'Contracts Summary'!$J$8,0)</f>
        <v>0</v>
      </c>
      <c r="O9" s="302">
        <f>IF('Contracts Summary'!$I$9='Contracts Summary'!$L3,'Contracts Summary'!$J$9,0)</f>
        <v>0</v>
      </c>
      <c r="P9" s="302">
        <f>IF('Contracts Summary'!$I$10='Contracts Summary'!$L3,'Contracts Summary'!$J$10,0)</f>
        <v>5000</v>
      </c>
      <c r="Q9" s="302">
        <f>IF('Contracts Summary'!$I$11='Contracts Summary'!$L3,'Contracts Summary'!$J$11,0)</f>
        <v>0</v>
      </c>
      <c r="R9" s="302">
        <f>IF('Contracts Summary'!$I$12='Contracts Summary'!$L3,'Contracts Summary'!$J$12,0)</f>
        <v>0</v>
      </c>
      <c r="S9" s="302">
        <f>IF('Contracts Summary'!$I$13='Contracts Summary'!$L3,'Contracts Summary'!$J$13,0)</f>
        <v>0</v>
      </c>
      <c r="T9" s="302">
        <f>IF('Contracts Summary'!$I$14='Contracts Summary'!$L3,'Contracts Summary'!$J$14,0)</f>
        <v>0</v>
      </c>
      <c r="U9" s="302">
        <f>IF('Contracts Summary'!$I$15='Contracts Summary'!$L3,'Contracts Summary'!$J$15,0)</f>
        <v>0</v>
      </c>
      <c r="V9" s="302">
        <f>IF('Contracts Summary'!$I$16='Contracts Summary'!$L3,'Contracts Summary'!$J$16,0)</f>
        <v>0</v>
      </c>
      <c r="W9" s="302">
        <f>IF('Contracts Summary'!$I$17='Contracts Summary'!$L3,'Contracts Summary'!$J$17,0)</f>
        <v>0</v>
      </c>
      <c r="X9" s="157">
        <f>SUM(I9:W9)</f>
        <v>162410.33000000002</v>
      </c>
      <c r="Y9" s="126">
        <f>H9-X9</f>
        <v>0</v>
      </c>
      <c r="Z9" s="18"/>
      <c r="AA9" s="18"/>
    </row>
    <row r="10" spans="2:27" outlineLevel="1" x14ac:dyDescent="0.25">
      <c r="B10" s="151">
        <v>6220</v>
      </c>
      <c r="C10" s="152" t="s">
        <v>333</v>
      </c>
      <c r="D10" s="153"/>
      <c r="E10" s="18"/>
      <c r="F10" s="54"/>
      <c r="G10" s="270">
        <f>+'Contract Summary'!L10</f>
        <v>476033.51999999996</v>
      </c>
      <c r="H10" s="155">
        <f>SUM(I10:W10)</f>
        <v>550000</v>
      </c>
      <c r="I10" s="302">
        <f>IF('Contracts Summary'!$I$3='Contracts Summary'!$L4,'Contracts Summary'!$J$3,0)</f>
        <v>550000</v>
      </c>
      <c r="J10" s="302">
        <f>IF('Contracts Summary'!$I$4='Contracts Summary'!$L4,'Contracts Summary'!$J$4,0)</f>
        <v>0</v>
      </c>
      <c r="K10" s="302">
        <f>IF('Contracts Summary'!$I$5='Contracts Summary'!$L4,'Contracts Summary'!$J$5,0)</f>
        <v>0</v>
      </c>
      <c r="L10" s="302">
        <f>IF('Contracts Summary'!$I$6='Contracts Summary'!$L4,'Contracts Summary'!$J$6,0)</f>
        <v>0</v>
      </c>
      <c r="M10" s="302">
        <f>IF('Contracts Summary'!$I$7='Contracts Summary'!$L4,'Contracts Summary'!$J$7,0)</f>
        <v>0</v>
      </c>
      <c r="N10" s="302">
        <f>IF('Contracts Summary'!$I$8='Contracts Summary'!$L4,'Contracts Summary'!$J$8,0)</f>
        <v>0</v>
      </c>
      <c r="O10" s="302">
        <f>IF('Contracts Summary'!$I$9='Contracts Summary'!$L4,'Contracts Summary'!$J$9,0)</f>
        <v>0</v>
      </c>
      <c r="P10" s="302">
        <f>IF('Contracts Summary'!$I$10='Contracts Summary'!$L4,'Contracts Summary'!$J$10,0)</f>
        <v>0</v>
      </c>
      <c r="Q10" s="302">
        <f>IF('Contracts Summary'!$I$11='Contracts Summary'!$L4,'Contracts Summary'!$J$11,0)</f>
        <v>0</v>
      </c>
      <c r="R10" s="302">
        <f>IF('Contracts Summary'!$I$12='Contracts Summary'!$L4,'Contracts Summary'!$J$12,0)</f>
        <v>0</v>
      </c>
      <c r="S10" s="302">
        <f>IF('Contracts Summary'!$I$13='Contracts Summary'!$L4,'Contracts Summary'!$J$13,0)</f>
        <v>0</v>
      </c>
      <c r="T10" s="302">
        <f>IF('Contracts Summary'!$I$14='Contracts Summary'!$L4,'Contracts Summary'!$J$14,0)</f>
        <v>0</v>
      </c>
      <c r="U10" s="302">
        <f>IF('Contracts Summary'!$I$15='Contracts Summary'!$L4,'Contracts Summary'!$J$15,0)</f>
        <v>0</v>
      </c>
      <c r="V10" s="302">
        <f>IF('Contracts Summary'!$I$16='Contracts Summary'!$L4,'Contracts Summary'!$J$16,0)</f>
        <v>0</v>
      </c>
      <c r="W10" s="302">
        <f>IF('Contracts Summary'!$I$17='Contracts Summary'!$L4,'Contracts Summary'!$J$17,0)</f>
        <v>0</v>
      </c>
      <c r="X10" s="157">
        <f>SUM(I10:W10)</f>
        <v>550000</v>
      </c>
      <c r="Y10" s="126">
        <f>H10-X10</f>
        <v>0</v>
      </c>
      <c r="Z10" s="18"/>
      <c r="AA10" s="18"/>
    </row>
    <row r="11" spans="2:27" outlineLevel="1" x14ac:dyDescent="0.25">
      <c r="B11" s="158">
        <v>6230</v>
      </c>
      <c r="C11" s="152" t="s">
        <v>334</v>
      </c>
      <c r="D11" s="153"/>
      <c r="E11" s="18"/>
      <c r="F11" s="54"/>
      <c r="G11" s="270">
        <f>+'Contract Summary'!L11</f>
        <v>25422.809999999998</v>
      </c>
      <c r="H11" s="155">
        <f>SUM(I11:W11)</f>
        <v>41155</v>
      </c>
      <c r="I11" s="302">
        <f>IF('Contracts Summary'!$I$3='Contracts Summary'!$L5,'Contracts Summary'!$J$3,0)</f>
        <v>0</v>
      </c>
      <c r="J11" s="302">
        <f>IF('Contracts Summary'!$I$4='Contracts Summary'!$L5,'Contracts Summary'!$J$4,0)</f>
        <v>0</v>
      </c>
      <c r="K11" s="302">
        <f>IF('Contracts Summary'!$I$5='Contracts Summary'!$L5,'Contracts Summary'!$J$5,0)</f>
        <v>0</v>
      </c>
      <c r="L11" s="302">
        <f>IF('Contracts Summary'!$I$6='Contracts Summary'!$L5,'Contracts Summary'!$J$6,0)</f>
        <v>0</v>
      </c>
      <c r="M11" s="302">
        <f>IF('Contracts Summary'!$I$7='Contracts Summary'!$L5,'Contracts Summary'!$J$7,0)</f>
        <v>0</v>
      </c>
      <c r="N11" s="302">
        <f>IF('Contracts Summary'!$I$8='Contracts Summary'!$L5,'Contracts Summary'!$J$8,0)</f>
        <v>41155</v>
      </c>
      <c r="O11" s="302">
        <f>IF('Contracts Summary'!$I$9='Contracts Summary'!$L5,'Contracts Summary'!$J$9,0)</f>
        <v>0</v>
      </c>
      <c r="P11" s="302">
        <f>IF('Contracts Summary'!$I$10='Contracts Summary'!$L5,'Contracts Summary'!$J$10,0)</f>
        <v>0</v>
      </c>
      <c r="Q11" s="302">
        <f>IF('Contracts Summary'!$I$11='Contracts Summary'!$L5,'Contracts Summary'!$J$11,0)</f>
        <v>0</v>
      </c>
      <c r="R11" s="302">
        <f>IF('Contracts Summary'!$I$12='Contracts Summary'!$L5,'Contracts Summary'!$J$12,0)</f>
        <v>0</v>
      </c>
      <c r="S11" s="302">
        <f>IF('Contracts Summary'!$I$13='Contracts Summary'!$L5,'Contracts Summary'!$J$13,0)</f>
        <v>0</v>
      </c>
      <c r="T11" s="302">
        <f>IF('Contracts Summary'!$I$14='Contracts Summary'!$L5,'Contracts Summary'!$J$14,0)</f>
        <v>0</v>
      </c>
      <c r="U11" s="302">
        <f>IF('Contracts Summary'!$I$15='Contracts Summary'!$L5,'Contracts Summary'!$J$15,0)</f>
        <v>0</v>
      </c>
      <c r="V11" s="302">
        <f>IF('Contracts Summary'!$I$16='Contracts Summary'!$L5,'Contracts Summary'!$J$16,0)</f>
        <v>0</v>
      </c>
      <c r="W11" s="302">
        <f>IF('Contracts Summary'!$I$17='Contracts Summary'!$L5,'Contracts Summary'!$J$17,0)</f>
        <v>0</v>
      </c>
      <c r="X11" s="157">
        <f>SUM(I11:W11)</f>
        <v>41155</v>
      </c>
      <c r="Y11" s="126">
        <f>H11-X11</f>
        <v>0</v>
      </c>
      <c r="Z11" s="18"/>
      <c r="AA11" s="18"/>
    </row>
    <row r="12" spans="2:27" x14ac:dyDescent="0.25">
      <c r="B12" s="158"/>
      <c r="C12" s="146" t="s">
        <v>335</v>
      </c>
      <c r="D12" s="153"/>
      <c r="E12" s="18"/>
      <c r="F12" s="54"/>
      <c r="G12" s="270">
        <f>+'Contract Summary'!L12</f>
        <v>767497.1100000001</v>
      </c>
      <c r="H12" s="159">
        <f>SUBTOTAL(9,H9:H11)</f>
        <v>753565.33000000007</v>
      </c>
      <c r="I12" s="159">
        <f>SUBTOTAL(9,I9:I11)</f>
        <v>550000</v>
      </c>
      <c r="J12" s="159">
        <f t="shared" ref="J12:Y12" si="1">SUBTOTAL(9,J9:J11)</f>
        <v>63326</v>
      </c>
      <c r="K12" s="159">
        <f t="shared" si="1"/>
        <v>63000</v>
      </c>
      <c r="L12" s="159">
        <f t="shared" si="1"/>
        <v>6842</v>
      </c>
      <c r="M12" s="159">
        <f t="shared" si="1"/>
        <v>24242.33</v>
      </c>
      <c r="N12" s="159">
        <f t="shared" si="1"/>
        <v>41155</v>
      </c>
      <c r="O12" s="159">
        <f t="shared" si="1"/>
        <v>0</v>
      </c>
      <c r="P12" s="159">
        <f t="shared" si="1"/>
        <v>5000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59">
        <f t="shared" si="1"/>
        <v>0</v>
      </c>
      <c r="X12" s="159">
        <f t="shared" si="1"/>
        <v>753565.33000000007</v>
      </c>
      <c r="Y12" s="159">
        <f t="shared" si="1"/>
        <v>0</v>
      </c>
      <c r="Z12" s="18"/>
      <c r="AA12" s="18"/>
    </row>
    <row r="13" spans="2:27" x14ac:dyDescent="0.25">
      <c r="B13" s="158"/>
      <c r="C13" s="146" t="s">
        <v>336</v>
      </c>
      <c r="D13" s="153"/>
      <c r="E13" s="18"/>
      <c r="F13" s="54"/>
      <c r="G13" s="160"/>
      <c r="H13" s="160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43"/>
      <c r="Y13" s="144"/>
      <c r="Z13" s="18"/>
      <c r="AA13" s="18"/>
    </row>
    <row r="14" spans="2:27" x14ac:dyDescent="0.25">
      <c r="B14" s="151">
        <v>6260</v>
      </c>
      <c r="C14" s="162" t="s">
        <v>337</v>
      </c>
      <c r="D14" s="153"/>
      <c r="E14" s="18"/>
      <c r="F14" s="54"/>
      <c r="G14" s="270">
        <f>+'Contract Summary'!L14</f>
        <v>0</v>
      </c>
      <c r="H14" s="155">
        <f>SUM(I14:W14)</f>
        <v>0</v>
      </c>
      <c r="I14" s="302">
        <f>IF('Contracts Summary'!$I$3='Contracts Summary'!$L7,'Contracts Summary'!$J$3,0)</f>
        <v>0</v>
      </c>
      <c r="J14" s="302">
        <f>IF('Contracts Summary'!$I$4='Contracts Summary'!$L7,'Contracts Summary'!$J$4,0)</f>
        <v>0</v>
      </c>
      <c r="K14" s="302">
        <f>IF('Contracts Summary'!$I$5='Contracts Summary'!$L7,'Contracts Summary'!$J$5,0)</f>
        <v>0</v>
      </c>
      <c r="L14" s="302">
        <f>IF('Contracts Summary'!$I$6='Contracts Summary'!$L7,'Contracts Summary'!$J$6,0)</f>
        <v>0</v>
      </c>
      <c r="M14" s="302">
        <f>IF('Contracts Summary'!$I$7='Contracts Summary'!$L7,'Contracts Summary'!$J$7,0)</f>
        <v>0</v>
      </c>
      <c r="N14" s="302">
        <f>IF('Contracts Summary'!$I$8='Contracts Summary'!$L7,'Contracts Summary'!$J$8,0)</f>
        <v>0</v>
      </c>
      <c r="O14" s="302">
        <f>IF('Contracts Summary'!$I$9='Contracts Summary'!$L7,'Contracts Summary'!$J$9,0)</f>
        <v>0</v>
      </c>
      <c r="P14" s="302">
        <f>IF('Contracts Summary'!$I$10='Contracts Summary'!$L7,'Contracts Summary'!$J$10,0)</f>
        <v>0</v>
      </c>
      <c r="Q14" s="302">
        <f>IF('Contracts Summary'!$I$11='Contracts Summary'!$L7,'Contracts Summary'!$J$11,0)</f>
        <v>0</v>
      </c>
      <c r="R14" s="302">
        <f>IF('Contracts Summary'!$I$12='Contracts Summary'!$L7,'Contracts Summary'!$J$12,0)</f>
        <v>0</v>
      </c>
      <c r="S14" s="302">
        <f>IF('Contracts Summary'!$I$13='Contracts Summary'!$L7,'Contracts Summary'!$J$13,0)</f>
        <v>0</v>
      </c>
      <c r="T14" s="302">
        <f>IF('Contracts Summary'!$I$14='Contracts Summary'!$L7,'Contracts Summary'!$J$14,0)</f>
        <v>0</v>
      </c>
      <c r="U14" s="302">
        <f>IF('Contracts Summary'!$I$15='Contracts Summary'!$L7,'Contracts Summary'!$J$15,0)</f>
        <v>0</v>
      </c>
      <c r="V14" s="302">
        <f>IF('Contracts Summary'!$I$16='Contracts Summary'!$L7,'Contracts Summary'!$J$16,0)</f>
        <v>0</v>
      </c>
      <c r="W14" s="302">
        <f>IF('Contracts Summary'!$I$17='Contracts Summary'!$L7,'Contracts Summary'!$J$17,0)</f>
        <v>0</v>
      </c>
      <c r="X14" s="157">
        <f>SUM(I14:W14)</f>
        <v>0</v>
      </c>
      <c r="Y14" s="126">
        <f>H14-X14</f>
        <v>0</v>
      </c>
      <c r="Z14" s="18"/>
      <c r="AA14" s="18"/>
    </row>
    <row r="15" spans="2:27" x14ac:dyDescent="0.25">
      <c r="B15" s="151">
        <v>6270</v>
      </c>
      <c r="C15" s="162" t="s">
        <v>338</v>
      </c>
      <c r="D15" s="153"/>
      <c r="E15" s="18"/>
      <c r="F15" s="54"/>
      <c r="G15" s="270">
        <f>+'Contract Summary'!L15</f>
        <v>0</v>
      </c>
      <c r="H15" s="155">
        <f>SUM(I15:W15)</f>
        <v>0</v>
      </c>
      <c r="I15" s="302">
        <f>IF('Contracts Summary'!$I$3='Contracts Summary'!$L8,'Contracts Summary'!$J$3,0)</f>
        <v>0</v>
      </c>
      <c r="J15" s="302">
        <f>IF('Contracts Summary'!$I$4='Contracts Summary'!$L8,'Contracts Summary'!$J$4,0)</f>
        <v>0</v>
      </c>
      <c r="K15" s="302">
        <f>IF('Contracts Summary'!$I$5='Contracts Summary'!$L8,'Contracts Summary'!$J$5,0)</f>
        <v>0</v>
      </c>
      <c r="L15" s="302">
        <f>IF('Contracts Summary'!$I$6='Contracts Summary'!$L8,'Contracts Summary'!$J$6,0)</f>
        <v>0</v>
      </c>
      <c r="M15" s="302">
        <f>IF('Contracts Summary'!$I$7='Contracts Summary'!$L8,'Contracts Summary'!$J$7,0)</f>
        <v>0</v>
      </c>
      <c r="N15" s="302">
        <f>IF('Contracts Summary'!$I$8='Contracts Summary'!$L8,'Contracts Summary'!$J$8,0)</f>
        <v>0</v>
      </c>
      <c r="O15" s="302">
        <f>IF('Contracts Summary'!$I$9='Contracts Summary'!$L8,'Contracts Summary'!$J$9,0)</f>
        <v>0</v>
      </c>
      <c r="P15" s="302">
        <f>IF('Contracts Summary'!$I$10='Contracts Summary'!$L8,'Contracts Summary'!$J$10,0)</f>
        <v>0</v>
      </c>
      <c r="Q15" s="302">
        <f>IF('Contracts Summary'!$I$11='Contracts Summary'!$L8,'Contracts Summary'!$J$11,0)</f>
        <v>0</v>
      </c>
      <c r="R15" s="302">
        <f>IF('Contracts Summary'!$I$12='Contracts Summary'!$L8,'Contracts Summary'!$J$12,0)</f>
        <v>0</v>
      </c>
      <c r="S15" s="302">
        <f>IF('Contracts Summary'!$I$13='Contracts Summary'!$L8,'Contracts Summary'!$J$13,0)</f>
        <v>0</v>
      </c>
      <c r="T15" s="302">
        <f>IF('Contracts Summary'!$I$14='Contracts Summary'!$L8,'Contracts Summary'!$J$14,0)</f>
        <v>0</v>
      </c>
      <c r="U15" s="302">
        <f>IF('Contracts Summary'!$I$15='Contracts Summary'!$L8,'Contracts Summary'!$J$15,0)</f>
        <v>0</v>
      </c>
      <c r="V15" s="302">
        <f>IF('Contracts Summary'!$I$16='Contracts Summary'!$L8,'Contracts Summary'!$J$16,0)</f>
        <v>0</v>
      </c>
      <c r="W15" s="302">
        <f>IF('Contracts Summary'!$I$17='Contracts Summary'!$L8,'Contracts Summary'!$J$17,0)</f>
        <v>0</v>
      </c>
      <c r="X15" s="157">
        <f>SUM(I15:W15)</f>
        <v>0</v>
      </c>
      <c r="Y15" s="126">
        <f>H15-X15</f>
        <v>0</v>
      </c>
      <c r="Z15" s="18"/>
      <c r="AA15" s="18"/>
    </row>
    <row r="16" spans="2:27" outlineLevel="1" x14ac:dyDescent="0.25">
      <c r="B16" s="151">
        <v>6290</v>
      </c>
      <c r="C16" s="152" t="s">
        <v>339</v>
      </c>
      <c r="D16" s="153"/>
      <c r="E16" s="18"/>
      <c r="F16" s="54"/>
      <c r="G16" s="270">
        <f>+'Contract Summary'!L16</f>
        <v>31116.720000000001</v>
      </c>
      <c r="H16" s="155">
        <f>SUM(I16:W16)</f>
        <v>50000</v>
      </c>
      <c r="I16" s="302">
        <f>IF('Contracts Summary'!$I$3='Contracts Summary'!$L9,'Contracts Summary'!$J$3,0)</f>
        <v>0</v>
      </c>
      <c r="J16" s="302">
        <f>IF('Contracts Summary'!$I$4='Contracts Summary'!$L9,'Contracts Summary'!$J$4,0)</f>
        <v>0</v>
      </c>
      <c r="K16" s="302">
        <f>IF('Contracts Summary'!$I$5='Contracts Summary'!$L9,'Contracts Summary'!$J$5,0)</f>
        <v>0</v>
      </c>
      <c r="L16" s="302">
        <f>IF('Contracts Summary'!$I$6='Contracts Summary'!$L9,'Contracts Summary'!$J$6,0)</f>
        <v>0</v>
      </c>
      <c r="M16" s="302">
        <f>IF('Contracts Summary'!$I$7='Contracts Summary'!$L9,'Contracts Summary'!$J$7,0)</f>
        <v>0</v>
      </c>
      <c r="N16" s="302">
        <f>IF('Contracts Summary'!$I$8='Contracts Summary'!$L9,'Contracts Summary'!$J$8,0)</f>
        <v>0</v>
      </c>
      <c r="O16" s="302">
        <f>IF('Contracts Summary'!$I$9='Contracts Summary'!$L9,'Contracts Summary'!$J$9,0)</f>
        <v>50000</v>
      </c>
      <c r="P16" s="302">
        <f>IF('Contracts Summary'!$I$10='Contracts Summary'!$L9,'Contracts Summary'!$J$10,0)</f>
        <v>0</v>
      </c>
      <c r="Q16" s="302">
        <f>IF('Contracts Summary'!$I$11='Contracts Summary'!$L9,'Contracts Summary'!$J$11,0)</f>
        <v>0</v>
      </c>
      <c r="R16" s="302">
        <f>IF('Contracts Summary'!$I$12='Contracts Summary'!$L9,'Contracts Summary'!$J$12,0)</f>
        <v>0</v>
      </c>
      <c r="S16" s="302">
        <f>IF('Contracts Summary'!$I$13='Contracts Summary'!$L9,'Contracts Summary'!$J$13,0)</f>
        <v>0</v>
      </c>
      <c r="T16" s="302">
        <f>IF('Contracts Summary'!$I$14='Contracts Summary'!$L9,'Contracts Summary'!$J$14,0)</f>
        <v>0</v>
      </c>
      <c r="U16" s="302">
        <f>IF('Contracts Summary'!$I$15='Contracts Summary'!$L9,'Contracts Summary'!$J$15,0)</f>
        <v>0</v>
      </c>
      <c r="V16" s="302">
        <f>IF('Contracts Summary'!$I$16='Contracts Summary'!$L9,'Contracts Summary'!$J$16,0)</f>
        <v>0</v>
      </c>
      <c r="W16" s="302">
        <f>IF('Contracts Summary'!$I$17='Contracts Summary'!$L9,'Contracts Summary'!$J$17,0)</f>
        <v>0</v>
      </c>
      <c r="X16" s="157">
        <f>SUM(I16:W16)</f>
        <v>50000</v>
      </c>
      <c r="Y16" s="126">
        <f>H16-X16</f>
        <v>0</v>
      </c>
      <c r="Z16" s="18"/>
      <c r="AA16" s="18"/>
    </row>
    <row r="17" spans="2:27" outlineLevel="1" x14ac:dyDescent="0.25">
      <c r="B17" s="151">
        <v>6310</v>
      </c>
      <c r="C17" s="152" t="s">
        <v>340</v>
      </c>
      <c r="D17" s="153"/>
      <c r="E17" s="18"/>
      <c r="F17" s="54"/>
      <c r="G17" s="270">
        <f>+'Contract Summary'!L17</f>
        <v>0</v>
      </c>
      <c r="H17" s="155">
        <f>SUM(I17:W17)</f>
        <v>0</v>
      </c>
      <c r="I17" s="302">
        <f>IF('Contracts Summary'!$I$3='Contracts Summary'!$L10,'Contracts Summary'!$J$3,0)</f>
        <v>0</v>
      </c>
      <c r="J17" s="302">
        <f>IF('Contracts Summary'!$I$4='Contracts Summary'!$L10,'Contracts Summary'!$J$4,0)</f>
        <v>0</v>
      </c>
      <c r="K17" s="302">
        <f>IF('Contracts Summary'!$I$5='Contracts Summary'!$L10,'Contracts Summary'!$J$5,0)</f>
        <v>0</v>
      </c>
      <c r="L17" s="302">
        <f>IF('Contracts Summary'!$I$6='Contracts Summary'!$L10,'Contracts Summary'!$J$6,0)</f>
        <v>0</v>
      </c>
      <c r="M17" s="302">
        <f>IF('Contracts Summary'!$I$7='Contracts Summary'!$L10,'Contracts Summary'!$J$7,0)</f>
        <v>0</v>
      </c>
      <c r="N17" s="302">
        <f>IF('Contracts Summary'!$I$8='Contracts Summary'!$L10,'Contracts Summary'!$J$8,0)</f>
        <v>0</v>
      </c>
      <c r="O17" s="302">
        <f>IF('Contracts Summary'!$I$9='Contracts Summary'!$L10,'Contracts Summary'!$J$9,0)</f>
        <v>0</v>
      </c>
      <c r="P17" s="302">
        <f>IF('Contracts Summary'!$I$10='Contracts Summary'!$L10,'Contracts Summary'!$J$10,0)</f>
        <v>0</v>
      </c>
      <c r="Q17" s="302">
        <f>IF('Contracts Summary'!$I$11='Contracts Summary'!$L10,'Contracts Summary'!$J$11,0)</f>
        <v>0</v>
      </c>
      <c r="R17" s="302">
        <f>IF('Contracts Summary'!$I$12='Contracts Summary'!$L10,'Contracts Summary'!$J$12,0)</f>
        <v>0</v>
      </c>
      <c r="S17" s="302">
        <f>IF('Contracts Summary'!$I$13='Contracts Summary'!$L10,'Contracts Summary'!$J$13,0)</f>
        <v>0</v>
      </c>
      <c r="T17" s="302">
        <f>IF('Contracts Summary'!$I$14='Contracts Summary'!$L10,'Contracts Summary'!$J$14,0)</f>
        <v>0</v>
      </c>
      <c r="U17" s="302">
        <f>IF('Contracts Summary'!$I$15='Contracts Summary'!$L10,'Contracts Summary'!$J$15,0)</f>
        <v>0</v>
      </c>
      <c r="V17" s="302">
        <f>IF('Contracts Summary'!$I$16='Contracts Summary'!$L10,'Contracts Summary'!$J$16,0)</f>
        <v>0</v>
      </c>
      <c r="W17" s="302">
        <f>IF('Contracts Summary'!$I$17='Contracts Summary'!$L10,'Contracts Summary'!$J$17,0)</f>
        <v>0</v>
      </c>
      <c r="X17" s="157">
        <f>SUM(I17:W17)</f>
        <v>0</v>
      </c>
      <c r="Y17" s="126">
        <f>H17-X17</f>
        <v>0</v>
      </c>
      <c r="Z17" s="18"/>
      <c r="AA17" s="18"/>
    </row>
    <row r="18" spans="2:27" x14ac:dyDescent="0.25">
      <c r="B18" s="163"/>
      <c r="C18" s="162" t="s">
        <v>341</v>
      </c>
      <c r="D18" s="164"/>
      <c r="E18" s="64"/>
      <c r="F18" s="65"/>
      <c r="G18" s="270">
        <f>+'Contract Summary'!L18</f>
        <v>31116.720000000001</v>
      </c>
      <c r="H18" s="159">
        <f>SUBTOTAL(9,H16:H17)</f>
        <v>50000</v>
      </c>
      <c r="I18" s="166">
        <f t="shared" ref="I18:Y18" si="2">SUBTOTAL(9,I16:I17)</f>
        <v>0</v>
      </c>
      <c r="J18" s="166">
        <f t="shared" si="2"/>
        <v>0</v>
      </c>
      <c r="K18" s="166">
        <f t="shared" si="2"/>
        <v>0</v>
      </c>
      <c r="L18" s="166">
        <f t="shared" si="2"/>
        <v>0</v>
      </c>
      <c r="M18" s="166">
        <f t="shared" si="2"/>
        <v>0</v>
      </c>
      <c r="N18" s="166">
        <f t="shared" si="2"/>
        <v>0</v>
      </c>
      <c r="O18" s="166">
        <f t="shared" si="2"/>
        <v>50000</v>
      </c>
      <c r="P18" s="166">
        <f t="shared" si="2"/>
        <v>0</v>
      </c>
      <c r="Q18" s="166">
        <f t="shared" si="2"/>
        <v>0</v>
      </c>
      <c r="R18" s="166">
        <f t="shared" si="2"/>
        <v>0</v>
      </c>
      <c r="S18" s="166">
        <f t="shared" si="2"/>
        <v>0</v>
      </c>
      <c r="T18" s="166">
        <f t="shared" si="2"/>
        <v>0</v>
      </c>
      <c r="U18" s="166">
        <f t="shared" si="2"/>
        <v>0</v>
      </c>
      <c r="V18" s="166">
        <f t="shared" si="2"/>
        <v>0</v>
      </c>
      <c r="W18" s="166">
        <f t="shared" si="2"/>
        <v>0</v>
      </c>
      <c r="X18" s="166">
        <f t="shared" si="2"/>
        <v>50000</v>
      </c>
      <c r="Y18" s="73">
        <f t="shared" si="2"/>
        <v>0</v>
      </c>
      <c r="Z18" s="64"/>
      <c r="AA18" s="64"/>
    </row>
    <row r="19" spans="2:27" outlineLevel="1" x14ac:dyDescent="0.25">
      <c r="B19" s="151">
        <v>6280</v>
      </c>
      <c r="C19" s="152" t="s">
        <v>342</v>
      </c>
      <c r="D19" s="153"/>
      <c r="E19" s="18"/>
      <c r="F19" s="54"/>
      <c r="G19" s="270">
        <f>+'Contract Summary'!L19</f>
        <v>0</v>
      </c>
      <c r="H19" s="155">
        <f t="shared" ref="H19:H26" si="3">SUM(I19:W19)</f>
        <v>0</v>
      </c>
      <c r="I19" s="302">
        <f>IF('Contracts Summary'!$I$3='Contracts Summary'!$L14,'Contracts Summary'!$J$3,0)</f>
        <v>0</v>
      </c>
      <c r="J19" s="302">
        <f>IF('Contracts Summary'!$I$4='Contracts Summary'!$L14,'Contracts Summary'!$J$4,0)</f>
        <v>0</v>
      </c>
      <c r="K19" s="302">
        <f>IF('Contracts Summary'!$I$5='Contracts Summary'!$L14,'Contracts Summary'!$J$5,0)</f>
        <v>0</v>
      </c>
      <c r="L19" s="302">
        <f>IF('Contracts Summary'!$I$6='Contracts Summary'!$L14,'Contracts Summary'!$J$6,0)</f>
        <v>0</v>
      </c>
      <c r="M19" s="302">
        <f>IF('Contracts Summary'!$I$7='Contracts Summary'!$L14,'Contracts Summary'!$J$7,0)</f>
        <v>0</v>
      </c>
      <c r="N19" s="302">
        <f>IF('Contracts Summary'!$I$8='Contracts Summary'!$L14,'Contracts Summary'!$J$8,0)</f>
        <v>0</v>
      </c>
      <c r="O19" s="302">
        <f>IF('Contracts Summary'!$I$9='Contracts Summary'!$L14,'Contracts Summary'!$J$9,0)</f>
        <v>0</v>
      </c>
      <c r="P19" s="302">
        <f>IF('Contracts Summary'!$I$10='Contracts Summary'!$L14,'Contracts Summary'!$J$10,0)</f>
        <v>0</v>
      </c>
      <c r="Q19" s="302">
        <f>IF('Contracts Summary'!$I$11='Contracts Summary'!$L14,'Contracts Summary'!$J$11,0)</f>
        <v>0</v>
      </c>
      <c r="R19" s="302">
        <f>IF('Contracts Summary'!$I$12='Contracts Summary'!$L14,'Contracts Summary'!$J$12,0)</f>
        <v>0</v>
      </c>
      <c r="S19" s="302">
        <f>IF('Contracts Summary'!$I$13='Contracts Summary'!$L14,'Contracts Summary'!$J$13,0)</f>
        <v>0</v>
      </c>
      <c r="T19" s="302">
        <f>IF('Contracts Summary'!$I$14='Contracts Summary'!$L14,'Contracts Summary'!$J$14,0)</f>
        <v>0</v>
      </c>
      <c r="U19" s="302">
        <f>IF('Contracts Summary'!$I$15='Contracts Summary'!$L14,'Contracts Summary'!$J$15,0)</f>
        <v>0</v>
      </c>
      <c r="V19" s="302">
        <f>IF('Contracts Summary'!$I$16='Contracts Summary'!$L14,'Contracts Summary'!$J$16,0)</f>
        <v>0</v>
      </c>
      <c r="W19" s="302">
        <f>IF('Contracts Summary'!$I$17='Contracts Summary'!$L14,'Contracts Summary'!$J$17,0)</f>
        <v>0</v>
      </c>
      <c r="X19" s="157">
        <f t="shared" ref="X19:X39" si="4">SUM(I19:W19)</f>
        <v>0</v>
      </c>
      <c r="Y19" s="126">
        <f t="shared" ref="Y19:Y46" si="5">H19-X19</f>
        <v>0</v>
      </c>
      <c r="Z19" s="18"/>
      <c r="AA19" s="18"/>
    </row>
    <row r="20" spans="2:27" outlineLevel="1" x14ac:dyDescent="0.25">
      <c r="B20" s="151">
        <v>6281</v>
      </c>
      <c r="C20" s="152" t="s">
        <v>343</v>
      </c>
      <c r="D20" s="153"/>
      <c r="E20" s="18"/>
      <c r="F20" s="54"/>
      <c r="G20" s="270">
        <f>+'Contract Summary'!L20</f>
        <v>0</v>
      </c>
      <c r="H20" s="155">
        <f t="shared" si="3"/>
        <v>0</v>
      </c>
      <c r="I20" s="302">
        <f>IF('Contracts Summary'!$I$3='Contracts Summary'!$L15,'Contracts Summary'!$J$3,0)</f>
        <v>0</v>
      </c>
      <c r="J20" s="302">
        <f>IF('Contracts Summary'!$I$4='Contracts Summary'!$L15,'Contracts Summary'!$J$4,0)</f>
        <v>0</v>
      </c>
      <c r="K20" s="302">
        <f>IF('Contracts Summary'!$I$5='Contracts Summary'!$L15,'Contracts Summary'!$J$5,0)</f>
        <v>0</v>
      </c>
      <c r="L20" s="302">
        <f>IF('Contracts Summary'!$I$6='Contracts Summary'!$L15,'Contracts Summary'!$J$6,0)</f>
        <v>0</v>
      </c>
      <c r="M20" s="302">
        <f>IF('Contracts Summary'!$I$7='Contracts Summary'!$L15,'Contracts Summary'!$J$7,0)</f>
        <v>0</v>
      </c>
      <c r="N20" s="302">
        <f>IF('Contracts Summary'!$I$8='Contracts Summary'!$L15,'Contracts Summary'!$J$8,0)</f>
        <v>0</v>
      </c>
      <c r="O20" s="302">
        <f>IF('Contracts Summary'!$I$9='Contracts Summary'!$L15,'Contracts Summary'!$J$9,0)</f>
        <v>0</v>
      </c>
      <c r="P20" s="302">
        <f>IF('Contracts Summary'!$I$10='Contracts Summary'!$L15,'Contracts Summary'!$J$10,0)</f>
        <v>0</v>
      </c>
      <c r="Q20" s="302">
        <f>IF('Contracts Summary'!$I$11='Contracts Summary'!$L15,'Contracts Summary'!$J$11,0)</f>
        <v>0</v>
      </c>
      <c r="R20" s="302">
        <f>IF('Contracts Summary'!$I$12='Contracts Summary'!$L15,'Contracts Summary'!$J$12,0)</f>
        <v>0</v>
      </c>
      <c r="S20" s="302">
        <f>IF('Contracts Summary'!$I$13='Contracts Summary'!$L15,'Contracts Summary'!$J$13,0)</f>
        <v>0</v>
      </c>
      <c r="T20" s="302">
        <f>IF('Contracts Summary'!$I$14='Contracts Summary'!$L15,'Contracts Summary'!$J$14,0)</f>
        <v>0</v>
      </c>
      <c r="U20" s="302">
        <f>IF('Contracts Summary'!$I$15='Contracts Summary'!$L15,'Contracts Summary'!$J$15,0)</f>
        <v>0</v>
      </c>
      <c r="V20" s="302">
        <f>IF('Contracts Summary'!$I$16='Contracts Summary'!$L15,'Contracts Summary'!$J$16,0)</f>
        <v>0</v>
      </c>
      <c r="W20" s="302">
        <f>IF('Contracts Summary'!$I$17='Contracts Summary'!$L15,'Contracts Summary'!$J$17,0)</f>
        <v>0</v>
      </c>
      <c r="X20" s="157">
        <f t="shared" si="4"/>
        <v>0</v>
      </c>
      <c r="Y20" s="126">
        <f t="shared" si="5"/>
        <v>0</v>
      </c>
      <c r="Z20" s="18"/>
      <c r="AA20" s="18"/>
    </row>
    <row r="21" spans="2:27" outlineLevel="1" x14ac:dyDescent="0.25">
      <c r="B21" s="151">
        <v>6295</v>
      </c>
      <c r="C21" s="152" t="s">
        <v>344</v>
      </c>
      <c r="D21" s="153"/>
      <c r="E21" s="18"/>
      <c r="F21" s="54"/>
      <c r="G21" s="270">
        <f>+'Contract Summary'!L21</f>
        <v>0</v>
      </c>
      <c r="H21" s="155">
        <f t="shared" si="3"/>
        <v>0</v>
      </c>
      <c r="I21" s="302">
        <f>IF('Contracts Summary'!$I$3='Contracts Summary'!$L16,'Contracts Summary'!$J$3,0)</f>
        <v>0</v>
      </c>
      <c r="J21" s="302">
        <f>IF('Contracts Summary'!$I$4='Contracts Summary'!$L16,'Contracts Summary'!$J$4,0)</f>
        <v>0</v>
      </c>
      <c r="K21" s="302">
        <f>IF('Contracts Summary'!$I$5='Contracts Summary'!$L16,'Contracts Summary'!$J$5,0)</f>
        <v>0</v>
      </c>
      <c r="L21" s="302">
        <f>IF('Contracts Summary'!$I$6='Contracts Summary'!$L16,'Contracts Summary'!$J$6,0)</f>
        <v>0</v>
      </c>
      <c r="M21" s="302">
        <f>IF('Contracts Summary'!$I$7='Contracts Summary'!$L16,'Contracts Summary'!$J$7,0)</f>
        <v>0</v>
      </c>
      <c r="N21" s="302">
        <f>IF('Contracts Summary'!$I$8='Contracts Summary'!$L16,'Contracts Summary'!$J$8,0)</f>
        <v>0</v>
      </c>
      <c r="O21" s="302">
        <f>IF('Contracts Summary'!$I$9='Contracts Summary'!$L16,'Contracts Summary'!$J$9,0)</f>
        <v>0</v>
      </c>
      <c r="P21" s="302">
        <f>IF('Contracts Summary'!$I$10='Contracts Summary'!$L16,'Contracts Summary'!$J$10,0)</f>
        <v>0</v>
      </c>
      <c r="Q21" s="302">
        <f>IF('Contracts Summary'!$I$11='Contracts Summary'!$L16,'Contracts Summary'!$J$11,0)</f>
        <v>0</v>
      </c>
      <c r="R21" s="302">
        <f>IF('Contracts Summary'!$I$12='Contracts Summary'!$L16,'Contracts Summary'!$J$12,0)</f>
        <v>0</v>
      </c>
      <c r="S21" s="302">
        <f>IF('Contracts Summary'!$I$13='Contracts Summary'!$L16,'Contracts Summary'!$J$13,0)</f>
        <v>0</v>
      </c>
      <c r="T21" s="302">
        <f>IF('Contracts Summary'!$I$14='Contracts Summary'!$L16,'Contracts Summary'!$J$14,0)</f>
        <v>0</v>
      </c>
      <c r="U21" s="302">
        <f>IF('Contracts Summary'!$I$15='Contracts Summary'!$L16,'Contracts Summary'!$J$15,0)</f>
        <v>0</v>
      </c>
      <c r="V21" s="302">
        <f>IF('Contracts Summary'!$I$16='Contracts Summary'!$L16,'Contracts Summary'!$J$16,0)</f>
        <v>0</v>
      </c>
      <c r="W21" s="302">
        <f>IF('Contracts Summary'!$I$17='Contracts Summary'!$L16,'Contracts Summary'!$J$17,0)</f>
        <v>0</v>
      </c>
      <c r="X21" s="157">
        <f t="shared" si="4"/>
        <v>0</v>
      </c>
      <c r="Y21" s="126">
        <f t="shared" si="5"/>
        <v>0</v>
      </c>
      <c r="Z21" s="18"/>
      <c r="AA21" s="18"/>
    </row>
    <row r="22" spans="2:27" outlineLevel="1" x14ac:dyDescent="0.25">
      <c r="B22" s="151">
        <v>6410</v>
      </c>
      <c r="C22" s="152" t="s">
        <v>345</v>
      </c>
      <c r="D22" s="153"/>
      <c r="E22" s="18"/>
      <c r="F22" s="54"/>
      <c r="G22" s="270">
        <f>+'Contract Summary'!L22</f>
        <v>0</v>
      </c>
      <c r="H22" s="155">
        <f t="shared" si="3"/>
        <v>0</v>
      </c>
      <c r="I22" s="302">
        <f>IF('Contracts Summary'!$I$3='Contracts Summary'!$L17,'Contracts Summary'!$J$3,0)</f>
        <v>0</v>
      </c>
      <c r="J22" s="302">
        <f>IF('Contracts Summary'!$I$4='Contracts Summary'!$L17,'Contracts Summary'!$J$4,0)</f>
        <v>0</v>
      </c>
      <c r="K22" s="302">
        <f>IF('Contracts Summary'!$I$5='Contracts Summary'!$L17,'Contracts Summary'!$J$5,0)</f>
        <v>0</v>
      </c>
      <c r="L22" s="302">
        <f>IF('Contracts Summary'!$I$6='Contracts Summary'!$L17,'Contracts Summary'!$J$6,0)</f>
        <v>0</v>
      </c>
      <c r="M22" s="302">
        <f>IF('Contracts Summary'!$I$7='Contracts Summary'!$L17,'Contracts Summary'!$J$7,0)</f>
        <v>0</v>
      </c>
      <c r="N22" s="302">
        <f>IF('Contracts Summary'!$I$8='Contracts Summary'!$L17,'Contracts Summary'!$J$8,0)</f>
        <v>0</v>
      </c>
      <c r="O22" s="302">
        <f>IF('Contracts Summary'!$I$9='Contracts Summary'!$L17,'Contracts Summary'!$J$9,0)</f>
        <v>0</v>
      </c>
      <c r="P22" s="302">
        <f>IF('Contracts Summary'!$I$10='Contracts Summary'!$L17,'Contracts Summary'!$J$10,0)</f>
        <v>0</v>
      </c>
      <c r="Q22" s="302">
        <f>IF('Contracts Summary'!$I$11='Contracts Summary'!$L17,'Contracts Summary'!$J$11,0)</f>
        <v>0</v>
      </c>
      <c r="R22" s="302">
        <f>IF('Contracts Summary'!$I$12='Contracts Summary'!$L17,'Contracts Summary'!$J$12,0)</f>
        <v>0</v>
      </c>
      <c r="S22" s="302">
        <f>IF('Contracts Summary'!$I$13='Contracts Summary'!$L17,'Contracts Summary'!$J$13,0)</f>
        <v>0</v>
      </c>
      <c r="T22" s="302">
        <f>IF('Contracts Summary'!$I$14='Contracts Summary'!$L17,'Contracts Summary'!$J$14,0)</f>
        <v>0</v>
      </c>
      <c r="U22" s="302">
        <f>IF('Contracts Summary'!$I$15='Contracts Summary'!$L17,'Contracts Summary'!$J$15,0)</f>
        <v>0</v>
      </c>
      <c r="V22" s="302">
        <f>IF('Contracts Summary'!$I$16='Contracts Summary'!$L17,'Contracts Summary'!$J$16,0)</f>
        <v>0</v>
      </c>
      <c r="W22" s="302">
        <f>IF('Contracts Summary'!$I$17='Contracts Summary'!$L17,'Contracts Summary'!$J$17,0)</f>
        <v>0</v>
      </c>
      <c r="X22" s="157">
        <f t="shared" si="4"/>
        <v>0</v>
      </c>
      <c r="Y22" s="126">
        <f t="shared" si="5"/>
        <v>0</v>
      </c>
      <c r="Z22" s="18"/>
      <c r="AA22" s="18"/>
    </row>
    <row r="23" spans="2:27" outlineLevel="1" x14ac:dyDescent="0.25">
      <c r="B23" s="151">
        <v>6420</v>
      </c>
      <c r="C23" s="152" t="s">
        <v>346</v>
      </c>
      <c r="D23" s="153"/>
      <c r="E23" s="18"/>
      <c r="F23" s="54"/>
      <c r="G23" s="270">
        <f>+'Contract Summary'!L23</f>
        <v>0</v>
      </c>
      <c r="H23" s="155">
        <f t="shared" si="3"/>
        <v>0</v>
      </c>
      <c r="I23" s="302">
        <f>IF('Contracts Summary'!$I$3='Contracts Summary'!$L18,'Contracts Summary'!$J$3,0)</f>
        <v>0</v>
      </c>
      <c r="J23" s="302">
        <f>IF('Contracts Summary'!$I$4='Contracts Summary'!$L18,'Contracts Summary'!$J$4,0)</f>
        <v>0</v>
      </c>
      <c r="K23" s="302">
        <f>IF('Contracts Summary'!$I$5='Contracts Summary'!$L18,'Contracts Summary'!$J$5,0)</f>
        <v>0</v>
      </c>
      <c r="L23" s="302">
        <f>IF('Contracts Summary'!$I$6='Contracts Summary'!$L18,'Contracts Summary'!$J$6,0)</f>
        <v>0</v>
      </c>
      <c r="M23" s="302">
        <f>IF('Contracts Summary'!$I$7='Contracts Summary'!$L18,'Contracts Summary'!$J$7,0)</f>
        <v>0</v>
      </c>
      <c r="N23" s="302">
        <f>IF('Contracts Summary'!$I$8='Contracts Summary'!$L18,'Contracts Summary'!$J$8,0)</f>
        <v>0</v>
      </c>
      <c r="O23" s="302">
        <f>IF('Contracts Summary'!$I$9='Contracts Summary'!$L18,'Contracts Summary'!$J$9,0)</f>
        <v>0</v>
      </c>
      <c r="P23" s="302">
        <f>IF('Contracts Summary'!$I$10='Contracts Summary'!$L18,'Contracts Summary'!$J$10,0)</f>
        <v>0</v>
      </c>
      <c r="Q23" s="302">
        <f>IF('Contracts Summary'!$I$11='Contracts Summary'!$L18,'Contracts Summary'!$J$11,0)</f>
        <v>0</v>
      </c>
      <c r="R23" s="302">
        <f>IF('Contracts Summary'!$I$12='Contracts Summary'!$L18,'Contracts Summary'!$J$12,0)</f>
        <v>0</v>
      </c>
      <c r="S23" s="302">
        <f>IF('Contracts Summary'!$I$13='Contracts Summary'!$L18,'Contracts Summary'!$J$13,0)</f>
        <v>0</v>
      </c>
      <c r="T23" s="302">
        <f>IF('Contracts Summary'!$I$14='Contracts Summary'!$L18,'Contracts Summary'!$J$14,0)</f>
        <v>0</v>
      </c>
      <c r="U23" s="302">
        <f>IF('Contracts Summary'!$I$15='Contracts Summary'!$L18,'Contracts Summary'!$J$15,0)</f>
        <v>0</v>
      </c>
      <c r="V23" s="302">
        <f>IF('Contracts Summary'!$I$16='Contracts Summary'!$L18,'Contracts Summary'!$J$16,0)</f>
        <v>0</v>
      </c>
      <c r="W23" s="302">
        <f>IF('Contracts Summary'!$I$17='Contracts Summary'!$L18,'Contracts Summary'!$J$17,0)</f>
        <v>0</v>
      </c>
      <c r="X23" s="157">
        <f t="shared" si="4"/>
        <v>0</v>
      </c>
      <c r="Y23" s="126">
        <f t="shared" si="5"/>
        <v>0</v>
      </c>
      <c r="Z23" s="18"/>
      <c r="AA23" s="18"/>
    </row>
    <row r="24" spans="2:27" outlineLevel="1" x14ac:dyDescent="0.25">
      <c r="B24" s="151">
        <v>6510</v>
      </c>
      <c r="C24" s="152" t="s">
        <v>347</v>
      </c>
      <c r="D24" s="153"/>
      <c r="E24" s="18"/>
      <c r="F24" s="54"/>
      <c r="G24" s="270">
        <f>+'Contract Summary'!L24</f>
        <v>0</v>
      </c>
      <c r="H24" s="155">
        <f t="shared" si="3"/>
        <v>0</v>
      </c>
      <c r="I24" s="302">
        <f>IF('Contracts Summary'!$I$3='Contracts Summary'!$L19,'Contracts Summary'!$J$3,0)</f>
        <v>0</v>
      </c>
      <c r="J24" s="302">
        <f>IF('Contracts Summary'!$I$4='Contracts Summary'!$L19,'Contracts Summary'!$J$4,0)</f>
        <v>0</v>
      </c>
      <c r="K24" s="302">
        <f>IF('Contracts Summary'!$I$5='Contracts Summary'!$L19,'Contracts Summary'!$J$5,0)</f>
        <v>0</v>
      </c>
      <c r="L24" s="302">
        <f>IF('Contracts Summary'!$I$6='Contracts Summary'!$L19,'Contracts Summary'!$J$6,0)</f>
        <v>0</v>
      </c>
      <c r="M24" s="302">
        <f>IF('Contracts Summary'!$I$7='Contracts Summary'!$L19,'Contracts Summary'!$J$7,0)</f>
        <v>0</v>
      </c>
      <c r="N24" s="302">
        <f>IF('Contracts Summary'!$I$8='Contracts Summary'!$L19,'Contracts Summary'!$J$8,0)</f>
        <v>0</v>
      </c>
      <c r="O24" s="302">
        <f>IF('Contracts Summary'!$I$9='Contracts Summary'!$L19,'Contracts Summary'!$J$9,0)</f>
        <v>0</v>
      </c>
      <c r="P24" s="302">
        <f>IF('Contracts Summary'!$I$10='Contracts Summary'!$L19,'Contracts Summary'!$J$10,0)</f>
        <v>0</v>
      </c>
      <c r="Q24" s="302">
        <f>IF('Contracts Summary'!$I$11='Contracts Summary'!$L19,'Contracts Summary'!$J$11,0)</f>
        <v>0</v>
      </c>
      <c r="R24" s="302">
        <f>IF('Contracts Summary'!$I$12='Contracts Summary'!$L19,'Contracts Summary'!$J$12,0)</f>
        <v>0</v>
      </c>
      <c r="S24" s="302">
        <f>IF('Contracts Summary'!$I$13='Contracts Summary'!$L19,'Contracts Summary'!$J$13,0)</f>
        <v>0</v>
      </c>
      <c r="T24" s="302">
        <f>IF('Contracts Summary'!$I$14='Contracts Summary'!$L19,'Contracts Summary'!$J$14,0)</f>
        <v>0</v>
      </c>
      <c r="U24" s="302">
        <f>IF('Contracts Summary'!$I$15='Contracts Summary'!$L19,'Contracts Summary'!$J$15,0)</f>
        <v>0</v>
      </c>
      <c r="V24" s="302">
        <f>IF('Contracts Summary'!$I$16='Contracts Summary'!$L19,'Contracts Summary'!$J$16,0)</f>
        <v>0</v>
      </c>
      <c r="W24" s="302">
        <f>IF('Contracts Summary'!$I$17='Contracts Summary'!$L19,'Contracts Summary'!$J$17,0)</f>
        <v>0</v>
      </c>
      <c r="X24" s="157">
        <f t="shared" si="4"/>
        <v>0</v>
      </c>
      <c r="Y24" s="126">
        <f t="shared" si="5"/>
        <v>0</v>
      </c>
      <c r="Z24" s="18"/>
      <c r="AA24" s="18"/>
    </row>
    <row r="25" spans="2:27" outlineLevel="1" x14ac:dyDescent="0.25">
      <c r="B25" s="151">
        <v>6515</v>
      </c>
      <c r="C25" s="152" t="s">
        <v>348</v>
      </c>
      <c r="D25" s="153"/>
      <c r="E25" s="18"/>
      <c r="F25" s="54"/>
      <c r="G25" s="270">
        <f>+'Contract Summary'!L25</f>
        <v>0</v>
      </c>
      <c r="H25" s="155">
        <f t="shared" si="3"/>
        <v>0</v>
      </c>
      <c r="I25" s="302">
        <f>IF('Contracts Summary'!$I$3='Contracts Summary'!$L20,'Contracts Summary'!$J$3,0)</f>
        <v>0</v>
      </c>
      <c r="J25" s="302">
        <f>IF('Contracts Summary'!$I$4='Contracts Summary'!$L20,'Contracts Summary'!$J$4,0)</f>
        <v>0</v>
      </c>
      <c r="K25" s="302">
        <f>IF('Contracts Summary'!$I$5='Contracts Summary'!$L20,'Contracts Summary'!$J$5,0)</f>
        <v>0</v>
      </c>
      <c r="L25" s="302">
        <f>IF('Contracts Summary'!$I$6='Contracts Summary'!$L20,'Contracts Summary'!$J$6,0)</f>
        <v>0</v>
      </c>
      <c r="M25" s="302">
        <f>IF('Contracts Summary'!$I$7='Contracts Summary'!$L20,'Contracts Summary'!$J$7,0)</f>
        <v>0</v>
      </c>
      <c r="N25" s="302">
        <f>IF('Contracts Summary'!$I$8='Contracts Summary'!$L20,'Contracts Summary'!$J$8,0)</f>
        <v>0</v>
      </c>
      <c r="O25" s="302">
        <f>IF('Contracts Summary'!$I$9='Contracts Summary'!$L20,'Contracts Summary'!$J$9,0)</f>
        <v>0</v>
      </c>
      <c r="P25" s="302">
        <f>IF('Contracts Summary'!$I$10='Contracts Summary'!$L20,'Contracts Summary'!$J$10,0)</f>
        <v>0</v>
      </c>
      <c r="Q25" s="302">
        <f>IF('Contracts Summary'!$I$11='Contracts Summary'!$L20,'Contracts Summary'!$J$11,0)</f>
        <v>0</v>
      </c>
      <c r="R25" s="302">
        <f>IF('Contracts Summary'!$I$12='Contracts Summary'!$L20,'Contracts Summary'!$J$12,0)</f>
        <v>0</v>
      </c>
      <c r="S25" s="302">
        <f>IF('Contracts Summary'!$I$13='Contracts Summary'!$L20,'Contracts Summary'!$J$13,0)</f>
        <v>0</v>
      </c>
      <c r="T25" s="302">
        <f>IF('Contracts Summary'!$I$14='Contracts Summary'!$L20,'Contracts Summary'!$J$14,0)</f>
        <v>0</v>
      </c>
      <c r="U25" s="302">
        <f>IF('Contracts Summary'!$I$15='Contracts Summary'!$L20,'Contracts Summary'!$J$15,0)</f>
        <v>0</v>
      </c>
      <c r="V25" s="302">
        <f>IF('Contracts Summary'!$I$16='Contracts Summary'!$L20,'Contracts Summary'!$J$16,0)</f>
        <v>0</v>
      </c>
      <c r="W25" s="302">
        <f>IF('Contracts Summary'!$I$17='Contracts Summary'!$L20,'Contracts Summary'!$J$17,0)</f>
        <v>0</v>
      </c>
      <c r="X25" s="157">
        <f t="shared" si="4"/>
        <v>0</v>
      </c>
      <c r="Y25" s="126">
        <f t="shared" si="5"/>
        <v>0</v>
      </c>
      <c r="Z25" s="18"/>
      <c r="AA25" s="18"/>
    </row>
    <row r="26" spans="2:27" outlineLevel="1" x14ac:dyDescent="0.25">
      <c r="B26" s="151">
        <v>6520</v>
      </c>
      <c r="C26" s="152" t="s">
        <v>349</v>
      </c>
      <c r="D26" s="153"/>
      <c r="E26" s="18"/>
      <c r="F26" s="54"/>
      <c r="G26" s="270">
        <f>+'Contract Summary'!L26</f>
        <v>0</v>
      </c>
      <c r="H26" s="155">
        <f t="shared" si="3"/>
        <v>0</v>
      </c>
      <c r="I26" s="302">
        <f>IF('Contracts Summary'!$I$3='Contracts Summary'!$L21,'Contracts Summary'!$J$3,0)</f>
        <v>0</v>
      </c>
      <c r="J26" s="302">
        <f>IF('Contracts Summary'!$I$4='Contracts Summary'!$L21,'Contracts Summary'!$J$4,0)</f>
        <v>0</v>
      </c>
      <c r="K26" s="302">
        <f>IF('Contracts Summary'!$I$5='Contracts Summary'!$L21,'Contracts Summary'!$J$5,0)</f>
        <v>0</v>
      </c>
      <c r="L26" s="302">
        <f>IF('Contracts Summary'!$I$6='Contracts Summary'!$L21,'Contracts Summary'!$J$6,0)</f>
        <v>0</v>
      </c>
      <c r="M26" s="302">
        <f>IF('Contracts Summary'!$I$7='Contracts Summary'!$L21,'Contracts Summary'!$J$7,0)</f>
        <v>0</v>
      </c>
      <c r="N26" s="302">
        <f>IF('Contracts Summary'!$I$8='Contracts Summary'!$L21,'Contracts Summary'!$J$8,0)</f>
        <v>0</v>
      </c>
      <c r="O26" s="302">
        <f>IF('Contracts Summary'!$I$9='Contracts Summary'!$L21,'Contracts Summary'!$J$9,0)</f>
        <v>0</v>
      </c>
      <c r="P26" s="302">
        <f>IF('Contracts Summary'!$I$10='Contracts Summary'!$L21,'Contracts Summary'!$J$10,0)</f>
        <v>0</v>
      </c>
      <c r="Q26" s="302">
        <f>IF('Contracts Summary'!$I$11='Contracts Summary'!$L21,'Contracts Summary'!$J$11,0)</f>
        <v>0</v>
      </c>
      <c r="R26" s="302">
        <f>IF('Contracts Summary'!$I$12='Contracts Summary'!$L21,'Contracts Summary'!$J$12,0)</f>
        <v>0</v>
      </c>
      <c r="S26" s="302">
        <f>IF('Contracts Summary'!$I$13='Contracts Summary'!$L21,'Contracts Summary'!$J$13,0)</f>
        <v>0</v>
      </c>
      <c r="T26" s="302">
        <f>IF('Contracts Summary'!$I$14='Contracts Summary'!$L21,'Contracts Summary'!$J$14,0)</f>
        <v>0</v>
      </c>
      <c r="U26" s="302">
        <f>IF('Contracts Summary'!$I$15='Contracts Summary'!$L21,'Contracts Summary'!$J$15,0)</f>
        <v>0</v>
      </c>
      <c r="V26" s="302">
        <f>IF('Contracts Summary'!$I$16='Contracts Summary'!$L21,'Contracts Summary'!$J$16,0)</f>
        <v>0</v>
      </c>
      <c r="W26" s="302">
        <f>IF('Contracts Summary'!$I$17='Contracts Summary'!$L21,'Contracts Summary'!$J$17,0)</f>
        <v>0</v>
      </c>
      <c r="X26" s="157">
        <f t="shared" si="4"/>
        <v>0</v>
      </c>
      <c r="Y26" s="126">
        <f t="shared" si="5"/>
        <v>0</v>
      </c>
      <c r="Z26" s="18"/>
      <c r="AA26" s="18"/>
    </row>
    <row r="27" spans="2:27" outlineLevel="1" x14ac:dyDescent="0.25">
      <c r="B27" s="151">
        <v>6521</v>
      </c>
      <c r="C27" s="152" t="s">
        <v>350</v>
      </c>
      <c r="D27" s="153"/>
      <c r="E27" s="18"/>
      <c r="F27" s="54"/>
      <c r="G27" s="270">
        <f>+'Contract Summary'!L27</f>
        <v>0</v>
      </c>
      <c r="H27" s="155">
        <f t="shared" ref="H27:H39" si="6">SUM(I27:W27)</f>
        <v>0</v>
      </c>
      <c r="I27" s="302">
        <f>IF('Contracts Summary'!$I$3='Contracts Summary'!$L22,'Contracts Summary'!$J$3,0)</f>
        <v>0</v>
      </c>
      <c r="J27" s="302">
        <f>IF('Contracts Summary'!$I$4='Contracts Summary'!$L22,'Contracts Summary'!$J$4,0)</f>
        <v>0</v>
      </c>
      <c r="K27" s="302">
        <f>IF('Contracts Summary'!$I$5='Contracts Summary'!$L22,'Contracts Summary'!$J$5,0)</f>
        <v>0</v>
      </c>
      <c r="L27" s="302">
        <f>IF('Contracts Summary'!$I$6='Contracts Summary'!$L22,'Contracts Summary'!$J$6,0)</f>
        <v>0</v>
      </c>
      <c r="M27" s="302">
        <f>IF('Contracts Summary'!$I$7='Contracts Summary'!$L22,'Contracts Summary'!$J$7,0)</f>
        <v>0</v>
      </c>
      <c r="N27" s="302">
        <f>IF('Contracts Summary'!$I$8='Contracts Summary'!$L22,'Contracts Summary'!$J$8,0)</f>
        <v>0</v>
      </c>
      <c r="O27" s="302">
        <f>IF('Contracts Summary'!$I$9='Contracts Summary'!$L22,'Contracts Summary'!$J$9,0)</f>
        <v>0</v>
      </c>
      <c r="P27" s="302">
        <f>IF('Contracts Summary'!$I$10='Contracts Summary'!$L22,'Contracts Summary'!$J$10,0)</f>
        <v>0</v>
      </c>
      <c r="Q27" s="302">
        <f>IF('Contracts Summary'!$I$11='Contracts Summary'!$L22,'Contracts Summary'!$J$11,0)</f>
        <v>0</v>
      </c>
      <c r="R27" s="302">
        <f>IF('Contracts Summary'!$I$12='Contracts Summary'!$L22,'Contracts Summary'!$J$12,0)</f>
        <v>0</v>
      </c>
      <c r="S27" s="302">
        <f>IF('Contracts Summary'!$I$13='Contracts Summary'!$L22,'Contracts Summary'!$J$13,0)</f>
        <v>0</v>
      </c>
      <c r="T27" s="302">
        <f>IF('Contracts Summary'!$I$14='Contracts Summary'!$L22,'Contracts Summary'!$J$14,0)</f>
        <v>0</v>
      </c>
      <c r="U27" s="302">
        <f>IF('Contracts Summary'!$I$15='Contracts Summary'!$L22,'Contracts Summary'!$J$15,0)</f>
        <v>0</v>
      </c>
      <c r="V27" s="302">
        <f>IF('Contracts Summary'!$I$16='Contracts Summary'!$L22,'Contracts Summary'!$J$16,0)</f>
        <v>0</v>
      </c>
      <c r="W27" s="302">
        <f>IF('Contracts Summary'!$I$17='Contracts Summary'!$L22,'Contracts Summary'!$J$17,0)</f>
        <v>0</v>
      </c>
      <c r="X27" s="157">
        <f t="shared" si="4"/>
        <v>0</v>
      </c>
      <c r="Y27" s="126">
        <f t="shared" si="5"/>
        <v>0</v>
      </c>
      <c r="Z27" s="18"/>
      <c r="AA27" s="18"/>
    </row>
    <row r="28" spans="2:27" outlineLevel="1" x14ac:dyDescent="0.25">
      <c r="B28" s="151">
        <v>6522</v>
      </c>
      <c r="C28" s="152" t="s">
        <v>351</v>
      </c>
      <c r="D28" s="153"/>
      <c r="E28" s="18"/>
      <c r="F28" s="54"/>
      <c r="G28" s="270">
        <f>+'Contract Summary'!L28</f>
        <v>0</v>
      </c>
      <c r="H28" s="155">
        <f t="shared" si="6"/>
        <v>0</v>
      </c>
      <c r="I28" s="302">
        <f>IF('Contracts Summary'!$I$3='Contracts Summary'!$L23,'Contracts Summary'!$J$3,0)</f>
        <v>0</v>
      </c>
      <c r="J28" s="302">
        <f>IF('Contracts Summary'!$I$4='Contracts Summary'!$L23,'Contracts Summary'!$J$4,0)</f>
        <v>0</v>
      </c>
      <c r="K28" s="302">
        <f>IF('Contracts Summary'!$I$5='Contracts Summary'!$L23,'Contracts Summary'!$J$5,0)</f>
        <v>0</v>
      </c>
      <c r="L28" s="302">
        <f>IF('Contracts Summary'!$I$6='Contracts Summary'!$L23,'Contracts Summary'!$J$6,0)</f>
        <v>0</v>
      </c>
      <c r="M28" s="302">
        <f>IF('Contracts Summary'!$I$7='Contracts Summary'!$L23,'Contracts Summary'!$J$7,0)</f>
        <v>0</v>
      </c>
      <c r="N28" s="302">
        <f>IF('Contracts Summary'!$I$8='Contracts Summary'!$L23,'Contracts Summary'!$J$8,0)</f>
        <v>0</v>
      </c>
      <c r="O28" s="302">
        <f>IF('Contracts Summary'!$I$9='Contracts Summary'!$L23,'Contracts Summary'!$J$9,0)</f>
        <v>0</v>
      </c>
      <c r="P28" s="302">
        <f>IF('Contracts Summary'!$I$10='Contracts Summary'!$L23,'Contracts Summary'!$J$10,0)</f>
        <v>0</v>
      </c>
      <c r="Q28" s="302">
        <f>IF('Contracts Summary'!$I$11='Contracts Summary'!$L23,'Contracts Summary'!$J$11,0)</f>
        <v>0</v>
      </c>
      <c r="R28" s="302">
        <f>IF('Contracts Summary'!$I$12='Contracts Summary'!$L23,'Contracts Summary'!$J$12,0)</f>
        <v>0</v>
      </c>
      <c r="S28" s="302">
        <f>IF('Contracts Summary'!$I$13='Contracts Summary'!$L23,'Contracts Summary'!$J$13,0)</f>
        <v>0</v>
      </c>
      <c r="T28" s="302">
        <f>IF('Contracts Summary'!$I$14='Contracts Summary'!$L23,'Contracts Summary'!$J$14,0)</f>
        <v>0</v>
      </c>
      <c r="U28" s="302">
        <f>IF('Contracts Summary'!$I$15='Contracts Summary'!$L23,'Contracts Summary'!$J$15,0)</f>
        <v>0</v>
      </c>
      <c r="V28" s="302">
        <f>IF('Contracts Summary'!$I$16='Contracts Summary'!$L23,'Contracts Summary'!$J$16,0)</f>
        <v>0</v>
      </c>
      <c r="W28" s="302">
        <f>IF('Contracts Summary'!$I$17='Contracts Summary'!$L23,'Contracts Summary'!$J$17,0)</f>
        <v>0</v>
      </c>
      <c r="X28" s="157">
        <f t="shared" si="4"/>
        <v>0</v>
      </c>
      <c r="Y28" s="126">
        <f t="shared" si="5"/>
        <v>0</v>
      </c>
      <c r="Z28" s="18"/>
      <c r="AA28" s="18"/>
    </row>
    <row r="29" spans="2:27" outlineLevel="1" x14ac:dyDescent="0.25">
      <c r="B29" s="151">
        <v>6523</v>
      </c>
      <c r="C29" s="152" t="s">
        <v>352</v>
      </c>
      <c r="D29" s="153"/>
      <c r="E29" s="18"/>
      <c r="F29" s="54"/>
      <c r="G29" s="270">
        <f>+'Contract Summary'!L29</f>
        <v>0</v>
      </c>
      <c r="H29" s="155">
        <f t="shared" si="6"/>
        <v>0</v>
      </c>
      <c r="I29" s="302">
        <f>IF('Contracts Summary'!$I$3='Contracts Summary'!$L24,'Contracts Summary'!$J$3,0)</f>
        <v>0</v>
      </c>
      <c r="J29" s="302">
        <f>IF('Contracts Summary'!$I$4='Contracts Summary'!$L24,'Contracts Summary'!$J$4,0)</f>
        <v>0</v>
      </c>
      <c r="K29" s="302">
        <f>IF('Contracts Summary'!$I$5='Contracts Summary'!$L24,'Contracts Summary'!$J$5,0)</f>
        <v>0</v>
      </c>
      <c r="L29" s="302">
        <f>IF('Contracts Summary'!$I$6='Contracts Summary'!$L24,'Contracts Summary'!$J$6,0)</f>
        <v>0</v>
      </c>
      <c r="M29" s="302">
        <f>IF('Contracts Summary'!$I$7='Contracts Summary'!$L24,'Contracts Summary'!$J$7,0)</f>
        <v>0</v>
      </c>
      <c r="N29" s="302">
        <f>IF('Contracts Summary'!$I$8='Contracts Summary'!$L24,'Contracts Summary'!$J$8,0)</f>
        <v>0</v>
      </c>
      <c r="O29" s="302">
        <f>IF('Contracts Summary'!$I$9='Contracts Summary'!$L24,'Contracts Summary'!$J$9,0)</f>
        <v>0</v>
      </c>
      <c r="P29" s="302">
        <f>IF('Contracts Summary'!$I$10='Contracts Summary'!$L24,'Contracts Summary'!$J$10,0)</f>
        <v>0</v>
      </c>
      <c r="Q29" s="302">
        <f>IF('Contracts Summary'!$I$11='Contracts Summary'!$L24,'Contracts Summary'!$J$11,0)</f>
        <v>0</v>
      </c>
      <c r="R29" s="302">
        <f>IF('Contracts Summary'!$I$12='Contracts Summary'!$L24,'Contracts Summary'!$J$12,0)</f>
        <v>0</v>
      </c>
      <c r="S29" s="302">
        <f>IF('Contracts Summary'!$I$13='Contracts Summary'!$L24,'Contracts Summary'!$J$13,0)</f>
        <v>0</v>
      </c>
      <c r="T29" s="302">
        <f>IF('Contracts Summary'!$I$14='Contracts Summary'!$L24,'Contracts Summary'!$J$14,0)</f>
        <v>0</v>
      </c>
      <c r="U29" s="302">
        <f>IF('Contracts Summary'!$I$15='Contracts Summary'!$L24,'Contracts Summary'!$J$15,0)</f>
        <v>0</v>
      </c>
      <c r="V29" s="302">
        <f>IF('Contracts Summary'!$I$16='Contracts Summary'!$L24,'Contracts Summary'!$J$16,0)</f>
        <v>0</v>
      </c>
      <c r="W29" s="302">
        <f>IF('Contracts Summary'!$I$17='Contracts Summary'!$L24,'Contracts Summary'!$J$17,0)</f>
        <v>0</v>
      </c>
      <c r="X29" s="157">
        <f t="shared" si="4"/>
        <v>0</v>
      </c>
      <c r="Y29" s="126">
        <f t="shared" si="5"/>
        <v>0</v>
      </c>
      <c r="Z29" s="18"/>
      <c r="AA29" s="18"/>
    </row>
    <row r="30" spans="2:27" outlineLevel="1" x14ac:dyDescent="0.25">
      <c r="B30" s="151">
        <v>6524</v>
      </c>
      <c r="C30" s="152" t="s">
        <v>353</v>
      </c>
      <c r="D30" s="153"/>
      <c r="E30" s="18"/>
      <c r="F30" s="54"/>
      <c r="G30" s="270">
        <f>+'Contract Summary'!L30</f>
        <v>0</v>
      </c>
      <c r="H30" s="155">
        <f t="shared" si="6"/>
        <v>0</v>
      </c>
      <c r="I30" s="302">
        <f>IF('Contracts Summary'!$I$3='Contracts Summary'!$L25,'Contracts Summary'!$J$3,0)</f>
        <v>0</v>
      </c>
      <c r="J30" s="302">
        <f>IF('Contracts Summary'!$I$4='Contracts Summary'!$L25,'Contracts Summary'!$J$4,0)</f>
        <v>0</v>
      </c>
      <c r="K30" s="302">
        <f>IF('Contracts Summary'!$I$5='Contracts Summary'!$L25,'Contracts Summary'!$J$5,0)</f>
        <v>0</v>
      </c>
      <c r="L30" s="302">
        <f>IF('Contracts Summary'!$I$6='Contracts Summary'!$L25,'Contracts Summary'!$J$6,0)</f>
        <v>0</v>
      </c>
      <c r="M30" s="302">
        <f>IF('Contracts Summary'!$I$7='Contracts Summary'!$L25,'Contracts Summary'!$J$7,0)</f>
        <v>0</v>
      </c>
      <c r="N30" s="302">
        <f>IF('Contracts Summary'!$I$8='Contracts Summary'!$L25,'Contracts Summary'!$J$8,0)</f>
        <v>0</v>
      </c>
      <c r="O30" s="302">
        <f>IF('Contracts Summary'!$I$9='Contracts Summary'!$L25,'Contracts Summary'!$J$9,0)</f>
        <v>0</v>
      </c>
      <c r="P30" s="302">
        <f>IF('Contracts Summary'!$I$10='Contracts Summary'!$L25,'Contracts Summary'!$J$10,0)</f>
        <v>0</v>
      </c>
      <c r="Q30" s="302">
        <f>IF('Contracts Summary'!$I$11='Contracts Summary'!$L25,'Contracts Summary'!$J$11,0)</f>
        <v>0</v>
      </c>
      <c r="R30" s="302">
        <f>IF('Contracts Summary'!$I$12='Contracts Summary'!$L25,'Contracts Summary'!$J$12,0)</f>
        <v>0</v>
      </c>
      <c r="S30" s="302">
        <f>IF('Contracts Summary'!$I$13='Contracts Summary'!$L25,'Contracts Summary'!$J$13,0)</f>
        <v>0</v>
      </c>
      <c r="T30" s="302">
        <f>IF('Contracts Summary'!$I$14='Contracts Summary'!$L25,'Contracts Summary'!$J$14,0)</f>
        <v>0</v>
      </c>
      <c r="U30" s="302">
        <f>IF('Contracts Summary'!$I$15='Contracts Summary'!$L25,'Contracts Summary'!$J$15,0)</f>
        <v>0</v>
      </c>
      <c r="V30" s="302">
        <f>IF('Contracts Summary'!$I$16='Contracts Summary'!$L25,'Contracts Summary'!$J$16,0)</f>
        <v>0</v>
      </c>
      <c r="W30" s="302">
        <f>IF('Contracts Summary'!$I$17='Contracts Summary'!$L25,'Contracts Summary'!$J$17,0)</f>
        <v>0</v>
      </c>
      <c r="X30" s="157">
        <f t="shared" si="4"/>
        <v>0</v>
      </c>
      <c r="Y30" s="126">
        <f t="shared" si="5"/>
        <v>0</v>
      </c>
      <c r="Z30" s="18"/>
      <c r="AA30" s="18"/>
    </row>
    <row r="31" spans="2:27" outlineLevel="1" x14ac:dyDescent="0.25">
      <c r="B31" s="151">
        <v>6530</v>
      </c>
      <c r="C31" s="152" t="s">
        <v>354</v>
      </c>
      <c r="D31" s="153"/>
      <c r="E31" s="18"/>
      <c r="F31" s="54"/>
      <c r="G31" s="270">
        <f>+'Contract Summary'!L31</f>
        <v>0</v>
      </c>
      <c r="H31" s="155">
        <f t="shared" si="6"/>
        <v>0</v>
      </c>
      <c r="I31" s="302">
        <f>IF('Contracts Summary'!$I$3='Contracts Summary'!$L26,'Contracts Summary'!$J$3,0)</f>
        <v>0</v>
      </c>
      <c r="J31" s="302">
        <f>IF('Contracts Summary'!$I$4='Contracts Summary'!$L26,'Contracts Summary'!$J$4,0)</f>
        <v>0</v>
      </c>
      <c r="K31" s="302">
        <f>IF('Contracts Summary'!$I$5='Contracts Summary'!$L26,'Contracts Summary'!$J$5,0)</f>
        <v>0</v>
      </c>
      <c r="L31" s="302">
        <f>IF('Contracts Summary'!$I$6='Contracts Summary'!$L26,'Contracts Summary'!$J$6,0)</f>
        <v>0</v>
      </c>
      <c r="M31" s="302">
        <f>IF('Contracts Summary'!$I$7='Contracts Summary'!$L26,'Contracts Summary'!$J$7,0)</f>
        <v>0</v>
      </c>
      <c r="N31" s="302">
        <f>IF('Contracts Summary'!$I$8='Contracts Summary'!$L26,'Contracts Summary'!$J$8,0)</f>
        <v>0</v>
      </c>
      <c r="O31" s="302">
        <f>IF('Contracts Summary'!$I$9='Contracts Summary'!$L26,'Contracts Summary'!$J$9,0)</f>
        <v>0</v>
      </c>
      <c r="P31" s="302">
        <f>IF('Contracts Summary'!$I$10='Contracts Summary'!$L26,'Contracts Summary'!$J$10,0)</f>
        <v>0</v>
      </c>
      <c r="Q31" s="302">
        <f>IF('Contracts Summary'!$I$11='Contracts Summary'!$L26,'Contracts Summary'!$J$11,0)</f>
        <v>0</v>
      </c>
      <c r="R31" s="302">
        <f>IF('Contracts Summary'!$I$12='Contracts Summary'!$L26,'Contracts Summary'!$J$12,0)</f>
        <v>0</v>
      </c>
      <c r="S31" s="302">
        <f>IF('Contracts Summary'!$I$13='Contracts Summary'!$L26,'Contracts Summary'!$J$13,0)</f>
        <v>0</v>
      </c>
      <c r="T31" s="302">
        <f>IF('Contracts Summary'!$I$14='Contracts Summary'!$L26,'Contracts Summary'!$J$14,0)</f>
        <v>0</v>
      </c>
      <c r="U31" s="302">
        <f>IF('Contracts Summary'!$I$15='Contracts Summary'!$L26,'Contracts Summary'!$J$15,0)</f>
        <v>0</v>
      </c>
      <c r="V31" s="302">
        <f>IF('Contracts Summary'!$I$16='Contracts Summary'!$L26,'Contracts Summary'!$J$16,0)</f>
        <v>0</v>
      </c>
      <c r="W31" s="302">
        <f>IF('Contracts Summary'!$I$17='Contracts Summary'!$L26,'Contracts Summary'!$J$17,0)</f>
        <v>0</v>
      </c>
      <c r="X31" s="157">
        <f t="shared" si="4"/>
        <v>0</v>
      </c>
      <c r="Y31" s="126">
        <f t="shared" si="5"/>
        <v>0</v>
      </c>
      <c r="Z31" s="18"/>
      <c r="AA31" s="18"/>
    </row>
    <row r="32" spans="2:27" outlineLevel="1" x14ac:dyDescent="0.25">
      <c r="B32" s="151">
        <v>6531</v>
      </c>
      <c r="C32" s="152" t="s">
        <v>355</v>
      </c>
      <c r="D32" s="153"/>
      <c r="E32" s="18"/>
      <c r="F32" s="54"/>
      <c r="G32" s="270">
        <f>+'Contract Summary'!L32</f>
        <v>0</v>
      </c>
      <c r="H32" s="155">
        <f t="shared" si="6"/>
        <v>0</v>
      </c>
      <c r="I32" s="302">
        <f>IF('Contracts Summary'!$I$3='Contracts Summary'!$L27,'Contracts Summary'!$J$3,0)</f>
        <v>0</v>
      </c>
      <c r="J32" s="302">
        <f>IF('Contracts Summary'!$I$4='Contracts Summary'!$L27,'Contracts Summary'!$J$4,0)</f>
        <v>0</v>
      </c>
      <c r="K32" s="302">
        <f>IF('Contracts Summary'!$I$5='Contracts Summary'!$L27,'Contracts Summary'!$J$5,0)</f>
        <v>0</v>
      </c>
      <c r="L32" s="302">
        <f>IF('Contracts Summary'!$I$6='Contracts Summary'!$L27,'Contracts Summary'!$J$6,0)</f>
        <v>0</v>
      </c>
      <c r="M32" s="302">
        <f>IF('Contracts Summary'!$I$7='Contracts Summary'!$L27,'Contracts Summary'!$J$7,0)</f>
        <v>0</v>
      </c>
      <c r="N32" s="302">
        <f>IF('Contracts Summary'!$I$8='Contracts Summary'!$L27,'Contracts Summary'!$J$8,0)</f>
        <v>0</v>
      </c>
      <c r="O32" s="302">
        <f>IF('Contracts Summary'!$I$9='Contracts Summary'!$L27,'Contracts Summary'!$J$9,0)</f>
        <v>0</v>
      </c>
      <c r="P32" s="302">
        <f>IF('Contracts Summary'!$I$10='Contracts Summary'!$L27,'Contracts Summary'!$J$10,0)</f>
        <v>0</v>
      </c>
      <c r="Q32" s="302">
        <f>IF('Contracts Summary'!$I$11='Contracts Summary'!$L27,'Contracts Summary'!$J$11,0)</f>
        <v>0</v>
      </c>
      <c r="R32" s="302">
        <f>IF('Contracts Summary'!$I$12='Contracts Summary'!$L27,'Contracts Summary'!$J$12,0)</f>
        <v>0</v>
      </c>
      <c r="S32" s="302">
        <f>IF('Contracts Summary'!$I$13='Contracts Summary'!$L27,'Contracts Summary'!$J$13,0)</f>
        <v>0</v>
      </c>
      <c r="T32" s="302">
        <f>IF('Contracts Summary'!$I$14='Contracts Summary'!$L27,'Contracts Summary'!$J$14,0)</f>
        <v>0</v>
      </c>
      <c r="U32" s="302">
        <f>IF('Contracts Summary'!$I$15='Contracts Summary'!$L27,'Contracts Summary'!$J$15,0)</f>
        <v>0</v>
      </c>
      <c r="V32" s="302">
        <f>IF('Contracts Summary'!$I$16='Contracts Summary'!$L27,'Contracts Summary'!$J$16,0)</f>
        <v>0</v>
      </c>
      <c r="W32" s="302">
        <f>IF('Contracts Summary'!$I$17='Contracts Summary'!$L27,'Contracts Summary'!$J$17,0)</f>
        <v>0</v>
      </c>
      <c r="X32" s="157">
        <f t="shared" si="4"/>
        <v>0</v>
      </c>
      <c r="Y32" s="126">
        <f t="shared" si="5"/>
        <v>0</v>
      </c>
      <c r="Z32" s="18"/>
      <c r="AA32" s="18"/>
    </row>
    <row r="33" spans="2:27" outlineLevel="1" x14ac:dyDescent="0.25">
      <c r="B33" s="151">
        <v>6540</v>
      </c>
      <c r="C33" s="152" t="s">
        <v>356</v>
      </c>
      <c r="D33" s="153"/>
      <c r="E33" s="18"/>
      <c r="F33" s="54"/>
      <c r="G33" s="270">
        <f>+'Contract Summary'!L33</f>
        <v>0</v>
      </c>
      <c r="H33" s="155">
        <f t="shared" si="6"/>
        <v>0</v>
      </c>
      <c r="I33" s="302">
        <f>IF('Contracts Summary'!$I$3='Contracts Summary'!$L30,'Contracts Summary'!$J$3,0)</f>
        <v>0</v>
      </c>
      <c r="J33" s="302">
        <f>IF('Contracts Summary'!$I$4='Contracts Summary'!$L30,'Contracts Summary'!$J$4,0)</f>
        <v>0</v>
      </c>
      <c r="K33" s="302">
        <f>IF('Contracts Summary'!$I$5='Contracts Summary'!$L30,'Contracts Summary'!$J$5,0)</f>
        <v>0</v>
      </c>
      <c r="L33" s="302">
        <f>IF('Contracts Summary'!$I$6='Contracts Summary'!$L30,'Contracts Summary'!$J$6,0)</f>
        <v>0</v>
      </c>
      <c r="M33" s="302">
        <f>IF('Contracts Summary'!$I$7='Contracts Summary'!$L30,'Contracts Summary'!$J$7,0)</f>
        <v>0</v>
      </c>
      <c r="N33" s="302">
        <f>IF('Contracts Summary'!$I$8='Contracts Summary'!$L30,'Contracts Summary'!$J$8,0)</f>
        <v>0</v>
      </c>
      <c r="O33" s="302">
        <f>IF('Contracts Summary'!$I$9='Contracts Summary'!$L30,'Contracts Summary'!$J$9,0)</f>
        <v>0</v>
      </c>
      <c r="P33" s="302">
        <f>IF('Contracts Summary'!$I$10='Contracts Summary'!$L30,'Contracts Summary'!$J$10,0)</f>
        <v>0</v>
      </c>
      <c r="Q33" s="302">
        <f>IF('Contracts Summary'!$I$11='Contracts Summary'!$L30,'Contracts Summary'!$J$11,0)</f>
        <v>0</v>
      </c>
      <c r="R33" s="302">
        <f>IF('Contracts Summary'!$I$12='Contracts Summary'!$L30,'Contracts Summary'!$J$12,0)</f>
        <v>0</v>
      </c>
      <c r="S33" s="302">
        <f>IF('Contracts Summary'!$I$13='Contracts Summary'!$L30,'Contracts Summary'!$J$13,0)</f>
        <v>0</v>
      </c>
      <c r="T33" s="302">
        <f>IF('Contracts Summary'!$I$14='Contracts Summary'!$L30,'Contracts Summary'!$J$14,0)</f>
        <v>0</v>
      </c>
      <c r="U33" s="302">
        <f>IF('Contracts Summary'!$I$15='Contracts Summary'!$L30,'Contracts Summary'!$J$15,0)</f>
        <v>0</v>
      </c>
      <c r="V33" s="302">
        <f>IF('Contracts Summary'!$I$16='Contracts Summary'!$L30,'Contracts Summary'!$J$16,0)</f>
        <v>0</v>
      </c>
      <c r="W33" s="302">
        <f>IF('Contracts Summary'!$I$17='Contracts Summary'!$L30,'Contracts Summary'!$J$17,0)</f>
        <v>0</v>
      </c>
      <c r="X33" s="157">
        <f t="shared" si="4"/>
        <v>0</v>
      </c>
      <c r="Y33" s="126">
        <f t="shared" si="5"/>
        <v>0</v>
      </c>
      <c r="Z33" s="18"/>
      <c r="AA33" s="18"/>
    </row>
    <row r="34" spans="2:27" outlineLevel="1" x14ac:dyDescent="0.25">
      <c r="B34" s="151">
        <v>6610</v>
      </c>
      <c r="C34" s="152" t="s">
        <v>357</v>
      </c>
      <c r="D34" s="153"/>
      <c r="E34" s="18"/>
      <c r="F34" s="54"/>
      <c r="G34" s="270">
        <f>+'Contract Summary'!L34</f>
        <v>0</v>
      </c>
      <c r="H34" s="155">
        <f t="shared" si="6"/>
        <v>0</v>
      </c>
      <c r="I34" s="302">
        <f>IF('Contracts Summary'!$I$3='Contracts Summary'!$L31,'Contracts Summary'!$J$3,0)</f>
        <v>0</v>
      </c>
      <c r="J34" s="302">
        <f>IF('Contracts Summary'!$I$4='Contracts Summary'!$L31,'Contracts Summary'!$J$4,0)</f>
        <v>0</v>
      </c>
      <c r="K34" s="302">
        <f>IF('Contracts Summary'!$I$5='Contracts Summary'!$L31,'Contracts Summary'!$J$5,0)</f>
        <v>0</v>
      </c>
      <c r="L34" s="302">
        <f>IF('Contracts Summary'!$I$6='Contracts Summary'!$L31,'Contracts Summary'!$J$6,0)</f>
        <v>0</v>
      </c>
      <c r="M34" s="302">
        <f>IF('Contracts Summary'!$I$7='Contracts Summary'!$L31,'Contracts Summary'!$J$7,0)</f>
        <v>0</v>
      </c>
      <c r="N34" s="302">
        <f>IF('Contracts Summary'!$I$8='Contracts Summary'!$L31,'Contracts Summary'!$J$8,0)</f>
        <v>0</v>
      </c>
      <c r="O34" s="302">
        <f>IF('Contracts Summary'!$I$9='Contracts Summary'!$L31,'Contracts Summary'!$J$9,0)</f>
        <v>0</v>
      </c>
      <c r="P34" s="302">
        <f>IF('Contracts Summary'!$I$10='Contracts Summary'!$L31,'Contracts Summary'!$J$10,0)</f>
        <v>0</v>
      </c>
      <c r="Q34" s="302">
        <f>IF('Contracts Summary'!$I$11='Contracts Summary'!$L31,'Contracts Summary'!$J$11,0)</f>
        <v>0</v>
      </c>
      <c r="R34" s="302">
        <f>IF('Contracts Summary'!$I$12='Contracts Summary'!$L31,'Contracts Summary'!$J$12,0)</f>
        <v>0</v>
      </c>
      <c r="S34" s="302">
        <f>IF('Contracts Summary'!$I$13='Contracts Summary'!$L31,'Contracts Summary'!$J$13,0)</f>
        <v>0</v>
      </c>
      <c r="T34" s="302">
        <f>IF('Contracts Summary'!$I$14='Contracts Summary'!$L31,'Contracts Summary'!$J$14,0)</f>
        <v>0</v>
      </c>
      <c r="U34" s="302">
        <f>IF('Contracts Summary'!$I$15='Contracts Summary'!$L31,'Contracts Summary'!$J$15,0)</f>
        <v>0</v>
      </c>
      <c r="V34" s="302">
        <f>IF('Contracts Summary'!$I$16='Contracts Summary'!$L31,'Contracts Summary'!$J$16,0)</f>
        <v>0</v>
      </c>
      <c r="W34" s="302">
        <f>IF('Contracts Summary'!$I$17='Contracts Summary'!$L31,'Contracts Summary'!$J$17,0)</f>
        <v>0</v>
      </c>
      <c r="X34" s="157">
        <f t="shared" si="4"/>
        <v>0</v>
      </c>
      <c r="Y34" s="126">
        <f t="shared" si="5"/>
        <v>0</v>
      </c>
      <c r="Z34" s="18"/>
      <c r="AA34" s="18"/>
    </row>
    <row r="35" spans="2:27" outlineLevel="1" x14ac:dyDescent="0.25">
      <c r="B35" s="151">
        <v>6620</v>
      </c>
      <c r="C35" s="152" t="s">
        <v>358</v>
      </c>
      <c r="D35" s="153"/>
      <c r="E35" s="18"/>
      <c r="F35" s="54"/>
      <c r="G35" s="270">
        <f>+'Contract Summary'!L35</f>
        <v>0</v>
      </c>
      <c r="H35" s="155">
        <f t="shared" si="6"/>
        <v>0</v>
      </c>
      <c r="I35" s="302">
        <f>IF('Contracts Summary'!$I$3='Contracts Summary'!$L32,'Contracts Summary'!$J$3,0)</f>
        <v>0</v>
      </c>
      <c r="J35" s="302">
        <f>IF('Contracts Summary'!$I$4='Contracts Summary'!$L32,'Contracts Summary'!$J$4,0)</f>
        <v>0</v>
      </c>
      <c r="K35" s="302">
        <f>IF('Contracts Summary'!$I$5='Contracts Summary'!$L32,'Contracts Summary'!$J$5,0)</f>
        <v>0</v>
      </c>
      <c r="L35" s="302">
        <f>IF('Contracts Summary'!$I$6='Contracts Summary'!$L32,'Contracts Summary'!$J$6,0)</f>
        <v>0</v>
      </c>
      <c r="M35" s="302">
        <f>IF('Contracts Summary'!$I$7='Contracts Summary'!$L32,'Contracts Summary'!$J$7,0)</f>
        <v>0</v>
      </c>
      <c r="N35" s="302">
        <f>IF('Contracts Summary'!$I$8='Contracts Summary'!$L32,'Contracts Summary'!$J$8,0)</f>
        <v>0</v>
      </c>
      <c r="O35" s="302">
        <f>IF('Contracts Summary'!$I$9='Contracts Summary'!$L32,'Contracts Summary'!$J$9,0)</f>
        <v>0</v>
      </c>
      <c r="P35" s="302">
        <f>IF('Contracts Summary'!$I$10='Contracts Summary'!$L32,'Contracts Summary'!$J$10,0)</f>
        <v>0</v>
      </c>
      <c r="Q35" s="302">
        <f>IF('Contracts Summary'!$I$11='Contracts Summary'!$L32,'Contracts Summary'!$J$11,0)</f>
        <v>0</v>
      </c>
      <c r="R35" s="302">
        <v>0</v>
      </c>
      <c r="S35" s="302">
        <f>IF('Contracts Summary'!$I$13='Contracts Summary'!$L32,'Contracts Summary'!$J$13,0)</f>
        <v>0</v>
      </c>
      <c r="T35" s="302">
        <f>IF('Contracts Summary'!$I$14='Contracts Summary'!$L32,'Contracts Summary'!$J$14,0)</f>
        <v>0</v>
      </c>
      <c r="U35" s="302">
        <f>IF('Contracts Summary'!$I$15='Contracts Summary'!$L32,'Contracts Summary'!$J$15,0)</f>
        <v>0</v>
      </c>
      <c r="V35" s="302">
        <f>IF('Contracts Summary'!$I$16='Contracts Summary'!$L32,'Contracts Summary'!$J$16,0)</f>
        <v>0</v>
      </c>
      <c r="W35" s="302">
        <f>IF('Contracts Summary'!$I$17='Contracts Summary'!$L32,'Contracts Summary'!$J$17,0)</f>
        <v>0</v>
      </c>
      <c r="X35" s="157">
        <f t="shared" si="4"/>
        <v>0</v>
      </c>
      <c r="Y35" s="126">
        <f t="shared" si="5"/>
        <v>0</v>
      </c>
      <c r="Z35" s="18"/>
      <c r="AA35" s="18"/>
    </row>
    <row r="36" spans="2:27" outlineLevel="1" x14ac:dyDescent="0.25">
      <c r="B36" s="151">
        <v>6625</v>
      </c>
      <c r="C36" s="152" t="s">
        <v>359</v>
      </c>
      <c r="D36" s="153"/>
      <c r="E36" s="18"/>
      <c r="F36" s="54"/>
      <c r="G36" s="270">
        <f>+'Contract Summary'!L36</f>
        <v>0</v>
      </c>
      <c r="H36" s="155">
        <f t="shared" si="6"/>
        <v>0</v>
      </c>
      <c r="I36" s="302">
        <f>IF('Contracts Summary'!$I$3='Contracts Summary'!$L33,'Contracts Summary'!$J$3,0)</f>
        <v>0</v>
      </c>
      <c r="J36" s="302">
        <f>IF('Contracts Summary'!$I$4='Contracts Summary'!$L33,'Contracts Summary'!$J$4,0)</f>
        <v>0</v>
      </c>
      <c r="K36" s="302">
        <f>IF('Contracts Summary'!$I$5='Contracts Summary'!$L33,'Contracts Summary'!$J$5,0)</f>
        <v>0</v>
      </c>
      <c r="L36" s="302">
        <f>IF('Contracts Summary'!$I$6='Contracts Summary'!$L33,'Contracts Summary'!$J$6,0)</f>
        <v>0</v>
      </c>
      <c r="M36" s="302">
        <f>IF('Contracts Summary'!$I$7='Contracts Summary'!$L33,'Contracts Summary'!$J$7,0)</f>
        <v>0</v>
      </c>
      <c r="N36" s="302">
        <f>IF('Contracts Summary'!$I$8='Contracts Summary'!$L33,'Contracts Summary'!$J$8,0)</f>
        <v>0</v>
      </c>
      <c r="O36" s="302">
        <f>IF('Contracts Summary'!$I$9='Contracts Summary'!$L33,'Contracts Summary'!$J$9,0)</f>
        <v>0</v>
      </c>
      <c r="P36" s="302">
        <f>IF('Contracts Summary'!$I$10='Contracts Summary'!$L33,'Contracts Summary'!$J$10,0)</f>
        <v>0</v>
      </c>
      <c r="Q36" s="302">
        <f>IF('Contracts Summary'!$I$11='Contracts Summary'!$L33,'Contracts Summary'!$J$11,0)</f>
        <v>0</v>
      </c>
      <c r="R36" s="302">
        <f>IF('Contracts Summary'!$I$12='Contracts Summary'!$L33,'Contracts Summary'!$J$12,0)</f>
        <v>0</v>
      </c>
      <c r="S36" s="302">
        <f>IF('Contracts Summary'!$I$13='Contracts Summary'!$L33,'Contracts Summary'!$J$13,0)</f>
        <v>0</v>
      </c>
      <c r="T36" s="302">
        <f>IF('Contracts Summary'!$I$14='Contracts Summary'!$L33,'Contracts Summary'!$J$14,0)</f>
        <v>0</v>
      </c>
      <c r="U36" s="302">
        <f>IF('Contracts Summary'!$I$15='Contracts Summary'!$L33,'Contracts Summary'!$J$15,0)</f>
        <v>0</v>
      </c>
      <c r="V36" s="302">
        <f>IF('Contracts Summary'!$I$16='Contracts Summary'!$L33,'Contracts Summary'!$J$16,0)</f>
        <v>0</v>
      </c>
      <c r="W36" s="302">
        <f>IF('Contracts Summary'!$I$17='Contracts Summary'!$L33,'Contracts Summary'!$J$17,0)</f>
        <v>0</v>
      </c>
      <c r="X36" s="157">
        <f t="shared" si="4"/>
        <v>0</v>
      </c>
      <c r="Y36" s="126">
        <f t="shared" si="5"/>
        <v>0</v>
      </c>
      <c r="Z36" s="18"/>
      <c r="AA36" s="18"/>
    </row>
    <row r="37" spans="2:27" outlineLevel="1" x14ac:dyDescent="0.25">
      <c r="B37" s="151">
        <v>6630</v>
      </c>
      <c r="C37" s="152" t="s">
        <v>360</v>
      </c>
      <c r="D37" s="153"/>
      <c r="E37" s="18"/>
      <c r="F37" s="54"/>
      <c r="G37" s="270">
        <f>+'Contract Summary'!L37</f>
        <v>0</v>
      </c>
      <c r="H37" s="155">
        <f t="shared" si="6"/>
        <v>0</v>
      </c>
      <c r="I37" s="302">
        <f>IF('Contracts Summary'!$I$3='Contracts Summary'!$L34,'Contracts Summary'!$J$3,0)</f>
        <v>0</v>
      </c>
      <c r="J37" s="302">
        <f>IF('Contracts Summary'!$I$4='Contracts Summary'!$L34,'Contracts Summary'!$J$4,0)</f>
        <v>0</v>
      </c>
      <c r="K37" s="302">
        <f>IF('Contracts Summary'!$I$5='Contracts Summary'!$L34,'Contracts Summary'!$J$5,0)</f>
        <v>0</v>
      </c>
      <c r="L37" s="302">
        <f>IF('Contracts Summary'!$I$6='Contracts Summary'!$L34,'Contracts Summary'!$J$6,0)</f>
        <v>0</v>
      </c>
      <c r="M37" s="302">
        <f>IF('Contracts Summary'!$I$7='Contracts Summary'!$L34,'Contracts Summary'!$J$7,0)</f>
        <v>0</v>
      </c>
      <c r="N37" s="302">
        <f>IF('Contracts Summary'!$I$8='Contracts Summary'!$L34,'Contracts Summary'!$J$8,0)</f>
        <v>0</v>
      </c>
      <c r="O37" s="302">
        <f>IF('Contracts Summary'!$I$9='Contracts Summary'!$L34,'Contracts Summary'!$J$9,0)</f>
        <v>0</v>
      </c>
      <c r="P37" s="302">
        <f>IF('Contracts Summary'!$I$10='Contracts Summary'!$L34,'Contracts Summary'!$J$10,0)</f>
        <v>0</v>
      </c>
      <c r="Q37" s="302">
        <f>IF('Contracts Summary'!$I$11='Contracts Summary'!$L34,'Contracts Summary'!$J$11,0)</f>
        <v>0</v>
      </c>
      <c r="R37" s="302">
        <f>IF('Contracts Summary'!$I$12='Contracts Summary'!$L34,'Contracts Summary'!$J$12,0)</f>
        <v>0</v>
      </c>
      <c r="S37" s="302">
        <f>IF('Contracts Summary'!$I$13='Contracts Summary'!$L34,'Contracts Summary'!$J$13,0)</f>
        <v>0</v>
      </c>
      <c r="T37" s="302">
        <f>IF('Contracts Summary'!$I$14='Contracts Summary'!$L34,'Contracts Summary'!$J$14,0)</f>
        <v>0</v>
      </c>
      <c r="U37" s="302">
        <f>IF('Contracts Summary'!$I$15='Contracts Summary'!$L34,'Contracts Summary'!$J$15,0)</f>
        <v>0</v>
      </c>
      <c r="V37" s="302">
        <f>IF('Contracts Summary'!$I$16='Contracts Summary'!$L34,'Contracts Summary'!$J$16,0)</f>
        <v>0</v>
      </c>
      <c r="W37" s="302">
        <f>IF('Contracts Summary'!$I$17='Contracts Summary'!$L34,'Contracts Summary'!$J$17,0)</f>
        <v>0</v>
      </c>
      <c r="X37" s="157">
        <f t="shared" si="4"/>
        <v>0</v>
      </c>
      <c r="Y37" s="126">
        <f t="shared" si="5"/>
        <v>0</v>
      </c>
      <c r="Z37" s="18"/>
      <c r="AA37" s="18"/>
    </row>
    <row r="38" spans="2:27" outlineLevel="1" x14ac:dyDescent="0.25">
      <c r="B38" s="151">
        <v>6640</v>
      </c>
      <c r="C38" s="152" t="s">
        <v>361</v>
      </c>
      <c r="D38" s="153"/>
      <c r="E38" s="18"/>
      <c r="F38" s="54"/>
      <c r="G38" s="270">
        <f>+'Contract Summary'!L38</f>
        <v>0</v>
      </c>
      <c r="H38" s="155">
        <f t="shared" si="6"/>
        <v>0</v>
      </c>
      <c r="I38" s="302">
        <f>IF('Contracts Summary'!$I$3='Contracts Summary'!$L35,'Contracts Summary'!$J$3,0)</f>
        <v>0</v>
      </c>
      <c r="J38" s="302">
        <f>IF('Contracts Summary'!$I$4='Contracts Summary'!$L35,'Contracts Summary'!$J$4,0)</f>
        <v>0</v>
      </c>
      <c r="K38" s="302">
        <f>IF('Contracts Summary'!$I$5='Contracts Summary'!$L35,'Contracts Summary'!$J$5,0)</f>
        <v>0</v>
      </c>
      <c r="L38" s="302">
        <f>IF('Contracts Summary'!$I$6='Contracts Summary'!$L35,'Contracts Summary'!$J$6,0)</f>
        <v>0</v>
      </c>
      <c r="M38" s="302">
        <f>IF('Contracts Summary'!$I$7='Contracts Summary'!$L35,'Contracts Summary'!$J$7,0)</f>
        <v>0</v>
      </c>
      <c r="N38" s="302">
        <f>IF('Contracts Summary'!$I$8='Contracts Summary'!$L35,'Contracts Summary'!$J$8,0)</f>
        <v>0</v>
      </c>
      <c r="O38" s="302">
        <f>IF('Contracts Summary'!$I$9='Contracts Summary'!$L35,'Contracts Summary'!$J$9,0)</f>
        <v>0</v>
      </c>
      <c r="P38" s="302">
        <f>IF('Contracts Summary'!$I$10='Contracts Summary'!$L35,'Contracts Summary'!$J$10,0)</f>
        <v>0</v>
      </c>
      <c r="Q38" s="302">
        <f>IF('Contracts Summary'!$I$11='Contracts Summary'!$L35,'Contracts Summary'!$J$11,0)</f>
        <v>0</v>
      </c>
      <c r="R38" s="302">
        <f>IF('Contracts Summary'!$I$12='Contracts Summary'!$L35,'Contracts Summary'!$J$12,0)</f>
        <v>0</v>
      </c>
      <c r="S38" s="302">
        <f>IF('Contracts Summary'!$I$13='Contracts Summary'!$L35,'Contracts Summary'!$J$13,0)</f>
        <v>0</v>
      </c>
      <c r="T38" s="302">
        <f>IF('Contracts Summary'!$I$14='Contracts Summary'!$L35,'Contracts Summary'!$J$14,0)</f>
        <v>0</v>
      </c>
      <c r="U38" s="302">
        <f>IF('Contracts Summary'!$I$15='Contracts Summary'!$L35,'Contracts Summary'!$J$15,0)</f>
        <v>0</v>
      </c>
      <c r="V38" s="302">
        <f>IF('Contracts Summary'!$I$16='Contracts Summary'!$L35,'Contracts Summary'!$J$16,0)</f>
        <v>0</v>
      </c>
      <c r="W38" s="302">
        <f>IF('Contracts Summary'!$I$17='Contracts Summary'!$L35,'Contracts Summary'!$J$17,0)</f>
        <v>0</v>
      </c>
      <c r="X38" s="157">
        <f t="shared" si="4"/>
        <v>0</v>
      </c>
      <c r="Y38" s="126">
        <f t="shared" si="5"/>
        <v>0</v>
      </c>
      <c r="Z38" s="18"/>
      <c r="AA38" s="18"/>
    </row>
    <row r="39" spans="2:27" outlineLevel="1" x14ac:dyDescent="0.25">
      <c r="B39" s="151">
        <v>6650</v>
      </c>
      <c r="C39" s="152" t="s">
        <v>362</v>
      </c>
      <c r="D39" s="153"/>
      <c r="E39" s="18"/>
      <c r="F39" s="54"/>
      <c r="G39" s="270">
        <f>+'Contract Summary'!L39</f>
        <v>0</v>
      </c>
      <c r="H39" s="155">
        <f t="shared" si="6"/>
        <v>0</v>
      </c>
      <c r="I39" s="302">
        <f>IF('Contracts Summary'!$I$3='Contracts Summary'!$L36,'Contracts Summary'!$J$3,0)</f>
        <v>0</v>
      </c>
      <c r="J39" s="302">
        <f>IF('Contracts Summary'!$I$4='Contracts Summary'!$L36,'Contracts Summary'!$J$4,0)</f>
        <v>0</v>
      </c>
      <c r="K39" s="302">
        <f>IF('Contracts Summary'!$I$5='Contracts Summary'!$L36,'Contracts Summary'!$J$5,0)</f>
        <v>0</v>
      </c>
      <c r="L39" s="302">
        <f>IF('Contracts Summary'!$I$6='Contracts Summary'!$L36,'Contracts Summary'!$J$6,0)</f>
        <v>0</v>
      </c>
      <c r="M39" s="302">
        <f>IF('Contracts Summary'!$I$7='Contracts Summary'!$L36,'Contracts Summary'!$J$7,0)</f>
        <v>0</v>
      </c>
      <c r="N39" s="302">
        <f>IF('Contracts Summary'!$I$8='Contracts Summary'!$L36,'Contracts Summary'!$J$8,0)</f>
        <v>0</v>
      </c>
      <c r="O39" s="302">
        <f>IF('Contracts Summary'!$I$9='Contracts Summary'!$L36,'Contracts Summary'!$J$9,0)</f>
        <v>0</v>
      </c>
      <c r="P39" s="302">
        <f>IF('Contracts Summary'!$I$10='Contracts Summary'!$L36,'Contracts Summary'!$J$10,0)</f>
        <v>0</v>
      </c>
      <c r="Q39" s="302">
        <f>IF('Contracts Summary'!$I$11='Contracts Summary'!$L36,'Contracts Summary'!$J$11,0)</f>
        <v>0</v>
      </c>
      <c r="R39" s="302">
        <f>IF('Contracts Summary'!$I$12='Contracts Summary'!$L36,'Contracts Summary'!$J$12,0)</f>
        <v>0</v>
      </c>
      <c r="S39" s="302">
        <f>IF('Contracts Summary'!$I$13='Contracts Summary'!$L36,'Contracts Summary'!$J$13,0)</f>
        <v>0</v>
      </c>
      <c r="T39" s="302">
        <f>IF('Contracts Summary'!$I$14='Contracts Summary'!$L36,'Contracts Summary'!$J$14,0)</f>
        <v>0</v>
      </c>
      <c r="U39" s="302">
        <f>IF('Contracts Summary'!$I$15='Contracts Summary'!$L36,'Contracts Summary'!$J$15,0)</f>
        <v>0</v>
      </c>
      <c r="V39" s="302">
        <f>IF('Contracts Summary'!$I$16='Contracts Summary'!$L36,'Contracts Summary'!$J$16,0)</f>
        <v>0</v>
      </c>
      <c r="W39" s="302">
        <f>IF('Contracts Summary'!$I$17='Contracts Summary'!$L36,'Contracts Summary'!$J$17,0)</f>
        <v>0</v>
      </c>
      <c r="X39" s="157">
        <f t="shared" si="4"/>
        <v>0</v>
      </c>
      <c r="Y39" s="126">
        <f t="shared" si="5"/>
        <v>0</v>
      </c>
      <c r="Z39" s="18"/>
      <c r="AA39" s="18"/>
    </row>
    <row r="40" spans="2:27" x14ac:dyDescent="0.25">
      <c r="B40" s="163"/>
      <c r="C40" s="162" t="s">
        <v>363</v>
      </c>
      <c r="D40" s="164"/>
      <c r="E40" s="64"/>
      <c r="F40" s="65"/>
      <c r="G40" s="270">
        <f>+'Contract Summary'!L40</f>
        <v>0</v>
      </c>
      <c r="H40" s="159">
        <f>SUBTOTAL(9,H19:H39)</f>
        <v>0</v>
      </c>
      <c r="I40" s="166">
        <f t="shared" ref="I40:Y40" si="7">SUBTOTAL(9,I19:I39)</f>
        <v>0</v>
      </c>
      <c r="J40" s="166">
        <f t="shared" si="7"/>
        <v>0</v>
      </c>
      <c r="K40" s="166">
        <f t="shared" si="7"/>
        <v>0</v>
      </c>
      <c r="L40" s="166">
        <f t="shared" si="7"/>
        <v>0</v>
      </c>
      <c r="M40" s="166">
        <f t="shared" si="7"/>
        <v>0</v>
      </c>
      <c r="N40" s="166">
        <f t="shared" si="7"/>
        <v>0</v>
      </c>
      <c r="O40" s="166">
        <f t="shared" si="7"/>
        <v>0</v>
      </c>
      <c r="P40" s="166">
        <f t="shared" si="7"/>
        <v>0</v>
      </c>
      <c r="Q40" s="166">
        <f t="shared" si="7"/>
        <v>0</v>
      </c>
      <c r="R40" s="166">
        <f t="shared" si="7"/>
        <v>0</v>
      </c>
      <c r="S40" s="166">
        <f t="shared" si="7"/>
        <v>0</v>
      </c>
      <c r="T40" s="166">
        <f t="shared" si="7"/>
        <v>0</v>
      </c>
      <c r="U40" s="166">
        <f t="shared" si="7"/>
        <v>0</v>
      </c>
      <c r="V40" s="166">
        <f t="shared" si="7"/>
        <v>0</v>
      </c>
      <c r="W40" s="166">
        <f t="shared" si="7"/>
        <v>0</v>
      </c>
      <c r="X40" s="166">
        <f t="shared" si="7"/>
        <v>0</v>
      </c>
      <c r="Y40" s="166">
        <f t="shared" si="7"/>
        <v>0</v>
      </c>
      <c r="Z40" s="64"/>
      <c r="AA40" s="64"/>
    </row>
    <row r="41" spans="2:27" outlineLevel="1" x14ac:dyDescent="0.25">
      <c r="B41" s="151">
        <v>6320</v>
      </c>
      <c r="C41" s="152" t="s">
        <v>364</v>
      </c>
      <c r="D41" s="153"/>
      <c r="E41" s="18"/>
      <c r="F41" s="54"/>
      <c r="G41" s="270">
        <f>+'Contract Summary'!L41</f>
        <v>0</v>
      </c>
      <c r="H41" s="155">
        <f>SUM(I41:W41)</f>
        <v>0</v>
      </c>
      <c r="I41" s="302">
        <f>IF('Contracts Summary'!$I$3='Contracts Summary'!$L11,'Contracts Summary'!$J$3,0)</f>
        <v>0</v>
      </c>
      <c r="J41" s="302">
        <f>IF('Contracts Summary'!$I$4='Contracts Summary'!$L11,'Contracts Summary'!$J$4,0)</f>
        <v>0</v>
      </c>
      <c r="K41" s="302">
        <f>IF('Contracts Summary'!$I$5='Contracts Summary'!$L11,'Contracts Summary'!$J$5,0)</f>
        <v>0</v>
      </c>
      <c r="L41" s="302">
        <f>IF('Contracts Summary'!$I$6='Contracts Summary'!$L11,'Contracts Summary'!$J$6,0)</f>
        <v>0</v>
      </c>
      <c r="M41" s="302">
        <f>IF('Contracts Summary'!$I$7='Contracts Summary'!$L11,'Contracts Summary'!$J$7,0)</f>
        <v>0</v>
      </c>
      <c r="N41" s="302">
        <f>IF('Contracts Summary'!$I$8='Contracts Summary'!$L11,'Contracts Summary'!$J$8,0)</f>
        <v>0</v>
      </c>
      <c r="O41" s="302">
        <f>IF('Contracts Summary'!$I$9='Contracts Summary'!$L11,'Contracts Summary'!$J$9,0)</f>
        <v>0</v>
      </c>
      <c r="P41" s="302">
        <f>IF('Contracts Summary'!$I$10='Contracts Summary'!$L11,'Contracts Summary'!$J$10,0)</f>
        <v>0</v>
      </c>
      <c r="Q41" s="302">
        <f>IF('Contracts Summary'!$I$11='Contracts Summary'!$L11,'Contracts Summary'!$J$11,0)</f>
        <v>0</v>
      </c>
      <c r="R41" s="302">
        <f>IF('Contracts Summary'!$I$12='Contracts Summary'!$L11,'Contracts Summary'!$J$12,0)</f>
        <v>0</v>
      </c>
      <c r="S41" s="302">
        <f>IF('Contracts Summary'!$I$13='Contracts Summary'!$L11,'Contracts Summary'!$J$13,0)</f>
        <v>0</v>
      </c>
      <c r="T41" s="302">
        <f>IF('Contracts Summary'!$I$14='Contracts Summary'!$L11,'Contracts Summary'!$J$14,0)</f>
        <v>0</v>
      </c>
      <c r="U41" s="302">
        <f>IF('Contracts Summary'!$I$15='Contracts Summary'!$L11,'Contracts Summary'!$J$15,0)</f>
        <v>0</v>
      </c>
      <c r="V41" s="302">
        <f>IF('Contracts Summary'!$I$16='Contracts Summary'!$L11,'Contracts Summary'!$J$16,0)</f>
        <v>0</v>
      </c>
      <c r="W41" s="302">
        <f>IF('Contracts Summary'!$I$17='Contracts Summary'!$L11,'Contracts Summary'!$J$17,0)</f>
        <v>0</v>
      </c>
      <c r="X41" s="157">
        <f>SUM(I41:W41)</f>
        <v>0</v>
      </c>
      <c r="Y41" s="126">
        <f t="shared" si="5"/>
        <v>0</v>
      </c>
      <c r="Z41" s="18"/>
      <c r="AA41" s="18"/>
    </row>
    <row r="42" spans="2:27" outlineLevel="1" x14ac:dyDescent="0.25">
      <c r="B42" s="151">
        <v>6325</v>
      </c>
      <c r="C42" s="152" t="s">
        <v>365</v>
      </c>
      <c r="D42" s="153"/>
      <c r="E42" s="18"/>
      <c r="F42" s="54"/>
      <c r="G42" s="270">
        <f>+'Contract Summary'!L42</f>
        <v>0</v>
      </c>
      <c r="H42" s="155">
        <f>SUM(I42:W42)</f>
        <v>0</v>
      </c>
      <c r="I42" s="302">
        <f>IF('Contracts Summary'!$I$3='Contracts Summary'!$L12,'Contracts Summary'!$J$3,0)</f>
        <v>0</v>
      </c>
      <c r="J42" s="302">
        <f>IF('Contracts Summary'!$I$4='Contracts Summary'!$L12,'Contracts Summary'!$J$4,0)</f>
        <v>0</v>
      </c>
      <c r="K42" s="302">
        <f>IF('Contracts Summary'!$I$5='Contracts Summary'!$L12,'Contracts Summary'!$J$5,0)</f>
        <v>0</v>
      </c>
      <c r="L42" s="302">
        <f>IF('Contracts Summary'!$I$6='Contracts Summary'!$L12,'Contracts Summary'!$J$6,0)</f>
        <v>0</v>
      </c>
      <c r="M42" s="302">
        <f>IF('Contracts Summary'!$I$7='Contracts Summary'!$L12,'Contracts Summary'!$J$7,0)</f>
        <v>0</v>
      </c>
      <c r="N42" s="302">
        <f>IF('Contracts Summary'!$I$8='Contracts Summary'!$L12,'Contracts Summary'!$J$8,0)</f>
        <v>0</v>
      </c>
      <c r="O42" s="302">
        <f>IF('Contracts Summary'!$I$9='Contracts Summary'!$L12,'Contracts Summary'!$J$9,0)</f>
        <v>0</v>
      </c>
      <c r="P42" s="302">
        <f>IF('Contracts Summary'!$I$10='Contracts Summary'!$L12,'Contracts Summary'!$J$10,0)</f>
        <v>0</v>
      </c>
      <c r="Q42" s="302">
        <f>IF('Contracts Summary'!$I$11='Contracts Summary'!$L12,'Contracts Summary'!$J$11,0)</f>
        <v>0</v>
      </c>
      <c r="R42" s="302">
        <f>IF('Contracts Summary'!$I$12='Contracts Summary'!$L12,'Contracts Summary'!$J$12,0)</f>
        <v>0</v>
      </c>
      <c r="S42" s="302">
        <f>IF('Contracts Summary'!$I$13='Contracts Summary'!$L12,'Contracts Summary'!$J$13,0)</f>
        <v>0</v>
      </c>
      <c r="T42" s="302">
        <f>IF('Contracts Summary'!$I$14='Contracts Summary'!$L12,'Contracts Summary'!$J$14,0)</f>
        <v>0</v>
      </c>
      <c r="U42" s="302">
        <f>IF('Contracts Summary'!$I$15='Contracts Summary'!$L12,'Contracts Summary'!$J$15,0)</f>
        <v>0</v>
      </c>
      <c r="V42" s="302">
        <f>IF('Contracts Summary'!$I$16='Contracts Summary'!$L12,'Contracts Summary'!$J$16,0)</f>
        <v>0</v>
      </c>
      <c r="W42" s="302">
        <f>IF('Contracts Summary'!$I$17='Contracts Summary'!$L12,'Contracts Summary'!$J$17,0)</f>
        <v>0</v>
      </c>
      <c r="X42" s="157">
        <f>SUM(I42:W42)</f>
        <v>0</v>
      </c>
      <c r="Y42" s="126">
        <f t="shared" si="5"/>
        <v>0</v>
      </c>
      <c r="Z42" s="18"/>
      <c r="AA42" s="18"/>
    </row>
    <row r="43" spans="2:27" outlineLevel="1" x14ac:dyDescent="0.25">
      <c r="B43" s="151">
        <v>6330</v>
      </c>
      <c r="C43" s="152" t="s">
        <v>366</v>
      </c>
      <c r="D43" s="153"/>
      <c r="E43" s="18"/>
      <c r="F43" s="54"/>
      <c r="G43" s="270">
        <f>+'Contract Summary'!L43</f>
        <v>0</v>
      </c>
      <c r="H43" s="155">
        <f>SUM(I43:W43)</f>
        <v>0</v>
      </c>
      <c r="I43" s="302">
        <f>IF('Contracts Summary'!$I$3='Contracts Summary'!$L13,'Contracts Summary'!$J$3,0)</f>
        <v>0</v>
      </c>
      <c r="J43" s="302">
        <f>IF('Contracts Summary'!$I$4='Contracts Summary'!$L13,'Contracts Summary'!$J$4,0)</f>
        <v>0</v>
      </c>
      <c r="K43" s="302">
        <f>IF('Contracts Summary'!$I$5='Contracts Summary'!$L13,'Contracts Summary'!$J$5,0)</f>
        <v>0</v>
      </c>
      <c r="L43" s="302">
        <f>IF('Contracts Summary'!$I$6='Contracts Summary'!$L13,'Contracts Summary'!$J$6,0)</f>
        <v>0</v>
      </c>
      <c r="M43" s="302">
        <f>IF('Contracts Summary'!$I$7='Contracts Summary'!$L13,'Contracts Summary'!$J$7,0)</f>
        <v>0</v>
      </c>
      <c r="N43" s="302">
        <f>IF('Contracts Summary'!$I$8='Contracts Summary'!$L13,'Contracts Summary'!$J$8,0)</f>
        <v>0</v>
      </c>
      <c r="O43" s="302">
        <f>IF('Contracts Summary'!$I$9='Contracts Summary'!$L13,'Contracts Summary'!$J$9,0)</f>
        <v>0</v>
      </c>
      <c r="P43" s="302">
        <f>IF('Contracts Summary'!$I$10='Contracts Summary'!$L13,'Contracts Summary'!$J$10,0)</f>
        <v>0</v>
      </c>
      <c r="Q43" s="302">
        <f>IF('Contracts Summary'!$I$11='Contracts Summary'!$L13,'Contracts Summary'!$J$11,0)</f>
        <v>0</v>
      </c>
      <c r="R43" s="302">
        <f>IF('Contracts Summary'!$I$12='Contracts Summary'!$L13,'Contracts Summary'!$J$12,0)</f>
        <v>0</v>
      </c>
      <c r="S43" s="302">
        <f>IF('Contracts Summary'!$I$13='Contracts Summary'!$L13,'Contracts Summary'!$J$13,0)</f>
        <v>0</v>
      </c>
      <c r="T43" s="302">
        <f>IF('Contracts Summary'!$I$14='Contracts Summary'!$L13,'Contracts Summary'!$J$14,0)</f>
        <v>0</v>
      </c>
      <c r="U43" s="302">
        <f>IF('Contracts Summary'!$I$15='Contracts Summary'!$L13,'Contracts Summary'!$J$15,0)</f>
        <v>0</v>
      </c>
      <c r="V43" s="302">
        <f>IF('Contracts Summary'!$I$16='Contracts Summary'!$L13,'Contracts Summary'!$J$16,0)</f>
        <v>0</v>
      </c>
      <c r="W43" s="302">
        <f>IF('Contracts Summary'!$I$17='Contracts Summary'!$L13,'Contracts Summary'!$J$17,0)</f>
        <v>0</v>
      </c>
      <c r="X43" s="157">
        <f>SUM(I43:W43)</f>
        <v>0</v>
      </c>
      <c r="Y43" s="126">
        <f t="shared" si="5"/>
        <v>0</v>
      </c>
      <c r="Z43" s="18"/>
      <c r="AA43" s="18"/>
    </row>
    <row r="44" spans="2:27" x14ac:dyDescent="0.25">
      <c r="B44" s="163"/>
      <c r="C44" s="162" t="s">
        <v>367</v>
      </c>
      <c r="D44" s="164"/>
      <c r="E44" s="64"/>
      <c r="F44" s="65"/>
      <c r="G44" s="270">
        <f>+'Contract Summary'!L44</f>
        <v>0</v>
      </c>
      <c r="H44" s="159">
        <f>SUBTOTAL(9,H41:H43)</f>
        <v>0</v>
      </c>
      <c r="I44" s="166">
        <f t="shared" ref="I44:Y44" si="8">SUBTOTAL(9,I41:I43)</f>
        <v>0</v>
      </c>
      <c r="J44" s="166">
        <f t="shared" si="8"/>
        <v>0</v>
      </c>
      <c r="K44" s="166">
        <f t="shared" si="8"/>
        <v>0</v>
      </c>
      <c r="L44" s="166">
        <f t="shared" si="8"/>
        <v>0</v>
      </c>
      <c r="M44" s="166">
        <f t="shared" si="8"/>
        <v>0</v>
      </c>
      <c r="N44" s="166">
        <f t="shared" si="8"/>
        <v>0</v>
      </c>
      <c r="O44" s="166">
        <f t="shared" si="8"/>
        <v>0</v>
      </c>
      <c r="P44" s="166">
        <f t="shared" si="8"/>
        <v>0</v>
      </c>
      <c r="Q44" s="166">
        <f t="shared" si="8"/>
        <v>0</v>
      </c>
      <c r="R44" s="166">
        <f t="shared" si="8"/>
        <v>0</v>
      </c>
      <c r="S44" s="166">
        <f t="shared" si="8"/>
        <v>0</v>
      </c>
      <c r="T44" s="166">
        <f t="shared" si="8"/>
        <v>0</v>
      </c>
      <c r="U44" s="166">
        <f t="shared" si="8"/>
        <v>0</v>
      </c>
      <c r="V44" s="166">
        <f t="shared" si="8"/>
        <v>0</v>
      </c>
      <c r="W44" s="166">
        <f t="shared" si="8"/>
        <v>0</v>
      </c>
      <c r="X44" s="166">
        <f t="shared" si="8"/>
        <v>0</v>
      </c>
      <c r="Y44" s="166">
        <f t="shared" si="8"/>
        <v>0</v>
      </c>
      <c r="Z44" s="64"/>
      <c r="AA44" s="64"/>
    </row>
    <row r="45" spans="2:27" x14ac:dyDescent="0.25">
      <c r="B45" s="167"/>
      <c r="C45" s="168" t="s">
        <v>368</v>
      </c>
      <c r="D45" s="164"/>
      <c r="E45" s="64"/>
      <c r="F45" s="65"/>
      <c r="G45" s="270">
        <f>+'Contract Summary'!L45</f>
        <v>31116.720000000001</v>
      </c>
      <c r="H45" s="159">
        <f>SUM(H14,H15,H18,H40,H44)</f>
        <v>50000</v>
      </c>
      <c r="I45" s="159">
        <f t="shared" ref="I45:Y45" si="9">SUM(I14,I15,I18,I40,I44)</f>
        <v>0</v>
      </c>
      <c r="J45" s="159">
        <f t="shared" si="9"/>
        <v>0</v>
      </c>
      <c r="K45" s="159">
        <f t="shared" si="9"/>
        <v>0</v>
      </c>
      <c r="L45" s="159">
        <f t="shared" si="9"/>
        <v>0</v>
      </c>
      <c r="M45" s="159">
        <f t="shared" si="9"/>
        <v>0</v>
      </c>
      <c r="N45" s="159">
        <f t="shared" si="9"/>
        <v>0</v>
      </c>
      <c r="O45" s="159">
        <f t="shared" si="9"/>
        <v>50000</v>
      </c>
      <c r="P45" s="159">
        <f t="shared" si="9"/>
        <v>0</v>
      </c>
      <c r="Q45" s="159">
        <f t="shared" si="9"/>
        <v>0</v>
      </c>
      <c r="R45" s="159">
        <f t="shared" si="9"/>
        <v>0</v>
      </c>
      <c r="S45" s="159">
        <f t="shared" si="9"/>
        <v>0</v>
      </c>
      <c r="T45" s="159">
        <f t="shared" si="9"/>
        <v>0</v>
      </c>
      <c r="U45" s="159">
        <f t="shared" si="9"/>
        <v>0</v>
      </c>
      <c r="V45" s="159">
        <f t="shared" si="9"/>
        <v>0</v>
      </c>
      <c r="W45" s="159">
        <f t="shared" si="9"/>
        <v>0</v>
      </c>
      <c r="X45" s="159">
        <f t="shared" si="9"/>
        <v>50000</v>
      </c>
      <c r="Y45" s="159">
        <f t="shared" si="9"/>
        <v>0</v>
      </c>
      <c r="Z45" s="64"/>
      <c r="AA45" s="64"/>
    </row>
    <row r="46" spans="2:27" x14ac:dyDescent="0.25">
      <c r="B46" s="169"/>
      <c r="C46" s="170" t="s">
        <v>369</v>
      </c>
      <c r="D46" s="171"/>
      <c r="E46" s="70"/>
      <c r="F46" s="172"/>
      <c r="G46" s="270">
        <f>+'Contract Summary'!L46</f>
        <v>798613.83000000007</v>
      </c>
      <c r="H46" s="174">
        <f>SUM(H12,H45)</f>
        <v>803565.33000000007</v>
      </c>
      <c r="I46" s="174">
        <f t="shared" ref="I46:X46" si="10">SUM(I12,I45)</f>
        <v>550000</v>
      </c>
      <c r="J46" s="174">
        <f t="shared" si="10"/>
        <v>63326</v>
      </c>
      <c r="K46" s="174">
        <f t="shared" si="10"/>
        <v>63000</v>
      </c>
      <c r="L46" s="174">
        <f t="shared" si="10"/>
        <v>6842</v>
      </c>
      <c r="M46" s="174">
        <f t="shared" si="10"/>
        <v>24242.33</v>
      </c>
      <c r="N46" s="174">
        <f t="shared" si="10"/>
        <v>41155</v>
      </c>
      <c r="O46" s="174">
        <f t="shared" si="10"/>
        <v>50000</v>
      </c>
      <c r="P46" s="174">
        <f t="shared" si="10"/>
        <v>5000</v>
      </c>
      <c r="Q46" s="174">
        <f t="shared" si="10"/>
        <v>0</v>
      </c>
      <c r="R46" s="174">
        <f t="shared" si="10"/>
        <v>0</v>
      </c>
      <c r="S46" s="174">
        <f t="shared" si="10"/>
        <v>0</v>
      </c>
      <c r="T46" s="174">
        <f t="shared" si="10"/>
        <v>0</v>
      </c>
      <c r="U46" s="174">
        <f t="shared" si="10"/>
        <v>0</v>
      </c>
      <c r="V46" s="174">
        <f t="shared" si="10"/>
        <v>0</v>
      </c>
      <c r="W46" s="174">
        <f t="shared" si="10"/>
        <v>0</v>
      </c>
      <c r="X46" s="174">
        <f t="shared" si="10"/>
        <v>803565.33000000007</v>
      </c>
      <c r="Y46" s="126">
        <f t="shared" si="5"/>
        <v>0</v>
      </c>
      <c r="Z46" s="18"/>
      <c r="AA46" s="18"/>
    </row>
    <row r="47" spans="2:27" x14ac:dyDescent="0.25">
      <c r="B47" s="158"/>
      <c r="C47" s="175"/>
      <c r="D47" s="153"/>
      <c r="E47" s="18"/>
      <c r="F47" s="54"/>
      <c r="G47" s="154"/>
      <c r="H47" s="176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8"/>
      <c r="V47" s="178"/>
      <c r="W47" s="178"/>
      <c r="X47" s="179"/>
      <c r="Y47" s="178"/>
      <c r="Z47" s="18"/>
      <c r="AA47" s="18"/>
    </row>
    <row r="48" spans="2:27" x14ac:dyDescent="0.25">
      <c r="B48" s="158"/>
      <c r="C48" s="175"/>
      <c r="D48" s="153"/>
      <c r="E48" s="18"/>
      <c r="F48" s="54"/>
      <c r="G48" s="154"/>
      <c r="H48" s="176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8"/>
      <c r="V48" s="178"/>
      <c r="W48" s="178"/>
      <c r="X48" s="179"/>
      <c r="Y48" s="178"/>
      <c r="Z48" s="18"/>
      <c r="AA48" s="18"/>
    </row>
    <row r="49" spans="2:27" x14ac:dyDescent="0.25">
      <c r="B49" s="137"/>
      <c r="C49" s="138" t="s">
        <v>370</v>
      </c>
      <c r="D49" s="147"/>
      <c r="E49" s="148"/>
      <c r="F49" s="147"/>
      <c r="G49" s="141"/>
      <c r="H49" s="141"/>
      <c r="I49" s="141"/>
      <c r="J49" s="141"/>
      <c r="K49" s="141"/>
      <c r="L49" s="180"/>
      <c r="M49" s="141"/>
      <c r="N49" s="141"/>
      <c r="O49" s="181"/>
      <c r="P49" s="181"/>
      <c r="Q49" s="141"/>
      <c r="R49" s="181"/>
      <c r="S49" s="141"/>
      <c r="T49" s="181"/>
      <c r="U49" s="181"/>
      <c r="V49" s="181"/>
      <c r="W49" s="181"/>
      <c r="X49" s="182"/>
      <c r="Y49" s="144"/>
      <c r="Z49" s="64"/>
      <c r="AA49" s="64"/>
    </row>
    <row r="50" spans="2:27" outlineLevel="1" x14ac:dyDescent="0.25">
      <c r="B50" s="151">
        <v>7110</v>
      </c>
      <c r="C50" s="152" t="s">
        <v>371</v>
      </c>
      <c r="D50" s="153"/>
      <c r="E50" s="18"/>
      <c r="F50" s="54"/>
      <c r="G50" s="270">
        <f>+'Contract Summary'!L50</f>
        <v>355544.42</v>
      </c>
      <c r="H50" s="155">
        <f>Fringe!I71</f>
        <v>352774.06180000002</v>
      </c>
      <c r="I50" s="155">
        <f>$H$50*'Staff Allocation $'!F70</f>
        <v>254179.55835000001</v>
      </c>
      <c r="J50" s="155">
        <f>$H$50*'Staff Allocation $'!G70</f>
        <v>6000</v>
      </c>
      <c r="K50" s="155">
        <f>$H$50*'Staff Allocation $'!H70</f>
        <v>70457.726049999997</v>
      </c>
      <c r="L50" s="155">
        <f>$H$50*'Staff Allocation $'!I70</f>
        <v>0</v>
      </c>
      <c r="M50" s="155">
        <f>$H$50*'Staff Allocation $'!J70</f>
        <v>0</v>
      </c>
      <c r="N50" s="155">
        <f>$H$50*'Staff Allocation $'!K70</f>
        <v>0</v>
      </c>
      <c r="O50" s="155">
        <f>$H$50*'Staff Allocation $'!L70</f>
        <v>0</v>
      </c>
      <c r="P50" s="155">
        <f>$H$50*'Staff Allocation $'!M70</f>
        <v>0</v>
      </c>
      <c r="Q50" s="155">
        <f>$H$50*'Staff Allocation $'!N70</f>
        <v>0</v>
      </c>
      <c r="R50" s="155">
        <f>$H$50*'Staff Allocation $'!O70</f>
        <v>0</v>
      </c>
      <c r="S50" s="155">
        <f>$H$50*'Staff Allocation $'!P70</f>
        <v>0</v>
      </c>
      <c r="T50" s="155">
        <f>$H$50*'Staff Allocation $'!Q70</f>
        <v>0</v>
      </c>
      <c r="U50" s="155">
        <f>$H$50*'Staff Allocation $'!R70</f>
        <v>0</v>
      </c>
      <c r="V50" s="155">
        <f>$H$50*'Staff Allocation $'!S70</f>
        <v>0</v>
      </c>
      <c r="W50" s="155">
        <f>$H$50*'Staff Allocation $'!T70</f>
        <v>0</v>
      </c>
      <c r="X50" s="155">
        <f t="shared" ref="X50:X69" si="11">SUM(I50:W50)</f>
        <v>330637.2844</v>
      </c>
      <c r="Y50" s="126">
        <f>H50-X50</f>
        <v>22136.777400000021</v>
      </c>
      <c r="Z50" s="18"/>
      <c r="AA50" s="18"/>
    </row>
    <row r="51" spans="2:27" outlineLevel="1" x14ac:dyDescent="0.25">
      <c r="B51" s="151">
        <v>7120</v>
      </c>
      <c r="C51" s="152" t="s">
        <v>372</v>
      </c>
      <c r="D51" s="153"/>
      <c r="E51" s="18"/>
      <c r="F51" s="54"/>
      <c r="G51" s="270">
        <f>+'Contract Summary'!L51</f>
        <v>0</v>
      </c>
      <c r="H51" s="155">
        <f>SUM(I51:W51)</f>
        <v>0</v>
      </c>
      <c r="I51" s="183">
        <f>G51</f>
        <v>0</v>
      </c>
      <c r="J51" s="183">
        <v>0</v>
      </c>
      <c r="K51" s="183">
        <v>0</v>
      </c>
      <c r="L51" s="183">
        <v>0</v>
      </c>
      <c r="M51" s="183">
        <v>0</v>
      </c>
      <c r="N51" s="183">
        <v>0</v>
      </c>
      <c r="O51" s="183">
        <v>0</v>
      </c>
      <c r="P51" s="183">
        <v>0</v>
      </c>
      <c r="Q51" s="183">
        <v>0</v>
      </c>
      <c r="R51" s="183">
        <v>0</v>
      </c>
      <c r="S51" s="183">
        <v>0</v>
      </c>
      <c r="T51" s="183">
        <v>0</v>
      </c>
      <c r="U51" s="183">
        <v>0</v>
      </c>
      <c r="V51" s="183">
        <v>0</v>
      </c>
      <c r="W51" s="183">
        <v>0</v>
      </c>
      <c r="X51" s="155">
        <f>SUM(I51:W51)</f>
        <v>0</v>
      </c>
      <c r="Y51" s="126">
        <f>H51-X51</f>
        <v>0</v>
      </c>
      <c r="Z51" s="18"/>
      <c r="AA51" s="18"/>
    </row>
    <row r="52" spans="2:27" x14ac:dyDescent="0.25">
      <c r="B52" s="163"/>
      <c r="C52" s="162" t="s">
        <v>371</v>
      </c>
      <c r="D52" s="164"/>
      <c r="E52" s="64"/>
      <c r="F52" s="65"/>
      <c r="G52" s="270">
        <f>+'Contract Summary'!L52</f>
        <v>355544.42</v>
      </c>
      <c r="H52" s="159">
        <f>SUBTOTAL(9,H50:H51)</f>
        <v>352774.06180000002</v>
      </c>
      <c r="I52" s="166">
        <f t="shared" ref="I52:Y52" si="12">SUBTOTAL(9,I50:I51)</f>
        <v>254179.55835000001</v>
      </c>
      <c r="J52" s="166">
        <f t="shared" si="12"/>
        <v>6000</v>
      </c>
      <c r="K52" s="166">
        <f t="shared" si="12"/>
        <v>70457.726049999997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66">
        <f t="shared" si="12"/>
        <v>0</v>
      </c>
      <c r="V52" s="166">
        <f t="shared" si="12"/>
        <v>0</v>
      </c>
      <c r="W52" s="166">
        <f t="shared" si="12"/>
        <v>0</v>
      </c>
      <c r="X52" s="166">
        <f t="shared" si="12"/>
        <v>330637.2844</v>
      </c>
      <c r="Y52" s="73">
        <f t="shared" si="12"/>
        <v>22136.777400000021</v>
      </c>
      <c r="Z52" s="64"/>
      <c r="AA52" s="64"/>
    </row>
    <row r="53" spans="2:27" outlineLevel="1" x14ac:dyDescent="0.25">
      <c r="B53" s="151">
        <v>7310</v>
      </c>
      <c r="C53" s="152" t="s">
        <v>373</v>
      </c>
      <c r="D53" s="153"/>
      <c r="E53" s="18"/>
      <c r="F53" s="54"/>
      <c r="G53" s="270">
        <f>+'Contract Summary'!L53</f>
        <v>22933.449999999997</v>
      </c>
      <c r="H53" s="155">
        <f>Fringe!K71</f>
        <v>21871.991831599997</v>
      </c>
      <c r="I53" s="184">
        <f>'Fringe by Contract'!F68</f>
        <v>15759.132617699999</v>
      </c>
      <c r="J53" s="184">
        <f>'Fringe by Contract'!G68</f>
        <v>372</v>
      </c>
      <c r="K53" s="184">
        <f>'Fringe by Contract'!H68</f>
        <v>4368.3790150999994</v>
      </c>
      <c r="L53" s="184">
        <f>'Fringe by Contract'!I68</f>
        <v>0</v>
      </c>
      <c r="M53" s="184">
        <f>'Fringe by Contract'!J68</f>
        <v>0</v>
      </c>
      <c r="N53" s="184">
        <f>'Fringe by Contract'!K68</f>
        <v>0</v>
      </c>
      <c r="O53" s="184">
        <f>'Fringe by Contract'!L68</f>
        <v>0</v>
      </c>
      <c r="P53" s="184">
        <f>'Fringe by Contract'!M68</f>
        <v>0</v>
      </c>
      <c r="Q53" s="184">
        <f>'Fringe by Contract'!N68</f>
        <v>0</v>
      </c>
      <c r="R53" s="184">
        <f>'Fringe by Contract'!O68</f>
        <v>0</v>
      </c>
      <c r="S53" s="184">
        <f>'Fringe by Contract'!P68</f>
        <v>0</v>
      </c>
      <c r="T53" s="184">
        <f>'Fringe by Contract'!Q68</f>
        <v>0</v>
      </c>
      <c r="U53" s="184">
        <f>'Fringe by Contract'!R68</f>
        <v>0</v>
      </c>
      <c r="V53" s="184">
        <f>'Fringe by Contract'!S68</f>
        <v>0</v>
      </c>
      <c r="W53" s="184">
        <f>'Fringe by Contract'!T68</f>
        <v>0</v>
      </c>
      <c r="X53" s="155">
        <f t="shared" si="11"/>
        <v>20499.5116328</v>
      </c>
      <c r="Y53" s="126">
        <f>H53-X53</f>
        <v>1372.4801987999963</v>
      </c>
      <c r="Z53" s="18"/>
      <c r="AA53" s="18"/>
    </row>
    <row r="54" spans="2:27" outlineLevel="1" x14ac:dyDescent="0.25">
      <c r="B54" s="151">
        <v>7315</v>
      </c>
      <c r="C54" s="152" t="s">
        <v>112</v>
      </c>
      <c r="D54" s="153"/>
      <c r="E54" s="18"/>
      <c r="F54" s="54"/>
      <c r="G54" s="270">
        <f>+'Contract Summary'!L54</f>
        <v>5363.3600000000006</v>
      </c>
      <c r="H54" s="155">
        <f>Fringe!L71</f>
        <v>5115.2238961000012</v>
      </c>
      <c r="I54" s="184">
        <f>'Fringe by Contract'!F136</f>
        <v>3685.6035960750005</v>
      </c>
      <c r="J54" s="184">
        <f>'Fringe by Contract'!G136</f>
        <v>87</v>
      </c>
      <c r="K54" s="184">
        <f>'Fringe by Contract'!H136</f>
        <v>1021.6370277250001</v>
      </c>
      <c r="L54" s="184">
        <f>'Fringe by Contract'!I136</f>
        <v>0</v>
      </c>
      <c r="M54" s="184">
        <f>'Fringe by Contract'!J136</f>
        <v>0</v>
      </c>
      <c r="N54" s="184">
        <f>'Fringe by Contract'!K136</f>
        <v>0</v>
      </c>
      <c r="O54" s="184">
        <f>'Fringe by Contract'!L136</f>
        <v>0</v>
      </c>
      <c r="P54" s="184">
        <f>'Fringe by Contract'!M136</f>
        <v>0</v>
      </c>
      <c r="Q54" s="184">
        <f>'Fringe by Contract'!N136</f>
        <v>0</v>
      </c>
      <c r="R54" s="184">
        <f>'Fringe by Contract'!O136</f>
        <v>0</v>
      </c>
      <c r="S54" s="184">
        <f>'Fringe by Contract'!P136</f>
        <v>0</v>
      </c>
      <c r="T54" s="184">
        <f>'Fringe by Contract'!Q136</f>
        <v>0</v>
      </c>
      <c r="U54" s="184">
        <f>'Fringe by Contract'!R136</f>
        <v>0</v>
      </c>
      <c r="V54" s="184">
        <f>'Fringe by Contract'!S136</f>
        <v>0</v>
      </c>
      <c r="W54" s="184">
        <f>'Fringe by Contract'!T136</f>
        <v>0</v>
      </c>
      <c r="X54" s="155">
        <f t="shared" si="11"/>
        <v>4794.2406238000003</v>
      </c>
      <c r="Y54" s="126">
        <f>H54-X54</f>
        <v>320.98327230000086</v>
      </c>
      <c r="Z54" s="18"/>
      <c r="AA54" s="18"/>
    </row>
    <row r="55" spans="2:27" outlineLevel="1" x14ac:dyDescent="0.25">
      <c r="B55" s="151">
        <v>7320</v>
      </c>
      <c r="C55" s="152" t="s">
        <v>374</v>
      </c>
      <c r="D55" s="153"/>
      <c r="E55" s="18"/>
      <c r="F55" s="54"/>
      <c r="G55" s="270">
        <f>+'Contract Summary'!L55</f>
        <v>1344.45</v>
      </c>
      <c r="H55" s="155">
        <f>Fringe!M71</f>
        <v>2434.1410264199999</v>
      </c>
      <c r="I55" s="184">
        <f>'Fringe by Contract'!F203</f>
        <v>1753.8389526149997</v>
      </c>
      <c r="J55" s="184">
        <f>'Fringe by Contract'!G203</f>
        <v>41.4</v>
      </c>
      <c r="K55" s="184">
        <f>'Fringe by Contract'!H203</f>
        <v>486.15830974499994</v>
      </c>
      <c r="L55" s="184">
        <f>'Fringe by Contract'!I203</f>
        <v>0</v>
      </c>
      <c r="M55" s="184">
        <f>'Fringe by Contract'!J203</f>
        <v>0</v>
      </c>
      <c r="N55" s="184">
        <f>'Fringe by Contract'!K203</f>
        <v>0</v>
      </c>
      <c r="O55" s="184">
        <f>'Fringe by Contract'!L203</f>
        <v>0</v>
      </c>
      <c r="P55" s="184">
        <f>'Fringe by Contract'!M203</f>
        <v>0</v>
      </c>
      <c r="Q55" s="184">
        <f>'Fringe by Contract'!N203</f>
        <v>0</v>
      </c>
      <c r="R55" s="184">
        <f>'Fringe by Contract'!O203</f>
        <v>0</v>
      </c>
      <c r="S55" s="184">
        <f>'Fringe by Contract'!P203</f>
        <v>0</v>
      </c>
      <c r="T55" s="184">
        <f>'Fringe by Contract'!Q203</f>
        <v>0</v>
      </c>
      <c r="U55" s="184">
        <f>'Fringe by Contract'!R203</f>
        <v>0</v>
      </c>
      <c r="V55" s="184">
        <f>'Fringe by Contract'!S203</f>
        <v>0</v>
      </c>
      <c r="W55" s="184">
        <f>'Fringe by Contract'!T203</f>
        <v>0</v>
      </c>
      <c r="X55" s="155">
        <f t="shared" si="11"/>
        <v>2281.3972623599998</v>
      </c>
      <c r="Y55" s="126">
        <f>H55-X55</f>
        <v>152.7437640600001</v>
      </c>
      <c r="Z55" s="18"/>
      <c r="AA55" s="18"/>
    </row>
    <row r="56" spans="2:27" outlineLevel="1" x14ac:dyDescent="0.25">
      <c r="B56" s="151">
        <v>7330</v>
      </c>
      <c r="C56" s="152" t="s">
        <v>375</v>
      </c>
      <c r="D56" s="153"/>
      <c r="E56" s="18"/>
      <c r="F56" s="54"/>
      <c r="G56" s="270">
        <f>+'Contract Summary'!L56</f>
        <v>2358.37</v>
      </c>
      <c r="H56" s="155">
        <f>Fringe!N71</f>
        <v>18203.141588879997</v>
      </c>
      <c r="I56" s="184">
        <f>'Fringe by Contract'!F270</f>
        <v>13115.665210859999</v>
      </c>
      <c r="J56" s="184">
        <f>'Fringe by Contract'!G270</f>
        <v>309.60000000000002</v>
      </c>
      <c r="K56" s="184">
        <f>'Fringe by Contract'!H270</f>
        <v>3635.61866418</v>
      </c>
      <c r="L56" s="184">
        <f>'Fringe by Contract'!I270</f>
        <v>0</v>
      </c>
      <c r="M56" s="184">
        <f>'Fringe by Contract'!J270</f>
        <v>0</v>
      </c>
      <c r="N56" s="184">
        <f>'Fringe by Contract'!K270</f>
        <v>0</v>
      </c>
      <c r="O56" s="184">
        <f>'Fringe by Contract'!L270</f>
        <v>0</v>
      </c>
      <c r="P56" s="184">
        <f>'Fringe by Contract'!M270</f>
        <v>0</v>
      </c>
      <c r="Q56" s="184">
        <f>'Fringe by Contract'!N270</f>
        <v>0</v>
      </c>
      <c r="R56" s="184">
        <f>'Fringe by Contract'!O270</f>
        <v>0</v>
      </c>
      <c r="S56" s="184">
        <f>'Fringe by Contract'!P270</f>
        <v>0</v>
      </c>
      <c r="T56" s="184">
        <f>'Fringe by Contract'!Q270</f>
        <v>0</v>
      </c>
      <c r="U56" s="184">
        <f>'Fringe by Contract'!R270</f>
        <v>0</v>
      </c>
      <c r="V56" s="184">
        <f>'Fringe by Contract'!S270</f>
        <v>0</v>
      </c>
      <c r="W56" s="184">
        <f>'Fringe by Contract'!T270</f>
        <v>0</v>
      </c>
      <c r="X56" s="155">
        <f t="shared" si="11"/>
        <v>17060.883875039999</v>
      </c>
      <c r="Y56" s="126">
        <f>H56-X56</f>
        <v>1142.2577138399975</v>
      </c>
      <c r="Z56" s="18"/>
      <c r="AA56" s="18"/>
    </row>
    <row r="57" spans="2:27" x14ac:dyDescent="0.25">
      <c r="B57" s="163"/>
      <c r="C57" s="162" t="s">
        <v>376</v>
      </c>
      <c r="D57" s="164"/>
      <c r="E57" s="64"/>
      <c r="F57" s="65"/>
      <c r="G57" s="270">
        <f>+'Contract Summary'!L57</f>
        <v>31999.629999999997</v>
      </c>
      <c r="H57" s="159">
        <f>SUBTOTAL(9,H53:H56)</f>
        <v>47624.498342999992</v>
      </c>
      <c r="I57" s="166">
        <f t="shared" ref="I57:Y57" si="13">SUBTOTAL(9,I53:I56)</f>
        <v>34314.240377249997</v>
      </c>
      <c r="J57" s="166">
        <f t="shared" si="13"/>
        <v>810</v>
      </c>
      <c r="K57" s="166">
        <f t="shared" si="13"/>
        <v>9511.7930167499999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66">
        <f t="shared" si="13"/>
        <v>0</v>
      </c>
      <c r="V57" s="166">
        <f t="shared" si="13"/>
        <v>0</v>
      </c>
      <c r="W57" s="166">
        <f t="shared" si="13"/>
        <v>0</v>
      </c>
      <c r="X57" s="166">
        <f t="shared" si="13"/>
        <v>44636.033393999998</v>
      </c>
      <c r="Y57" s="73">
        <f t="shared" si="13"/>
        <v>2988.4649489999947</v>
      </c>
      <c r="Z57" s="64"/>
      <c r="AA57" s="64"/>
    </row>
    <row r="58" spans="2:27" outlineLevel="1" x14ac:dyDescent="0.25">
      <c r="B58" s="151">
        <v>7410</v>
      </c>
      <c r="C58" s="152" t="s">
        <v>377</v>
      </c>
      <c r="D58" s="153"/>
      <c r="E58" s="18"/>
      <c r="F58" s="54"/>
      <c r="G58" s="270">
        <f>+'Contract Summary'!L58</f>
        <v>46130.539999999994</v>
      </c>
      <c r="H58" s="155">
        <f>Fringe!Q71</f>
        <v>52493.52877653332</v>
      </c>
      <c r="I58" s="184">
        <f>'Fringe by Contract'!F405</f>
        <v>43358.598205333335</v>
      </c>
      <c r="J58" s="184">
        <f>'Fringe by Contract'!G405</f>
        <v>1.7333333333333333E-3</v>
      </c>
      <c r="K58" s="184">
        <f>'Fringe by Contract'!H405</f>
        <v>4912.3466000000008</v>
      </c>
      <c r="L58" s="184">
        <f>'Fringe by Contract'!I405</f>
        <v>0</v>
      </c>
      <c r="M58" s="184">
        <f>'Fringe by Contract'!J405</f>
        <v>0</v>
      </c>
      <c r="N58" s="184">
        <f>'Fringe by Contract'!K405</f>
        <v>0</v>
      </c>
      <c r="O58" s="184">
        <f>'Fringe by Contract'!L405</f>
        <v>0</v>
      </c>
      <c r="P58" s="184">
        <f>'Fringe by Contract'!M405</f>
        <v>0</v>
      </c>
      <c r="Q58" s="184">
        <f>'Fringe by Contract'!N405</f>
        <v>0</v>
      </c>
      <c r="R58" s="184">
        <f>'Fringe by Contract'!O405</f>
        <v>0</v>
      </c>
      <c r="S58" s="184">
        <f>'Fringe by Contract'!P405</f>
        <v>0</v>
      </c>
      <c r="T58" s="184">
        <f>'Fringe by Contract'!Q405</f>
        <v>0</v>
      </c>
      <c r="U58" s="184">
        <f>'Fringe by Contract'!R405</f>
        <v>0</v>
      </c>
      <c r="V58" s="184">
        <f>'Fringe by Contract'!S405</f>
        <v>0</v>
      </c>
      <c r="W58" s="184">
        <f>'Fringe by Contract'!T405</f>
        <v>0</v>
      </c>
      <c r="X58" s="155">
        <f t="shared" si="11"/>
        <v>48270.946538666671</v>
      </c>
      <c r="Y58" s="126">
        <f t="shared" ref="Y58:Y69" si="14">H58-X58</f>
        <v>4222.5822378666489</v>
      </c>
      <c r="Z58" s="18"/>
      <c r="AA58" s="18"/>
    </row>
    <row r="59" spans="2:27" outlineLevel="1" x14ac:dyDescent="0.25">
      <c r="B59" s="151">
        <v>7411</v>
      </c>
      <c r="C59" s="152" t="s">
        <v>272</v>
      </c>
      <c r="D59" s="153"/>
      <c r="E59" s="18"/>
      <c r="F59" s="54"/>
      <c r="G59" s="270">
        <f>+'Contract Summary'!L59</f>
        <v>379.22</v>
      </c>
      <c r="H59" s="155">
        <f>Fringe!T71</f>
        <v>159.58799999999999</v>
      </c>
      <c r="I59" s="184">
        <f>'Fringe by Contract'!F472</f>
        <v>82.94</v>
      </c>
      <c r="J59" s="184">
        <f>'Fringe by Contract'!G472</f>
        <v>11.44</v>
      </c>
      <c r="K59" s="184">
        <f>'Fringe by Contract'!H472</f>
        <v>20.591999999999999</v>
      </c>
      <c r="L59" s="184">
        <f>'Fringe by Contract'!I472</f>
        <v>0</v>
      </c>
      <c r="M59" s="184">
        <f>'Fringe by Contract'!J472</f>
        <v>0</v>
      </c>
      <c r="N59" s="184">
        <f>'Fringe by Contract'!K472</f>
        <v>0</v>
      </c>
      <c r="O59" s="184">
        <f>'Fringe by Contract'!L472</f>
        <v>0</v>
      </c>
      <c r="P59" s="184">
        <f>'Fringe by Contract'!M472</f>
        <v>0</v>
      </c>
      <c r="Q59" s="184">
        <f>'Fringe by Contract'!N472</f>
        <v>0</v>
      </c>
      <c r="R59" s="184">
        <f>'Fringe by Contract'!O472</f>
        <v>0</v>
      </c>
      <c r="S59" s="184">
        <f>'Fringe by Contract'!P472</f>
        <v>0</v>
      </c>
      <c r="T59" s="184">
        <f>'Fringe by Contract'!Q472</f>
        <v>0</v>
      </c>
      <c r="U59" s="184">
        <f>'Fringe by Contract'!R472</f>
        <v>0</v>
      </c>
      <c r="V59" s="184">
        <f>'Fringe by Contract'!S472</f>
        <v>0</v>
      </c>
      <c r="W59" s="184">
        <f>'Fringe by Contract'!T472</f>
        <v>0</v>
      </c>
      <c r="X59" s="155">
        <f t="shared" si="11"/>
        <v>114.97199999999999</v>
      </c>
      <c r="Y59" s="126">
        <f t="shared" si="14"/>
        <v>44.616</v>
      </c>
      <c r="Z59" s="18"/>
      <c r="AA59" s="18"/>
    </row>
    <row r="60" spans="2:27" outlineLevel="1" x14ac:dyDescent="0.25">
      <c r="B60" s="151">
        <v>7415</v>
      </c>
      <c r="C60" s="152" t="s">
        <v>378</v>
      </c>
      <c r="D60" s="153"/>
      <c r="E60" s="18"/>
      <c r="F60" s="54"/>
      <c r="G60" s="270">
        <f>+'Contract Summary'!L60</f>
        <v>44.41</v>
      </c>
      <c r="H60" s="155">
        <f>Fringe!S71</f>
        <v>119.724</v>
      </c>
      <c r="I60" s="184">
        <f>'Fringe by Contract'!F606</f>
        <v>93.460000000000008</v>
      </c>
      <c r="J60" s="184">
        <f>'Fringe by Contract'!G606</f>
        <v>0</v>
      </c>
      <c r="K60" s="184">
        <f>'Fringe by Contract'!H606</f>
        <v>11.256</v>
      </c>
      <c r="L60" s="184">
        <f>'Fringe by Contract'!I606</f>
        <v>0</v>
      </c>
      <c r="M60" s="184">
        <f>'Fringe by Contract'!J606</f>
        <v>0</v>
      </c>
      <c r="N60" s="184">
        <f>'Fringe by Contract'!K606</f>
        <v>0</v>
      </c>
      <c r="O60" s="184">
        <f>'Fringe by Contract'!L606</f>
        <v>0</v>
      </c>
      <c r="P60" s="184">
        <f>'Fringe by Contract'!M606</f>
        <v>0</v>
      </c>
      <c r="Q60" s="184">
        <f>'Fringe by Contract'!N606</f>
        <v>0</v>
      </c>
      <c r="R60" s="184">
        <f>'Fringe by Contract'!O606</f>
        <v>0</v>
      </c>
      <c r="S60" s="184">
        <f>'Fringe by Contract'!P606</f>
        <v>0</v>
      </c>
      <c r="T60" s="184">
        <f>'Fringe by Contract'!Q606</f>
        <v>0</v>
      </c>
      <c r="U60" s="184">
        <f>'Fringe by Contract'!R606</f>
        <v>0</v>
      </c>
      <c r="V60" s="184">
        <f>'Fringe by Contract'!S606</f>
        <v>0</v>
      </c>
      <c r="W60" s="184">
        <f>'Fringe by Contract'!T606</f>
        <v>0</v>
      </c>
      <c r="X60" s="155">
        <f t="shared" si="11"/>
        <v>104.71600000000001</v>
      </c>
      <c r="Y60" s="126">
        <f t="shared" si="14"/>
        <v>15.007999999999996</v>
      </c>
      <c r="Z60" s="18"/>
      <c r="AA60" s="18"/>
    </row>
    <row r="61" spans="2:27" outlineLevel="1" x14ac:dyDescent="0.25">
      <c r="B61" s="151">
        <v>7420</v>
      </c>
      <c r="C61" s="152" t="s">
        <v>379</v>
      </c>
      <c r="D61" s="153"/>
      <c r="E61" s="18"/>
      <c r="F61" s="54"/>
      <c r="G61" s="270">
        <f>+'Contract Summary'!L61</f>
        <v>1482.38</v>
      </c>
      <c r="H61" s="155">
        <f>Fringe!R71</f>
        <v>2143.5839999999998</v>
      </c>
      <c r="I61" s="184">
        <f>'Fringe by Contract'!F539</f>
        <v>1810.44</v>
      </c>
      <c r="J61" s="184">
        <f>'Fringe by Contract'!G539</f>
        <v>0</v>
      </c>
      <c r="K61" s="184">
        <f>'Fringe by Contract'!H539</f>
        <v>142.77600000000001</v>
      </c>
      <c r="L61" s="184">
        <f>'Fringe by Contract'!I539</f>
        <v>0</v>
      </c>
      <c r="M61" s="184">
        <f>'Fringe by Contract'!J539</f>
        <v>0</v>
      </c>
      <c r="N61" s="184">
        <f>'Fringe by Contract'!K539</f>
        <v>0</v>
      </c>
      <c r="O61" s="184">
        <f>'Fringe by Contract'!L539</f>
        <v>0</v>
      </c>
      <c r="P61" s="184">
        <f>'Fringe by Contract'!M539</f>
        <v>0</v>
      </c>
      <c r="Q61" s="184">
        <f>'Fringe by Contract'!N539</f>
        <v>0</v>
      </c>
      <c r="R61" s="184">
        <f>'Fringe by Contract'!O539</f>
        <v>0</v>
      </c>
      <c r="S61" s="184">
        <f>'Fringe by Contract'!P539</f>
        <v>0</v>
      </c>
      <c r="T61" s="184">
        <f>'Fringe by Contract'!Q539</f>
        <v>0</v>
      </c>
      <c r="U61" s="184">
        <f>'Fringe by Contract'!R539</f>
        <v>0</v>
      </c>
      <c r="V61" s="184">
        <f>'Fringe by Contract'!S539</f>
        <v>0</v>
      </c>
      <c r="W61" s="184">
        <f>'Fringe by Contract'!T539</f>
        <v>0</v>
      </c>
      <c r="X61" s="155">
        <f t="shared" si="11"/>
        <v>1953.2160000000001</v>
      </c>
      <c r="Y61" s="126">
        <f t="shared" si="14"/>
        <v>190.36799999999971</v>
      </c>
      <c r="Z61" s="18"/>
      <c r="AA61" s="18"/>
    </row>
    <row r="62" spans="2:27" outlineLevel="1" x14ac:dyDescent="0.25">
      <c r="B62" s="151">
        <v>7430</v>
      </c>
      <c r="C62" s="152" t="s">
        <v>380</v>
      </c>
      <c r="D62" s="153"/>
      <c r="E62" s="18"/>
      <c r="F62" s="54"/>
      <c r="G62" s="270">
        <f>+'Contract Summary'!L62</f>
        <v>680.7</v>
      </c>
      <c r="H62" s="155">
        <f>Fringe!X71</f>
        <v>566.18975241033331</v>
      </c>
      <c r="I62" s="184">
        <f>'Fringe by Contract'!F943</f>
        <v>402.05445382108331</v>
      </c>
      <c r="J62" s="184">
        <f>'Fringe by Contract'!G943</f>
        <v>7.06</v>
      </c>
      <c r="K62" s="184">
        <f>'Fringe by Contract'!H943</f>
        <v>124.35788647825001</v>
      </c>
      <c r="L62" s="184">
        <f>'Fringe by Contract'!I943</f>
        <v>0</v>
      </c>
      <c r="M62" s="184">
        <f>'Fringe by Contract'!J943</f>
        <v>0</v>
      </c>
      <c r="N62" s="184">
        <f>'Fringe by Contract'!K943</f>
        <v>0</v>
      </c>
      <c r="O62" s="184">
        <f>'Fringe by Contract'!L943</f>
        <v>0</v>
      </c>
      <c r="P62" s="184">
        <f>'Fringe by Contract'!M943</f>
        <v>0</v>
      </c>
      <c r="Q62" s="184">
        <f>'Fringe by Contract'!N943</f>
        <v>0</v>
      </c>
      <c r="R62" s="184">
        <f>'Fringe by Contract'!O943</f>
        <v>0</v>
      </c>
      <c r="S62" s="184">
        <f>'Fringe by Contract'!P943</f>
        <v>0</v>
      </c>
      <c r="T62" s="184">
        <f>'Fringe by Contract'!Q943</f>
        <v>0</v>
      </c>
      <c r="U62" s="184">
        <f>'Fringe by Contract'!R943</f>
        <v>0</v>
      </c>
      <c r="V62" s="184">
        <f>'Fringe by Contract'!S943</f>
        <v>0</v>
      </c>
      <c r="W62" s="184">
        <f>'Fringe by Contract'!T943</f>
        <v>0</v>
      </c>
      <c r="X62" s="155">
        <f t="shared" si="11"/>
        <v>533.47234029933338</v>
      </c>
      <c r="Y62" s="126">
        <f t="shared" si="14"/>
        <v>32.717412110999931</v>
      </c>
      <c r="Z62" s="18"/>
      <c r="AA62" s="18"/>
    </row>
    <row r="63" spans="2:27" outlineLevel="1" x14ac:dyDescent="0.25">
      <c r="B63" s="151">
        <v>7431</v>
      </c>
      <c r="C63" s="152" t="s">
        <v>118</v>
      </c>
      <c r="D63" s="153"/>
      <c r="E63" s="18"/>
      <c r="F63" s="54"/>
      <c r="G63" s="270">
        <f>+'Contract Summary'!L63</f>
        <v>84.199999999999989</v>
      </c>
      <c r="H63" s="155">
        <f>Fringe!W71</f>
        <v>84.046297524933351</v>
      </c>
      <c r="I63" s="184">
        <f>'Fringe by Contract'!F807</f>
        <v>59.681737621033342</v>
      </c>
      <c r="J63" s="184">
        <f>'Fringe by Contract'!G807</f>
        <v>1.048</v>
      </c>
      <c r="K63" s="184">
        <f>'Fringe by Contract'!H807</f>
        <v>18.4599242251</v>
      </c>
      <c r="L63" s="184">
        <f>'Fringe by Contract'!I807</f>
        <v>0</v>
      </c>
      <c r="M63" s="184">
        <f>'Fringe by Contract'!J807</f>
        <v>0</v>
      </c>
      <c r="N63" s="184">
        <f>'Fringe by Contract'!K807</f>
        <v>0</v>
      </c>
      <c r="O63" s="184">
        <f>'Fringe by Contract'!L807</f>
        <v>0</v>
      </c>
      <c r="P63" s="184">
        <f>'Fringe by Contract'!M807</f>
        <v>0</v>
      </c>
      <c r="Q63" s="184">
        <f>'Fringe by Contract'!N807</f>
        <v>0</v>
      </c>
      <c r="R63" s="184">
        <f>'Fringe by Contract'!O807</f>
        <v>0</v>
      </c>
      <c r="S63" s="184">
        <f>'Fringe by Contract'!P807</f>
        <v>0</v>
      </c>
      <c r="T63" s="184">
        <f>'Fringe by Contract'!Q807</f>
        <v>0</v>
      </c>
      <c r="U63" s="184">
        <f>'Fringe by Contract'!R807</f>
        <v>0</v>
      </c>
      <c r="V63" s="184">
        <f>'Fringe by Contract'!S807</f>
        <v>0</v>
      </c>
      <c r="W63" s="184">
        <f>'Fringe by Contract'!T807</f>
        <v>0</v>
      </c>
      <c r="X63" s="155">
        <f t="shared" si="11"/>
        <v>79.189661846133347</v>
      </c>
      <c r="Y63" s="126">
        <f t="shared" si="14"/>
        <v>4.8566356788000036</v>
      </c>
      <c r="Z63" s="18"/>
      <c r="AA63" s="18"/>
    </row>
    <row r="64" spans="2:27" outlineLevel="1" x14ac:dyDescent="0.25">
      <c r="B64" s="151">
        <v>7435</v>
      </c>
      <c r="C64" s="152" t="s">
        <v>116</v>
      </c>
      <c r="D64" s="153"/>
      <c r="E64" s="18"/>
      <c r="F64" s="54"/>
      <c r="G64" s="270">
        <f>+'Contract Summary'!L64</f>
        <v>1211.02</v>
      </c>
      <c r="H64" s="155">
        <f>Fringe!O71</f>
        <v>1251.0708410199998</v>
      </c>
      <c r="I64" s="184">
        <f>'Fringe by Contract'!F338</f>
        <v>888.39227756499997</v>
      </c>
      <c r="J64" s="184">
        <f>'Fringe by Contract'!G338</f>
        <v>15.6</v>
      </c>
      <c r="K64" s="184">
        <f>'Fringe by Contract'!H338</f>
        <v>274.785131595</v>
      </c>
      <c r="L64" s="184">
        <f>'Fringe by Contract'!I338</f>
        <v>0</v>
      </c>
      <c r="M64" s="184">
        <f>'Fringe by Contract'!J338</f>
        <v>0</v>
      </c>
      <c r="N64" s="184">
        <f>'Fringe by Contract'!K338</f>
        <v>0</v>
      </c>
      <c r="O64" s="184">
        <f>'Fringe by Contract'!L338</f>
        <v>0</v>
      </c>
      <c r="P64" s="184">
        <f>'Fringe by Contract'!M338</f>
        <v>0</v>
      </c>
      <c r="Q64" s="184">
        <f>'Fringe by Contract'!N338</f>
        <v>0</v>
      </c>
      <c r="R64" s="184">
        <f>'Fringe by Contract'!O338</f>
        <v>0</v>
      </c>
      <c r="S64" s="184">
        <f>'Fringe by Contract'!P338</f>
        <v>0</v>
      </c>
      <c r="T64" s="184">
        <f>'Fringe by Contract'!Q338</f>
        <v>0</v>
      </c>
      <c r="U64" s="184">
        <f>'Fringe by Contract'!R338</f>
        <v>0</v>
      </c>
      <c r="V64" s="184">
        <f>'Fringe by Contract'!S338</f>
        <v>0</v>
      </c>
      <c r="W64" s="184">
        <f>'Fringe by Contract'!T338</f>
        <v>0</v>
      </c>
      <c r="X64" s="155">
        <f t="shared" si="11"/>
        <v>1178.7774091599999</v>
      </c>
      <c r="Y64" s="126">
        <f t="shared" si="14"/>
        <v>72.293431859999828</v>
      </c>
      <c r="Z64" s="18"/>
      <c r="AA64" s="18"/>
    </row>
    <row r="65" spans="2:27" outlineLevel="1" x14ac:dyDescent="0.25">
      <c r="B65" s="151">
        <v>7436</v>
      </c>
      <c r="C65" s="152" t="s">
        <v>117</v>
      </c>
      <c r="D65" s="153"/>
      <c r="E65" s="18"/>
      <c r="F65" s="54"/>
      <c r="G65" s="270">
        <f>+'Contract Summary'!L65</f>
        <v>1290.68</v>
      </c>
      <c r="H65" s="155">
        <f>Fringe!P71</f>
        <v>1046.0876955297999</v>
      </c>
      <c r="I65" s="184">
        <f>'Fringe by Contract'!F874</f>
        <v>742.83261977935001</v>
      </c>
      <c r="J65" s="184">
        <f>'Fringe by Contract'!G874</f>
        <v>13.043999999999999</v>
      </c>
      <c r="K65" s="184">
        <f>'Fringe by Contract'!H874</f>
        <v>229.76264464905</v>
      </c>
      <c r="L65" s="184">
        <f>'Fringe by Contract'!I874</f>
        <v>0</v>
      </c>
      <c r="M65" s="184">
        <f>'Fringe by Contract'!J874</f>
        <v>0</v>
      </c>
      <c r="N65" s="184">
        <f>'Fringe by Contract'!K874</f>
        <v>0</v>
      </c>
      <c r="O65" s="184">
        <f>'Fringe by Contract'!L874</f>
        <v>0</v>
      </c>
      <c r="P65" s="184">
        <f>'Fringe by Contract'!M874</f>
        <v>0</v>
      </c>
      <c r="Q65" s="184">
        <f>'Fringe by Contract'!N874</f>
        <v>0</v>
      </c>
      <c r="R65" s="184">
        <f>'Fringe by Contract'!O874</f>
        <v>0</v>
      </c>
      <c r="S65" s="184">
        <f>'Fringe by Contract'!P874</f>
        <v>0</v>
      </c>
      <c r="T65" s="184">
        <f>'Fringe by Contract'!Q874</f>
        <v>0</v>
      </c>
      <c r="U65" s="184">
        <f>'Fringe by Contract'!R874</f>
        <v>0</v>
      </c>
      <c r="V65" s="184">
        <f>'Fringe by Contract'!S874</f>
        <v>0</v>
      </c>
      <c r="W65" s="184">
        <f>'Fringe by Contract'!T874</f>
        <v>0</v>
      </c>
      <c r="X65" s="155">
        <f t="shared" si="11"/>
        <v>985.6392644284</v>
      </c>
      <c r="Y65" s="126">
        <f t="shared" si="14"/>
        <v>60.448431101399933</v>
      </c>
      <c r="Z65" s="18"/>
      <c r="AA65" s="18"/>
    </row>
    <row r="66" spans="2:27" outlineLevel="1" x14ac:dyDescent="0.25">
      <c r="B66" s="151">
        <v>7440</v>
      </c>
      <c r="C66" s="152" t="s">
        <v>381</v>
      </c>
      <c r="D66" s="153"/>
      <c r="E66" s="18"/>
      <c r="F66" s="54"/>
      <c r="G66" s="270">
        <f>+'Contract Summary'!L66</f>
        <v>0</v>
      </c>
      <c r="H66" s="155">
        <v>0</v>
      </c>
      <c r="I66" s="184">
        <v>0</v>
      </c>
      <c r="J66" s="184">
        <v>0</v>
      </c>
      <c r="K66" s="184">
        <v>0</v>
      </c>
      <c r="L66" s="184">
        <v>0</v>
      </c>
      <c r="M66" s="184">
        <v>0</v>
      </c>
      <c r="N66" s="184">
        <v>0</v>
      </c>
      <c r="O66" s="184">
        <v>0</v>
      </c>
      <c r="P66" s="184">
        <v>0</v>
      </c>
      <c r="Q66" s="184">
        <v>0</v>
      </c>
      <c r="R66" s="184">
        <v>0</v>
      </c>
      <c r="S66" s="184">
        <v>0</v>
      </c>
      <c r="T66" s="184">
        <v>0</v>
      </c>
      <c r="U66" s="184">
        <v>0</v>
      </c>
      <c r="V66" s="184">
        <v>0</v>
      </c>
      <c r="W66" s="184">
        <v>0</v>
      </c>
      <c r="X66" s="155">
        <f t="shared" si="11"/>
        <v>0</v>
      </c>
      <c r="Y66" s="126">
        <f t="shared" si="14"/>
        <v>0</v>
      </c>
      <c r="Z66" s="18"/>
      <c r="AA66" s="18"/>
    </row>
    <row r="67" spans="2:27" outlineLevel="1" x14ac:dyDescent="0.25">
      <c r="B67" s="151">
        <v>7445</v>
      </c>
      <c r="C67" s="152" t="s">
        <v>304</v>
      </c>
      <c r="D67" s="153"/>
      <c r="E67" s="18"/>
      <c r="F67" s="54"/>
      <c r="G67" s="270">
        <f>+'Contract Summary'!L67</f>
        <v>5428.5099999999984</v>
      </c>
      <c r="H67" s="155">
        <f>Fringe!V71</f>
        <v>6275.0861627499999</v>
      </c>
      <c r="I67" s="184">
        <f>'Fringe by Contract'!F740</f>
        <v>4385.9316417499995</v>
      </c>
      <c r="J67" s="184">
        <f>'Fringe by Contract'!G740</f>
        <v>0</v>
      </c>
      <c r="K67" s="184">
        <f>'Fringe by Contract'!H740</f>
        <v>1889.1545209999999</v>
      </c>
      <c r="L67" s="184">
        <f>'Fringe by Contract'!I740</f>
        <v>0</v>
      </c>
      <c r="M67" s="184">
        <f>'Fringe by Contract'!J740</f>
        <v>0</v>
      </c>
      <c r="N67" s="184">
        <f>'Fringe by Contract'!K740</f>
        <v>0</v>
      </c>
      <c r="O67" s="184">
        <f>'Fringe by Contract'!L740</f>
        <v>0</v>
      </c>
      <c r="P67" s="184">
        <f>'Fringe by Contract'!M740</f>
        <v>0</v>
      </c>
      <c r="Q67" s="184">
        <f>'Fringe by Contract'!N740</f>
        <v>0</v>
      </c>
      <c r="R67" s="184">
        <f>'Fringe by Contract'!O740</f>
        <v>0</v>
      </c>
      <c r="S67" s="184">
        <f>'Fringe by Contract'!P740</f>
        <v>0</v>
      </c>
      <c r="T67" s="184">
        <f>'Fringe by Contract'!Q740</f>
        <v>0</v>
      </c>
      <c r="U67" s="184">
        <f>'Fringe by Contract'!R740</f>
        <v>0</v>
      </c>
      <c r="V67" s="184">
        <f>'Fringe by Contract'!S740</f>
        <v>0</v>
      </c>
      <c r="W67" s="184">
        <f>'Fringe by Contract'!T740</f>
        <v>0</v>
      </c>
      <c r="X67" s="155">
        <f>SUM(I67:W67)</f>
        <v>6275.0861627499999</v>
      </c>
      <c r="Y67" s="126">
        <f>H67-X67</f>
        <v>0</v>
      </c>
      <c r="Z67" s="18"/>
      <c r="AA67" s="18"/>
    </row>
    <row r="68" spans="2:27" outlineLevel="1" x14ac:dyDescent="0.25">
      <c r="B68" s="151">
        <v>7450</v>
      </c>
      <c r="C68" s="152" t="s">
        <v>382</v>
      </c>
      <c r="D68" s="153"/>
      <c r="E68" s="18"/>
      <c r="F68" s="54"/>
      <c r="G68" s="270">
        <f>+'Contract Summary'!L68</f>
        <v>0</v>
      </c>
      <c r="H68" s="155">
        <f>SUM(I68:W68)</f>
        <v>0</v>
      </c>
      <c r="I68" s="248">
        <f>G68</f>
        <v>0</v>
      </c>
      <c r="J68" s="248">
        <v>0</v>
      </c>
      <c r="K68" s="248">
        <v>0</v>
      </c>
      <c r="L68" s="248">
        <v>0</v>
      </c>
      <c r="M68" s="248">
        <v>0</v>
      </c>
      <c r="N68" s="248">
        <v>0</v>
      </c>
      <c r="O68" s="248">
        <v>0</v>
      </c>
      <c r="P68" s="248">
        <v>0</v>
      </c>
      <c r="Q68" s="248">
        <v>0</v>
      </c>
      <c r="R68" s="248">
        <v>0</v>
      </c>
      <c r="S68" s="248">
        <v>0</v>
      </c>
      <c r="T68" s="248">
        <v>0</v>
      </c>
      <c r="U68" s="248">
        <v>0</v>
      </c>
      <c r="V68" s="248">
        <v>0</v>
      </c>
      <c r="W68" s="183">
        <v>0</v>
      </c>
      <c r="X68" s="155">
        <f t="shared" si="11"/>
        <v>0</v>
      </c>
      <c r="Y68" s="126">
        <f t="shared" si="14"/>
        <v>0</v>
      </c>
      <c r="Z68" s="18"/>
      <c r="AA68" s="18"/>
    </row>
    <row r="69" spans="2:27" outlineLevel="1" x14ac:dyDescent="0.25">
      <c r="B69" s="151">
        <v>7490</v>
      </c>
      <c r="C69" s="152" t="s">
        <v>383</v>
      </c>
      <c r="D69" s="153"/>
      <c r="E69" s="18"/>
      <c r="F69" s="54"/>
      <c r="G69" s="270">
        <f>+'Contract Summary'!L69</f>
        <v>56.06</v>
      </c>
      <c r="H69" s="155">
        <f>Fringe!U71</f>
        <v>147.31200000000001</v>
      </c>
      <c r="I69" s="184">
        <f>'Fringe by Contract'!F673</f>
        <v>76.56</v>
      </c>
      <c r="J69" s="184">
        <f>'Fringe by Contract'!G673</f>
        <v>10.56</v>
      </c>
      <c r="K69" s="184">
        <f>'Fringe by Contract'!H673</f>
        <v>19.007999999999999</v>
      </c>
      <c r="L69" s="184">
        <f>'Fringe by Contract'!I673</f>
        <v>0</v>
      </c>
      <c r="M69" s="184">
        <f>'Fringe by Contract'!J673</f>
        <v>0</v>
      </c>
      <c r="N69" s="184">
        <f>'Fringe by Contract'!K673</f>
        <v>0</v>
      </c>
      <c r="O69" s="184">
        <f>'Fringe by Contract'!L673</f>
        <v>0</v>
      </c>
      <c r="P69" s="184">
        <f>'Fringe by Contract'!M673</f>
        <v>0</v>
      </c>
      <c r="Q69" s="184">
        <f>'Fringe by Contract'!N673</f>
        <v>0</v>
      </c>
      <c r="R69" s="184">
        <f>'Fringe by Contract'!O673</f>
        <v>0</v>
      </c>
      <c r="S69" s="184">
        <f>'Fringe by Contract'!P673</f>
        <v>0</v>
      </c>
      <c r="T69" s="184">
        <f>'Fringe by Contract'!Q673</f>
        <v>0</v>
      </c>
      <c r="U69" s="184">
        <f>'Fringe by Contract'!R673</f>
        <v>0</v>
      </c>
      <c r="V69" s="184">
        <f>'Fringe by Contract'!S673</f>
        <v>0</v>
      </c>
      <c r="W69" s="184">
        <f>'Fringe by Contract'!T673</f>
        <v>0</v>
      </c>
      <c r="X69" s="155">
        <f t="shared" si="11"/>
        <v>106.128</v>
      </c>
      <c r="Y69" s="126">
        <f t="shared" si="14"/>
        <v>41.184000000000012</v>
      </c>
      <c r="Z69" s="18"/>
      <c r="AA69" s="18"/>
    </row>
    <row r="70" spans="2:27" x14ac:dyDescent="0.25">
      <c r="B70" s="163"/>
      <c r="C70" s="162" t="s">
        <v>384</v>
      </c>
      <c r="D70" s="164"/>
      <c r="E70" s="64"/>
      <c r="F70" s="65"/>
      <c r="G70" s="270">
        <f>+'Contract Summary'!L70</f>
        <v>56787.719999999987</v>
      </c>
      <c r="H70" s="159">
        <f>SUBTOTAL(9,H58:H69)</f>
        <v>64286.217525768392</v>
      </c>
      <c r="I70" s="166">
        <f t="shared" ref="I70:Y70" si="15">SUBTOTAL(9,I58:I69)</f>
        <v>51900.8909358698</v>
      </c>
      <c r="J70" s="166">
        <f t="shared" si="15"/>
        <v>58.753733333333336</v>
      </c>
      <c r="K70" s="166">
        <f t="shared" si="15"/>
        <v>7642.4987079474013</v>
      </c>
      <c r="L70" s="166">
        <f t="shared" si="15"/>
        <v>0</v>
      </c>
      <c r="M70" s="166">
        <f t="shared" si="15"/>
        <v>0</v>
      </c>
      <c r="N70" s="166">
        <f t="shared" si="15"/>
        <v>0</v>
      </c>
      <c r="O70" s="166">
        <f t="shared" si="15"/>
        <v>0</v>
      </c>
      <c r="P70" s="166">
        <f t="shared" si="15"/>
        <v>0</v>
      </c>
      <c r="Q70" s="166">
        <f t="shared" si="15"/>
        <v>0</v>
      </c>
      <c r="R70" s="166">
        <f t="shared" si="15"/>
        <v>0</v>
      </c>
      <c r="S70" s="166">
        <f t="shared" si="15"/>
        <v>0</v>
      </c>
      <c r="T70" s="166">
        <f t="shared" si="15"/>
        <v>0</v>
      </c>
      <c r="U70" s="166">
        <f t="shared" si="15"/>
        <v>0</v>
      </c>
      <c r="V70" s="166">
        <f t="shared" si="15"/>
        <v>0</v>
      </c>
      <c r="W70" s="166">
        <f t="shared" si="15"/>
        <v>0</v>
      </c>
      <c r="X70" s="166">
        <f t="shared" si="15"/>
        <v>59602.143377150533</v>
      </c>
      <c r="Y70" s="73">
        <f t="shared" si="15"/>
        <v>4684.0741486178486</v>
      </c>
      <c r="Z70" s="64"/>
      <c r="AA70" s="64"/>
    </row>
    <row r="71" spans="2:27" outlineLevel="1" x14ac:dyDescent="0.25">
      <c r="B71" s="151">
        <v>7510</v>
      </c>
      <c r="C71" s="152" t="s">
        <v>385</v>
      </c>
      <c r="D71" s="187"/>
      <c r="E71" s="18"/>
      <c r="F71" s="54"/>
      <c r="G71" s="270">
        <f>+'Contract Summary'!L71</f>
        <v>2928.28</v>
      </c>
      <c r="H71" s="155">
        <f>SUM(I71:W71)</f>
        <v>3000</v>
      </c>
      <c r="I71" s="189">
        <v>3000</v>
      </c>
      <c r="J71" s="189">
        <v>0</v>
      </c>
      <c r="K71" s="189">
        <v>0</v>
      </c>
      <c r="L71" s="189">
        <v>0</v>
      </c>
      <c r="M71" s="189">
        <v>0</v>
      </c>
      <c r="N71" s="189">
        <v>0</v>
      </c>
      <c r="O71" s="189">
        <v>0</v>
      </c>
      <c r="P71" s="189">
        <v>0</v>
      </c>
      <c r="Q71" s="189">
        <v>0</v>
      </c>
      <c r="R71" s="189">
        <v>0</v>
      </c>
      <c r="S71" s="189">
        <v>0</v>
      </c>
      <c r="T71" s="189">
        <v>0</v>
      </c>
      <c r="U71" s="189">
        <v>0</v>
      </c>
      <c r="V71" s="189">
        <v>0</v>
      </c>
      <c r="W71" s="189">
        <v>0</v>
      </c>
      <c r="X71" s="157">
        <f>SUM(I71:W71)</f>
        <v>3000</v>
      </c>
      <c r="Y71" s="126">
        <f>H71-X71</f>
        <v>0</v>
      </c>
      <c r="Z71" s="18"/>
      <c r="AA71" s="18"/>
    </row>
    <row r="72" spans="2:27" outlineLevel="1" x14ac:dyDescent="0.25">
      <c r="B72" s="151">
        <v>7520</v>
      </c>
      <c r="C72" s="152" t="s">
        <v>386</v>
      </c>
      <c r="D72" s="187"/>
      <c r="E72" s="18"/>
      <c r="F72" s="54"/>
      <c r="G72" s="270">
        <f>+'Contract Summary'!L72</f>
        <v>0</v>
      </c>
      <c r="H72" s="155">
        <f>SUM(I72:W72)</f>
        <v>0</v>
      </c>
      <c r="I72" s="189">
        <f>G72</f>
        <v>0</v>
      </c>
      <c r="J72" s="189">
        <v>0</v>
      </c>
      <c r="K72" s="189">
        <v>0</v>
      </c>
      <c r="L72" s="189">
        <v>0</v>
      </c>
      <c r="M72" s="189">
        <v>0</v>
      </c>
      <c r="N72" s="189">
        <v>0</v>
      </c>
      <c r="O72" s="189">
        <v>0</v>
      </c>
      <c r="P72" s="189">
        <v>0</v>
      </c>
      <c r="Q72" s="189">
        <v>0</v>
      </c>
      <c r="R72" s="189">
        <v>0</v>
      </c>
      <c r="S72" s="189">
        <v>0</v>
      </c>
      <c r="T72" s="189">
        <v>0</v>
      </c>
      <c r="U72" s="189">
        <v>0</v>
      </c>
      <c r="V72" s="189">
        <v>0</v>
      </c>
      <c r="W72" s="189">
        <v>0</v>
      </c>
      <c r="X72" s="157">
        <f>SUM(I72:W72)</f>
        <v>0</v>
      </c>
      <c r="Y72" s="126">
        <f>H72-X72</f>
        <v>0</v>
      </c>
      <c r="Z72" s="18"/>
      <c r="AA72" s="18"/>
    </row>
    <row r="73" spans="2:27" outlineLevel="1" x14ac:dyDescent="0.25">
      <c r="B73" s="151">
        <v>7530</v>
      </c>
      <c r="C73" s="152" t="s">
        <v>387</v>
      </c>
      <c r="D73" s="187"/>
      <c r="E73" s="18"/>
      <c r="F73" s="54"/>
      <c r="G73" s="270">
        <f>+'Contract Summary'!L73</f>
        <v>0</v>
      </c>
      <c r="H73" s="155">
        <f>SUM(I73:W73)</f>
        <v>0</v>
      </c>
      <c r="I73" s="189">
        <f>G73</f>
        <v>0</v>
      </c>
      <c r="J73" s="189">
        <v>0</v>
      </c>
      <c r="K73" s="189">
        <v>0</v>
      </c>
      <c r="L73" s="189">
        <v>0</v>
      </c>
      <c r="M73" s="189">
        <v>0</v>
      </c>
      <c r="N73" s="189">
        <v>0</v>
      </c>
      <c r="O73" s="189">
        <v>0</v>
      </c>
      <c r="P73" s="189">
        <v>0</v>
      </c>
      <c r="Q73" s="189">
        <v>0</v>
      </c>
      <c r="R73" s="189">
        <v>0</v>
      </c>
      <c r="S73" s="189">
        <v>0</v>
      </c>
      <c r="T73" s="189">
        <v>0</v>
      </c>
      <c r="U73" s="189">
        <v>0</v>
      </c>
      <c r="V73" s="189">
        <v>0</v>
      </c>
      <c r="W73" s="189">
        <v>0</v>
      </c>
      <c r="X73" s="157">
        <f>SUM(I73:W73)</f>
        <v>0</v>
      </c>
      <c r="Y73" s="126">
        <f>H73-X73</f>
        <v>0</v>
      </c>
      <c r="Z73" s="18"/>
      <c r="AA73" s="18"/>
    </row>
    <row r="74" spans="2:27" x14ac:dyDescent="0.25">
      <c r="B74" s="163"/>
      <c r="C74" s="162" t="s">
        <v>388</v>
      </c>
      <c r="D74" s="164"/>
      <c r="E74" s="64"/>
      <c r="F74" s="65"/>
      <c r="G74" s="270">
        <f>+'Contract Summary'!L74</f>
        <v>2928.28</v>
      </c>
      <c r="H74" s="159">
        <f>SUBTOTAL(9,H71:H73)</f>
        <v>3000</v>
      </c>
      <c r="I74" s="166">
        <f>SUBTOTAL(9,I71:I73)</f>
        <v>3000</v>
      </c>
      <c r="J74" s="166">
        <f t="shared" ref="J74:Y74" si="16">SUBTOTAL(9,J71:J73)</f>
        <v>0</v>
      </c>
      <c r="K74" s="166">
        <f t="shared" si="16"/>
        <v>0</v>
      </c>
      <c r="L74" s="166">
        <f t="shared" si="16"/>
        <v>0</v>
      </c>
      <c r="M74" s="166">
        <f t="shared" si="16"/>
        <v>0</v>
      </c>
      <c r="N74" s="166">
        <f t="shared" si="16"/>
        <v>0</v>
      </c>
      <c r="O74" s="166">
        <f t="shared" si="16"/>
        <v>0</v>
      </c>
      <c r="P74" s="166">
        <f t="shared" si="16"/>
        <v>0</v>
      </c>
      <c r="Q74" s="166">
        <f t="shared" si="16"/>
        <v>0</v>
      </c>
      <c r="R74" s="166">
        <f t="shared" si="16"/>
        <v>0</v>
      </c>
      <c r="S74" s="166">
        <f t="shared" si="16"/>
        <v>0</v>
      </c>
      <c r="T74" s="166">
        <f t="shared" si="16"/>
        <v>0</v>
      </c>
      <c r="U74" s="166">
        <f t="shared" si="16"/>
        <v>0</v>
      </c>
      <c r="V74" s="166">
        <f t="shared" si="16"/>
        <v>0</v>
      </c>
      <c r="W74" s="166">
        <f t="shared" si="16"/>
        <v>0</v>
      </c>
      <c r="X74" s="166">
        <f t="shared" si="16"/>
        <v>3000</v>
      </c>
      <c r="Y74" s="73">
        <f t="shared" si="16"/>
        <v>0</v>
      </c>
      <c r="Z74" s="64"/>
      <c r="AA74" s="64"/>
    </row>
    <row r="75" spans="2:27" outlineLevel="1" x14ac:dyDescent="0.25">
      <c r="B75" s="151">
        <v>7540</v>
      </c>
      <c r="C75" s="152" t="s">
        <v>389</v>
      </c>
      <c r="D75" s="187"/>
      <c r="E75" s="18"/>
      <c r="F75" s="54"/>
      <c r="G75" s="270">
        <f>+'Contract Summary'!L75</f>
        <v>20231.099999999999</v>
      </c>
      <c r="H75" s="186">
        <f t="shared" ref="H75:H82" si="17">SUM(I75:W75)</f>
        <v>30000</v>
      </c>
      <c r="I75" s="189">
        <v>6000</v>
      </c>
      <c r="J75" s="189">
        <v>0</v>
      </c>
      <c r="K75" s="189">
        <v>0</v>
      </c>
      <c r="L75" s="189">
        <v>0</v>
      </c>
      <c r="M75" s="189">
        <v>24000</v>
      </c>
      <c r="N75" s="189">
        <v>0</v>
      </c>
      <c r="O75" s="189">
        <v>0</v>
      </c>
      <c r="P75" s="189">
        <v>0</v>
      </c>
      <c r="Q75" s="189">
        <v>0</v>
      </c>
      <c r="R75" s="189">
        <v>0</v>
      </c>
      <c r="S75" s="189">
        <v>0</v>
      </c>
      <c r="T75" s="189">
        <v>0</v>
      </c>
      <c r="U75" s="189">
        <v>0</v>
      </c>
      <c r="V75" s="189">
        <v>0</v>
      </c>
      <c r="W75" s="189">
        <v>0</v>
      </c>
      <c r="X75" s="157">
        <f t="shared" ref="X75:X82" si="18">SUM(I75:W75)</f>
        <v>30000</v>
      </c>
      <c r="Y75" s="126">
        <f t="shared" ref="Y75:Y82" si="19">H75-X75</f>
        <v>0</v>
      </c>
      <c r="Z75" s="18"/>
      <c r="AA75" s="18"/>
    </row>
    <row r="76" spans="2:27" outlineLevel="1" x14ac:dyDescent="0.25">
      <c r="B76" s="151">
        <v>7545</v>
      </c>
      <c r="C76" s="152" t="s">
        <v>390</v>
      </c>
      <c r="D76" s="187"/>
      <c r="E76" s="18"/>
      <c r="F76" s="54"/>
      <c r="G76" s="270">
        <f>+'Contract Summary'!L76</f>
        <v>0</v>
      </c>
      <c r="H76" s="184">
        <f t="shared" si="17"/>
        <v>0</v>
      </c>
      <c r="I76" s="189">
        <f t="shared" ref="I76:I82" si="20">G76</f>
        <v>0</v>
      </c>
      <c r="J76" s="189">
        <v>0</v>
      </c>
      <c r="K76" s="189">
        <v>0</v>
      </c>
      <c r="L76" s="189">
        <v>0</v>
      </c>
      <c r="M76" s="189">
        <v>0</v>
      </c>
      <c r="N76" s="189">
        <v>0</v>
      </c>
      <c r="O76" s="189">
        <v>0</v>
      </c>
      <c r="P76" s="189">
        <v>0</v>
      </c>
      <c r="Q76" s="189">
        <v>0</v>
      </c>
      <c r="R76" s="189">
        <v>0</v>
      </c>
      <c r="S76" s="189">
        <v>0</v>
      </c>
      <c r="T76" s="189">
        <v>0</v>
      </c>
      <c r="U76" s="189">
        <v>0</v>
      </c>
      <c r="V76" s="189">
        <v>0</v>
      </c>
      <c r="W76" s="189">
        <v>0</v>
      </c>
      <c r="X76" s="157">
        <f>SUM(I76:W76)</f>
        <v>0</v>
      </c>
      <c r="Y76" s="126">
        <f>H76-X76</f>
        <v>0</v>
      </c>
      <c r="Z76" s="18"/>
      <c r="AA76" s="18"/>
    </row>
    <row r="77" spans="2:27" outlineLevel="1" x14ac:dyDescent="0.25">
      <c r="B77" s="151">
        <v>7550</v>
      </c>
      <c r="C77" s="152" t="s">
        <v>391</v>
      </c>
      <c r="D77" s="187"/>
      <c r="E77" s="18"/>
      <c r="F77" s="54"/>
      <c r="G77" s="270">
        <f>+'Contract Summary'!L77</f>
        <v>0</v>
      </c>
      <c r="H77" s="186">
        <f t="shared" si="17"/>
        <v>0</v>
      </c>
      <c r="I77" s="189">
        <f t="shared" si="20"/>
        <v>0</v>
      </c>
      <c r="J77" s="189">
        <v>0</v>
      </c>
      <c r="K77" s="189">
        <v>0</v>
      </c>
      <c r="L77" s="189">
        <v>0</v>
      </c>
      <c r="M77" s="189">
        <v>0</v>
      </c>
      <c r="N77" s="189">
        <v>0</v>
      </c>
      <c r="O77" s="189">
        <v>0</v>
      </c>
      <c r="P77" s="189">
        <v>0</v>
      </c>
      <c r="Q77" s="189">
        <v>0</v>
      </c>
      <c r="R77" s="189">
        <v>0</v>
      </c>
      <c r="S77" s="189">
        <v>0</v>
      </c>
      <c r="T77" s="189">
        <v>0</v>
      </c>
      <c r="U77" s="189">
        <v>0</v>
      </c>
      <c r="V77" s="189">
        <v>0</v>
      </c>
      <c r="W77" s="189">
        <v>0</v>
      </c>
      <c r="X77" s="157">
        <f t="shared" si="18"/>
        <v>0</v>
      </c>
      <c r="Y77" s="126">
        <f t="shared" si="19"/>
        <v>0</v>
      </c>
      <c r="Z77" s="18"/>
      <c r="AA77" s="18"/>
    </row>
    <row r="78" spans="2:27" outlineLevel="1" x14ac:dyDescent="0.25">
      <c r="B78" s="151">
        <v>7560</v>
      </c>
      <c r="C78" s="152" t="s">
        <v>392</v>
      </c>
      <c r="D78" s="187"/>
      <c r="E78" s="18"/>
      <c r="F78" s="54"/>
      <c r="G78" s="270">
        <f>+'Contract Summary'!L78</f>
        <v>0</v>
      </c>
      <c r="H78" s="184">
        <f t="shared" si="17"/>
        <v>0</v>
      </c>
      <c r="I78" s="189">
        <f t="shared" si="20"/>
        <v>0</v>
      </c>
      <c r="J78" s="189">
        <v>0</v>
      </c>
      <c r="K78" s="189">
        <v>0</v>
      </c>
      <c r="L78" s="189">
        <v>0</v>
      </c>
      <c r="M78" s="189">
        <v>0</v>
      </c>
      <c r="N78" s="189">
        <v>0</v>
      </c>
      <c r="O78" s="189">
        <v>0</v>
      </c>
      <c r="P78" s="189">
        <v>0</v>
      </c>
      <c r="Q78" s="189">
        <v>0</v>
      </c>
      <c r="R78" s="189">
        <v>0</v>
      </c>
      <c r="S78" s="189">
        <v>0</v>
      </c>
      <c r="T78" s="189">
        <v>0</v>
      </c>
      <c r="U78" s="189">
        <v>0</v>
      </c>
      <c r="V78" s="189">
        <v>0</v>
      </c>
      <c r="W78" s="189">
        <v>0</v>
      </c>
      <c r="X78" s="157">
        <f t="shared" si="18"/>
        <v>0</v>
      </c>
      <c r="Y78" s="126">
        <f t="shared" si="19"/>
        <v>0</v>
      </c>
      <c r="Z78" s="18"/>
      <c r="AA78" s="18"/>
    </row>
    <row r="79" spans="2:27" outlineLevel="1" x14ac:dyDescent="0.25">
      <c r="B79" s="151">
        <v>7570</v>
      </c>
      <c r="C79" s="152" t="s">
        <v>393</v>
      </c>
      <c r="D79" s="187"/>
      <c r="E79" s="18"/>
      <c r="F79" s="54"/>
      <c r="G79" s="270">
        <f>+'Contract Summary'!L79</f>
        <v>41154.990000000005</v>
      </c>
      <c r="H79" s="186">
        <f t="shared" si="17"/>
        <v>41154.990000000005</v>
      </c>
      <c r="I79" s="189">
        <f t="shared" si="20"/>
        <v>41154.990000000005</v>
      </c>
      <c r="J79" s="189">
        <v>0</v>
      </c>
      <c r="K79" s="189">
        <v>0</v>
      </c>
      <c r="L79" s="189">
        <v>0</v>
      </c>
      <c r="M79" s="189">
        <v>0</v>
      </c>
      <c r="N79" s="189">
        <v>0</v>
      </c>
      <c r="O79" s="189">
        <v>0</v>
      </c>
      <c r="P79" s="189">
        <v>0</v>
      </c>
      <c r="Q79" s="189">
        <v>0</v>
      </c>
      <c r="R79" s="189">
        <v>0</v>
      </c>
      <c r="S79" s="189">
        <v>0</v>
      </c>
      <c r="T79" s="189">
        <v>0</v>
      </c>
      <c r="U79" s="189">
        <v>0</v>
      </c>
      <c r="V79" s="189">
        <v>0</v>
      </c>
      <c r="W79" s="189">
        <v>0</v>
      </c>
      <c r="X79" s="157">
        <f t="shared" si="18"/>
        <v>41154.990000000005</v>
      </c>
      <c r="Y79" s="126">
        <f t="shared" si="19"/>
        <v>0</v>
      </c>
      <c r="Z79" s="18"/>
      <c r="AA79" s="18"/>
    </row>
    <row r="80" spans="2:27" outlineLevel="1" x14ac:dyDescent="0.25">
      <c r="B80" s="151">
        <v>7577</v>
      </c>
      <c r="C80" s="152" t="s">
        <v>394</v>
      </c>
      <c r="D80" s="187"/>
      <c r="E80" s="18"/>
      <c r="F80" s="54"/>
      <c r="G80" s="270">
        <f>+'Contract Summary'!L80</f>
        <v>0</v>
      </c>
      <c r="H80" s="186">
        <f t="shared" si="17"/>
        <v>0</v>
      </c>
      <c r="I80" s="189">
        <f t="shared" si="20"/>
        <v>0</v>
      </c>
      <c r="J80" s="189">
        <v>0</v>
      </c>
      <c r="K80" s="189">
        <v>0</v>
      </c>
      <c r="L80" s="189">
        <v>0</v>
      </c>
      <c r="M80" s="189">
        <v>0</v>
      </c>
      <c r="N80" s="189">
        <v>0</v>
      </c>
      <c r="O80" s="189">
        <v>0</v>
      </c>
      <c r="P80" s="189">
        <v>0</v>
      </c>
      <c r="Q80" s="189">
        <v>0</v>
      </c>
      <c r="R80" s="189">
        <v>0</v>
      </c>
      <c r="S80" s="189">
        <v>0</v>
      </c>
      <c r="T80" s="189">
        <v>0</v>
      </c>
      <c r="U80" s="189">
        <v>0</v>
      </c>
      <c r="V80" s="189">
        <v>0</v>
      </c>
      <c r="W80" s="189">
        <v>0</v>
      </c>
      <c r="X80" s="157">
        <f t="shared" si="18"/>
        <v>0</v>
      </c>
      <c r="Y80" s="126">
        <f t="shared" si="19"/>
        <v>0</v>
      </c>
      <c r="Z80" s="18"/>
      <c r="AA80" s="18"/>
    </row>
    <row r="81" spans="2:27" outlineLevel="1" x14ac:dyDescent="0.25">
      <c r="B81" s="151">
        <v>7580</v>
      </c>
      <c r="C81" s="152" t="s">
        <v>395</v>
      </c>
      <c r="D81" s="187"/>
      <c r="E81" s="18"/>
      <c r="F81" s="54"/>
      <c r="G81" s="270">
        <f>+'Contract Summary'!L81</f>
        <v>0</v>
      </c>
      <c r="H81" s="186">
        <f t="shared" si="17"/>
        <v>0</v>
      </c>
      <c r="I81" s="189">
        <f t="shared" si="20"/>
        <v>0</v>
      </c>
      <c r="J81" s="189">
        <v>0</v>
      </c>
      <c r="K81" s="189">
        <v>0</v>
      </c>
      <c r="L81" s="189">
        <v>0</v>
      </c>
      <c r="M81" s="189">
        <v>0</v>
      </c>
      <c r="N81" s="189">
        <v>0</v>
      </c>
      <c r="O81" s="189">
        <v>0</v>
      </c>
      <c r="P81" s="189">
        <v>0</v>
      </c>
      <c r="Q81" s="189">
        <v>0</v>
      </c>
      <c r="R81" s="189">
        <v>0</v>
      </c>
      <c r="S81" s="189">
        <v>0</v>
      </c>
      <c r="T81" s="189">
        <v>0</v>
      </c>
      <c r="U81" s="189">
        <v>0</v>
      </c>
      <c r="V81" s="189">
        <v>0</v>
      </c>
      <c r="W81" s="189">
        <v>0</v>
      </c>
      <c r="X81" s="157">
        <f t="shared" si="18"/>
        <v>0</v>
      </c>
      <c r="Y81" s="126">
        <f t="shared" si="19"/>
        <v>0</v>
      </c>
      <c r="Z81" s="18"/>
      <c r="AA81" s="18"/>
    </row>
    <row r="82" spans="2:27" outlineLevel="1" x14ac:dyDescent="0.25">
      <c r="B82" s="151">
        <v>7595</v>
      </c>
      <c r="C82" s="152" t="s">
        <v>396</v>
      </c>
      <c r="D82" s="187"/>
      <c r="E82" s="18"/>
      <c r="F82" s="54"/>
      <c r="G82" s="270">
        <f>+'Contract Summary'!L82</f>
        <v>0</v>
      </c>
      <c r="H82" s="186">
        <f t="shared" si="17"/>
        <v>0</v>
      </c>
      <c r="I82" s="189">
        <f t="shared" si="20"/>
        <v>0</v>
      </c>
      <c r="J82" s="189">
        <v>0</v>
      </c>
      <c r="K82" s="189">
        <v>0</v>
      </c>
      <c r="L82" s="189">
        <v>0</v>
      </c>
      <c r="M82" s="189">
        <v>0</v>
      </c>
      <c r="N82" s="189">
        <v>0</v>
      </c>
      <c r="O82" s="189">
        <v>0</v>
      </c>
      <c r="P82" s="189">
        <v>0</v>
      </c>
      <c r="Q82" s="189">
        <v>0</v>
      </c>
      <c r="R82" s="189">
        <v>0</v>
      </c>
      <c r="S82" s="189">
        <v>0</v>
      </c>
      <c r="T82" s="189">
        <v>0</v>
      </c>
      <c r="U82" s="189">
        <v>0</v>
      </c>
      <c r="V82" s="189">
        <v>0</v>
      </c>
      <c r="W82" s="189">
        <v>0</v>
      </c>
      <c r="X82" s="157">
        <f t="shared" si="18"/>
        <v>0</v>
      </c>
      <c r="Y82" s="126">
        <f t="shared" si="19"/>
        <v>0</v>
      </c>
      <c r="Z82" s="18"/>
      <c r="AA82" s="18"/>
    </row>
    <row r="83" spans="2:27" x14ac:dyDescent="0.25">
      <c r="B83" s="163"/>
      <c r="C83" s="162" t="s">
        <v>397</v>
      </c>
      <c r="D83" s="164"/>
      <c r="E83" s="64"/>
      <c r="F83" s="65"/>
      <c r="G83" s="270">
        <f>+'Contract Summary'!L83</f>
        <v>61386.090000000004</v>
      </c>
      <c r="H83" s="159">
        <f>SUBTOTAL(9,H75:H82)</f>
        <v>71154.990000000005</v>
      </c>
      <c r="I83" s="166">
        <f t="shared" ref="I83:Y83" si="21">SUBTOTAL(9,I75:I82)</f>
        <v>47154.990000000005</v>
      </c>
      <c r="J83" s="166">
        <f t="shared" si="21"/>
        <v>0</v>
      </c>
      <c r="K83" s="166">
        <f t="shared" si="21"/>
        <v>0</v>
      </c>
      <c r="L83" s="166">
        <f t="shared" si="21"/>
        <v>0</v>
      </c>
      <c r="M83" s="166">
        <f t="shared" si="21"/>
        <v>24000</v>
      </c>
      <c r="N83" s="166">
        <f t="shared" si="21"/>
        <v>0</v>
      </c>
      <c r="O83" s="166">
        <f t="shared" si="21"/>
        <v>0</v>
      </c>
      <c r="P83" s="166">
        <f t="shared" si="21"/>
        <v>0</v>
      </c>
      <c r="Q83" s="166">
        <f t="shared" si="21"/>
        <v>0</v>
      </c>
      <c r="R83" s="166">
        <f t="shared" si="21"/>
        <v>0</v>
      </c>
      <c r="S83" s="166">
        <f t="shared" si="21"/>
        <v>0</v>
      </c>
      <c r="T83" s="166">
        <f t="shared" si="21"/>
        <v>0</v>
      </c>
      <c r="U83" s="166">
        <f t="shared" si="21"/>
        <v>0</v>
      </c>
      <c r="V83" s="166">
        <f t="shared" si="21"/>
        <v>0</v>
      </c>
      <c r="W83" s="166">
        <f t="shared" si="21"/>
        <v>0</v>
      </c>
      <c r="X83" s="166">
        <f t="shared" si="21"/>
        <v>71154.990000000005</v>
      </c>
      <c r="Y83" s="73">
        <f t="shared" si="21"/>
        <v>0</v>
      </c>
      <c r="Z83" s="64"/>
      <c r="AA83" s="64"/>
    </row>
    <row r="84" spans="2:27" outlineLevel="1" x14ac:dyDescent="0.25">
      <c r="B84" s="151">
        <v>7610</v>
      </c>
      <c r="C84" s="152" t="s">
        <v>398</v>
      </c>
      <c r="D84" s="187"/>
      <c r="E84" s="18"/>
      <c r="F84" s="54"/>
      <c r="G84" s="270">
        <f>+'Contract Summary'!L84</f>
        <v>0</v>
      </c>
      <c r="H84" s="186">
        <f>SUM(I84:W84)</f>
        <v>0</v>
      </c>
      <c r="I84" s="189">
        <f t="shared" ref="I84:I109" si="22">G84</f>
        <v>0</v>
      </c>
      <c r="J84" s="189">
        <v>0</v>
      </c>
      <c r="K84" s="189">
        <v>0</v>
      </c>
      <c r="L84" s="189">
        <v>0</v>
      </c>
      <c r="M84" s="189">
        <v>0</v>
      </c>
      <c r="N84" s="189">
        <v>0</v>
      </c>
      <c r="O84" s="189">
        <v>0</v>
      </c>
      <c r="P84" s="189">
        <v>0</v>
      </c>
      <c r="Q84" s="189">
        <v>0</v>
      </c>
      <c r="R84" s="189">
        <v>0</v>
      </c>
      <c r="S84" s="189">
        <v>0</v>
      </c>
      <c r="T84" s="189">
        <v>0</v>
      </c>
      <c r="U84" s="189">
        <v>0</v>
      </c>
      <c r="V84" s="189">
        <v>0</v>
      </c>
      <c r="W84" s="189">
        <v>0</v>
      </c>
      <c r="X84" s="157">
        <f>SUM(I84:W84)</f>
        <v>0</v>
      </c>
      <c r="Y84" s="126">
        <f>H84-X84</f>
        <v>0</v>
      </c>
      <c r="Z84" s="18"/>
      <c r="AA84" s="18"/>
    </row>
    <row r="85" spans="2:27" outlineLevel="1" x14ac:dyDescent="0.25">
      <c r="B85" s="151">
        <v>7615</v>
      </c>
      <c r="C85" s="152" t="s">
        <v>399</v>
      </c>
      <c r="D85" s="187"/>
      <c r="E85" s="18"/>
      <c r="F85" s="54"/>
      <c r="G85" s="270">
        <f>+'Contract Summary'!L85</f>
        <v>0</v>
      </c>
      <c r="H85" s="186">
        <f>SUM(I85:W85)</f>
        <v>0</v>
      </c>
      <c r="I85" s="189">
        <f t="shared" si="22"/>
        <v>0</v>
      </c>
      <c r="J85" s="189">
        <v>0</v>
      </c>
      <c r="K85" s="189">
        <v>0</v>
      </c>
      <c r="L85" s="189">
        <v>0</v>
      </c>
      <c r="M85" s="189">
        <v>0</v>
      </c>
      <c r="N85" s="189">
        <v>0</v>
      </c>
      <c r="O85" s="189">
        <v>0</v>
      </c>
      <c r="P85" s="189">
        <v>0</v>
      </c>
      <c r="Q85" s="189">
        <v>0</v>
      </c>
      <c r="R85" s="189">
        <v>0</v>
      </c>
      <c r="S85" s="189">
        <v>0</v>
      </c>
      <c r="T85" s="189">
        <v>0</v>
      </c>
      <c r="U85" s="189">
        <v>0</v>
      </c>
      <c r="V85" s="189">
        <v>0</v>
      </c>
      <c r="W85" s="189">
        <v>0</v>
      </c>
      <c r="X85" s="157">
        <f>SUM(I85:W85)</f>
        <v>0</v>
      </c>
      <c r="Y85" s="126">
        <f>H85-X85</f>
        <v>0</v>
      </c>
      <c r="Z85" s="18"/>
      <c r="AA85" s="18"/>
    </row>
    <row r="86" spans="2:27" outlineLevel="1" x14ac:dyDescent="0.25">
      <c r="B86" s="151">
        <v>7620</v>
      </c>
      <c r="C86" s="152" t="s">
        <v>400</v>
      </c>
      <c r="D86" s="187"/>
      <c r="E86" s="18"/>
      <c r="F86" s="54"/>
      <c r="G86" s="270">
        <f>+'Contract Summary'!L86</f>
        <v>30368.489999999998</v>
      </c>
      <c r="H86" s="184">
        <f t="shared" ref="H86:H110" si="23">SUM(I86:W86)</f>
        <v>24000</v>
      </c>
      <c r="I86" s="189">
        <f>24000</f>
        <v>24000</v>
      </c>
      <c r="J86" s="189">
        <v>0</v>
      </c>
      <c r="K86" s="189">
        <v>0</v>
      </c>
      <c r="L86" s="189">
        <v>0</v>
      </c>
      <c r="M86" s="189">
        <v>0</v>
      </c>
      <c r="N86" s="189">
        <v>0</v>
      </c>
      <c r="O86" s="189">
        <v>0</v>
      </c>
      <c r="P86" s="189">
        <v>0</v>
      </c>
      <c r="Q86" s="189">
        <v>0</v>
      </c>
      <c r="R86" s="189">
        <v>0</v>
      </c>
      <c r="S86" s="189">
        <v>0</v>
      </c>
      <c r="T86" s="189">
        <v>0</v>
      </c>
      <c r="U86" s="189">
        <v>0</v>
      </c>
      <c r="V86" s="189">
        <v>0</v>
      </c>
      <c r="W86" s="189">
        <v>0</v>
      </c>
      <c r="X86" s="157">
        <f>SUM(I86:W86)</f>
        <v>24000</v>
      </c>
      <c r="Y86" s="126">
        <f>H86-X86</f>
        <v>0</v>
      </c>
      <c r="Z86" s="18"/>
      <c r="AA86" s="18"/>
    </row>
    <row r="87" spans="2:27" outlineLevel="1" x14ac:dyDescent="0.25">
      <c r="B87" s="151">
        <v>7621</v>
      </c>
      <c r="C87" s="152" t="s">
        <v>401</v>
      </c>
      <c r="D87" s="187"/>
      <c r="E87" s="18"/>
      <c r="F87" s="54"/>
      <c r="G87" s="270">
        <f>+'Contract Summary'!L87</f>
        <v>3211.3199999999997</v>
      </c>
      <c r="H87" s="186">
        <f t="shared" si="23"/>
        <v>3211.3199999999997</v>
      </c>
      <c r="I87" s="189">
        <f t="shared" si="22"/>
        <v>3211.3199999999997</v>
      </c>
      <c r="J87" s="189">
        <v>0</v>
      </c>
      <c r="K87" s="189">
        <v>0</v>
      </c>
      <c r="L87" s="189">
        <v>0</v>
      </c>
      <c r="M87" s="189">
        <v>0</v>
      </c>
      <c r="N87" s="189">
        <v>0</v>
      </c>
      <c r="O87" s="189">
        <v>0</v>
      </c>
      <c r="P87" s="189">
        <v>0</v>
      </c>
      <c r="Q87" s="189">
        <v>0</v>
      </c>
      <c r="R87" s="189">
        <v>0</v>
      </c>
      <c r="S87" s="189">
        <v>0</v>
      </c>
      <c r="T87" s="189">
        <v>0</v>
      </c>
      <c r="U87" s="189">
        <v>0</v>
      </c>
      <c r="V87" s="189">
        <v>0</v>
      </c>
      <c r="W87" s="189">
        <v>0</v>
      </c>
      <c r="X87" s="157">
        <f t="shared" ref="X87:X110" si="24">SUM(I87:W87)</f>
        <v>3211.3199999999997</v>
      </c>
      <c r="Y87" s="126">
        <f t="shared" ref="Y87:Y110" si="25">H87-X87</f>
        <v>0</v>
      </c>
      <c r="Z87" s="18"/>
      <c r="AA87" s="18"/>
    </row>
    <row r="88" spans="2:27" outlineLevel="1" x14ac:dyDescent="0.25">
      <c r="B88" s="151">
        <v>7622</v>
      </c>
      <c r="C88" s="152" t="s">
        <v>402</v>
      </c>
      <c r="D88" s="187"/>
      <c r="E88" s="18"/>
      <c r="F88" s="54"/>
      <c r="G88" s="270">
        <f>+'Contract Summary'!L88</f>
        <v>275.01</v>
      </c>
      <c r="H88" s="186">
        <f t="shared" si="23"/>
        <v>275.01</v>
      </c>
      <c r="I88" s="189">
        <f t="shared" si="22"/>
        <v>275.01</v>
      </c>
      <c r="J88" s="189">
        <v>0</v>
      </c>
      <c r="K88" s="189">
        <v>0</v>
      </c>
      <c r="L88" s="189">
        <v>0</v>
      </c>
      <c r="M88" s="189">
        <v>0</v>
      </c>
      <c r="N88" s="189">
        <v>0</v>
      </c>
      <c r="O88" s="189">
        <v>0</v>
      </c>
      <c r="P88" s="189">
        <v>0</v>
      </c>
      <c r="Q88" s="189">
        <v>0</v>
      </c>
      <c r="R88" s="189">
        <v>0</v>
      </c>
      <c r="S88" s="189">
        <v>0</v>
      </c>
      <c r="T88" s="189">
        <v>0</v>
      </c>
      <c r="U88" s="189">
        <v>0</v>
      </c>
      <c r="V88" s="189">
        <v>0</v>
      </c>
      <c r="W88" s="189">
        <v>0</v>
      </c>
      <c r="X88" s="157">
        <f t="shared" si="24"/>
        <v>275.01</v>
      </c>
      <c r="Y88" s="126">
        <f t="shared" si="25"/>
        <v>0</v>
      </c>
      <c r="Z88" s="18"/>
      <c r="AA88" s="18"/>
    </row>
    <row r="89" spans="2:27" outlineLevel="1" x14ac:dyDescent="0.25">
      <c r="B89" s="151">
        <v>7623</v>
      </c>
      <c r="C89" s="152" t="s">
        <v>403</v>
      </c>
      <c r="D89" s="187"/>
      <c r="E89" s="18"/>
      <c r="F89" s="54"/>
      <c r="G89" s="270">
        <f>+'Contract Summary'!L89</f>
        <v>0</v>
      </c>
      <c r="H89" s="186">
        <f t="shared" si="23"/>
        <v>0</v>
      </c>
      <c r="I89" s="189">
        <f t="shared" si="22"/>
        <v>0</v>
      </c>
      <c r="J89" s="189">
        <v>0</v>
      </c>
      <c r="K89" s="189">
        <v>0</v>
      </c>
      <c r="L89" s="189">
        <v>0</v>
      </c>
      <c r="M89" s="189">
        <v>0</v>
      </c>
      <c r="N89" s="189">
        <v>0</v>
      </c>
      <c r="O89" s="189">
        <v>0</v>
      </c>
      <c r="P89" s="189">
        <v>0</v>
      </c>
      <c r="Q89" s="189">
        <v>0</v>
      </c>
      <c r="R89" s="189">
        <v>0</v>
      </c>
      <c r="S89" s="189">
        <v>0</v>
      </c>
      <c r="T89" s="189">
        <v>0</v>
      </c>
      <c r="U89" s="189">
        <v>0</v>
      </c>
      <c r="V89" s="189">
        <v>0</v>
      </c>
      <c r="W89" s="189">
        <v>0</v>
      </c>
      <c r="X89" s="157">
        <f t="shared" si="24"/>
        <v>0</v>
      </c>
      <c r="Y89" s="126">
        <f t="shared" si="25"/>
        <v>0</v>
      </c>
      <c r="Z89" s="18"/>
      <c r="AA89" s="18"/>
    </row>
    <row r="90" spans="2:27" outlineLevel="1" x14ac:dyDescent="0.25">
      <c r="B90" s="151">
        <v>7624</v>
      </c>
      <c r="C90" s="152" t="s">
        <v>404</v>
      </c>
      <c r="D90" s="187"/>
      <c r="E90" s="18"/>
      <c r="F90" s="54"/>
      <c r="G90" s="270">
        <f>+'Contract Summary'!L90</f>
        <v>0</v>
      </c>
      <c r="H90" s="186">
        <f t="shared" si="23"/>
        <v>0</v>
      </c>
      <c r="I90" s="189">
        <f t="shared" si="22"/>
        <v>0</v>
      </c>
      <c r="J90" s="189">
        <v>0</v>
      </c>
      <c r="K90" s="189">
        <v>0</v>
      </c>
      <c r="L90" s="189">
        <v>0</v>
      </c>
      <c r="M90" s="189">
        <v>0</v>
      </c>
      <c r="N90" s="189">
        <v>0</v>
      </c>
      <c r="O90" s="189">
        <v>0</v>
      </c>
      <c r="P90" s="189">
        <v>0</v>
      </c>
      <c r="Q90" s="189">
        <v>0</v>
      </c>
      <c r="R90" s="189">
        <v>0</v>
      </c>
      <c r="S90" s="189">
        <v>0</v>
      </c>
      <c r="T90" s="189">
        <v>0</v>
      </c>
      <c r="U90" s="189">
        <v>0</v>
      </c>
      <c r="V90" s="189">
        <v>0</v>
      </c>
      <c r="W90" s="189">
        <v>0</v>
      </c>
      <c r="X90" s="157">
        <f t="shared" si="24"/>
        <v>0</v>
      </c>
      <c r="Y90" s="126">
        <f t="shared" si="25"/>
        <v>0</v>
      </c>
      <c r="Z90" s="18"/>
      <c r="AA90" s="18"/>
    </row>
    <row r="91" spans="2:27" outlineLevel="1" x14ac:dyDescent="0.25">
      <c r="B91" s="151">
        <v>7630</v>
      </c>
      <c r="C91" s="152" t="s">
        <v>405</v>
      </c>
      <c r="D91" s="187"/>
      <c r="E91" s="18"/>
      <c r="F91" s="54"/>
      <c r="G91" s="270">
        <f>+'Contract Summary'!L91</f>
        <v>12191.11</v>
      </c>
      <c r="H91" s="186">
        <f t="shared" si="23"/>
        <v>10000</v>
      </c>
      <c r="I91" s="189">
        <v>10000</v>
      </c>
      <c r="J91" s="189">
        <v>0</v>
      </c>
      <c r="K91" s="189">
        <v>0</v>
      </c>
      <c r="L91" s="189">
        <v>0</v>
      </c>
      <c r="M91" s="189">
        <v>0</v>
      </c>
      <c r="N91" s="189">
        <v>0</v>
      </c>
      <c r="O91" s="189">
        <v>0</v>
      </c>
      <c r="P91" s="189">
        <v>0</v>
      </c>
      <c r="Q91" s="189">
        <v>0</v>
      </c>
      <c r="R91" s="189">
        <v>0</v>
      </c>
      <c r="S91" s="189">
        <v>0</v>
      </c>
      <c r="T91" s="189">
        <v>0</v>
      </c>
      <c r="U91" s="189">
        <v>0</v>
      </c>
      <c r="V91" s="189">
        <v>0</v>
      </c>
      <c r="W91" s="189">
        <v>0</v>
      </c>
      <c r="X91" s="157">
        <f t="shared" si="24"/>
        <v>10000</v>
      </c>
      <c r="Y91" s="126">
        <f t="shared" si="25"/>
        <v>0</v>
      </c>
      <c r="Z91" s="18"/>
      <c r="AA91" s="18"/>
    </row>
    <row r="92" spans="2:27" outlineLevel="1" x14ac:dyDescent="0.25">
      <c r="B92" s="151">
        <v>7631</v>
      </c>
      <c r="C92" s="152" t="s">
        <v>406</v>
      </c>
      <c r="D92" s="187"/>
      <c r="E92" s="18"/>
      <c r="F92" s="54"/>
      <c r="G92" s="270">
        <f>+'Contract Summary'!L92</f>
        <v>0</v>
      </c>
      <c r="H92" s="186">
        <f t="shared" si="23"/>
        <v>0</v>
      </c>
      <c r="I92" s="189">
        <f t="shared" si="22"/>
        <v>0</v>
      </c>
      <c r="J92" s="189">
        <v>0</v>
      </c>
      <c r="K92" s="189">
        <v>0</v>
      </c>
      <c r="L92" s="189">
        <v>0</v>
      </c>
      <c r="M92" s="189">
        <v>0</v>
      </c>
      <c r="N92" s="189">
        <v>0</v>
      </c>
      <c r="O92" s="189">
        <v>0</v>
      </c>
      <c r="P92" s="189">
        <v>0</v>
      </c>
      <c r="Q92" s="189">
        <v>0</v>
      </c>
      <c r="R92" s="189">
        <v>0</v>
      </c>
      <c r="S92" s="189">
        <v>0</v>
      </c>
      <c r="T92" s="189">
        <v>0</v>
      </c>
      <c r="U92" s="189">
        <v>0</v>
      </c>
      <c r="V92" s="189">
        <v>0</v>
      </c>
      <c r="W92" s="189">
        <v>0</v>
      </c>
      <c r="X92" s="157">
        <f t="shared" si="24"/>
        <v>0</v>
      </c>
      <c r="Y92" s="126">
        <f t="shared" si="25"/>
        <v>0</v>
      </c>
      <c r="Z92" s="18"/>
      <c r="AA92" s="18"/>
    </row>
    <row r="93" spans="2:27" outlineLevel="1" x14ac:dyDescent="0.25">
      <c r="B93" s="151">
        <v>7632</v>
      </c>
      <c r="C93" s="152" t="s">
        <v>407</v>
      </c>
      <c r="D93" s="187"/>
      <c r="E93" s="18"/>
      <c r="F93" s="54"/>
      <c r="G93" s="270">
        <f>+'Contract Summary'!L93</f>
        <v>0</v>
      </c>
      <c r="H93" s="186">
        <f t="shared" si="23"/>
        <v>0</v>
      </c>
      <c r="I93" s="189">
        <f t="shared" si="22"/>
        <v>0</v>
      </c>
      <c r="J93" s="189">
        <v>0</v>
      </c>
      <c r="K93" s="189">
        <v>0</v>
      </c>
      <c r="L93" s="189">
        <v>0</v>
      </c>
      <c r="M93" s="189">
        <v>0</v>
      </c>
      <c r="N93" s="189">
        <v>0</v>
      </c>
      <c r="O93" s="189">
        <v>0</v>
      </c>
      <c r="P93" s="189">
        <v>0</v>
      </c>
      <c r="Q93" s="189">
        <v>0</v>
      </c>
      <c r="R93" s="189">
        <v>0</v>
      </c>
      <c r="S93" s="189">
        <v>0</v>
      </c>
      <c r="T93" s="189">
        <v>0</v>
      </c>
      <c r="U93" s="189">
        <v>0</v>
      </c>
      <c r="V93" s="189">
        <v>0</v>
      </c>
      <c r="W93" s="189">
        <v>0</v>
      </c>
      <c r="X93" s="157">
        <f t="shared" si="24"/>
        <v>0</v>
      </c>
      <c r="Y93" s="126">
        <f t="shared" si="25"/>
        <v>0</v>
      </c>
      <c r="Z93" s="18"/>
      <c r="AA93" s="18"/>
    </row>
    <row r="94" spans="2:27" outlineLevel="1" x14ac:dyDescent="0.25">
      <c r="B94" s="151">
        <v>7633</v>
      </c>
      <c r="C94" s="152" t="s">
        <v>408</v>
      </c>
      <c r="D94" s="187"/>
      <c r="E94" s="18"/>
      <c r="F94" s="54"/>
      <c r="G94" s="270">
        <f>+'Contract Summary'!L94</f>
        <v>0</v>
      </c>
      <c r="H94" s="186">
        <f t="shared" si="23"/>
        <v>0</v>
      </c>
      <c r="I94" s="189">
        <f t="shared" si="22"/>
        <v>0</v>
      </c>
      <c r="J94" s="189">
        <v>0</v>
      </c>
      <c r="K94" s="189">
        <v>0</v>
      </c>
      <c r="L94" s="189">
        <v>0</v>
      </c>
      <c r="M94" s="189">
        <v>0</v>
      </c>
      <c r="N94" s="189">
        <v>0</v>
      </c>
      <c r="O94" s="189">
        <v>0</v>
      </c>
      <c r="P94" s="189">
        <v>0</v>
      </c>
      <c r="Q94" s="189">
        <v>0</v>
      </c>
      <c r="R94" s="189">
        <v>0</v>
      </c>
      <c r="S94" s="189">
        <v>0</v>
      </c>
      <c r="T94" s="189">
        <v>0</v>
      </c>
      <c r="U94" s="189">
        <v>0</v>
      </c>
      <c r="V94" s="189">
        <v>0</v>
      </c>
      <c r="W94" s="189">
        <v>0</v>
      </c>
      <c r="X94" s="157">
        <f t="shared" si="24"/>
        <v>0</v>
      </c>
      <c r="Y94" s="126">
        <f t="shared" si="25"/>
        <v>0</v>
      </c>
      <c r="Z94" s="18"/>
      <c r="AA94" s="18"/>
    </row>
    <row r="95" spans="2:27" outlineLevel="1" x14ac:dyDescent="0.25">
      <c r="B95" s="151">
        <v>7634</v>
      </c>
      <c r="C95" s="152" t="s">
        <v>409</v>
      </c>
      <c r="D95" s="187"/>
      <c r="E95" s="18"/>
      <c r="F95" s="54"/>
      <c r="G95" s="270">
        <f>+'Contract Summary'!L95</f>
        <v>125.01</v>
      </c>
      <c r="H95" s="186">
        <f t="shared" si="23"/>
        <v>0</v>
      </c>
      <c r="I95" s="189">
        <v>0</v>
      </c>
      <c r="J95" s="189">
        <v>0</v>
      </c>
      <c r="K95" s="189">
        <v>0</v>
      </c>
      <c r="L95" s="189">
        <v>0</v>
      </c>
      <c r="M95" s="189">
        <v>0</v>
      </c>
      <c r="N95" s="189">
        <v>0</v>
      </c>
      <c r="O95" s="189">
        <v>0</v>
      </c>
      <c r="P95" s="189">
        <v>0</v>
      </c>
      <c r="Q95" s="189">
        <v>0</v>
      </c>
      <c r="R95" s="189">
        <v>0</v>
      </c>
      <c r="S95" s="189">
        <v>0</v>
      </c>
      <c r="T95" s="189">
        <v>0</v>
      </c>
      <c r="U95" s="189">
        <v>0</v>
      </c>
      <c r="V95" s="189">
        <v>0</v>
      </c>
      <c r="W95" s="189">
        <v>0</v>
      </c>
      <c r="X95" s="157">
        <f t="shared" si="24"/>
        <v>0</v>
      </c>
      <c r="Y95" s="126">
        <f t="shared" si="25"/>
        <v>0</v>
      </c>
      <c r="Z95" s="18"/>
      <c r="AA95" s="18"/>
    </row>
    <row r="96" spans="2:27" outlineLevel="1" x14ac:dyDescent="0.25">
      <c r="B96" s="151">
        <v>7635</v>
      </c>
      <c r="C96" s="152" t="s">
        <v>410</v>
      </c>
      <c r="D96" s="187"/>
      <c r="E96" s="18"/>
      <c r="F96" s="54"/>
      <c r="G96" s="270">
        <f>+'Contract Summary'!L96</f>
        <v>0</v>
      </c>
      <c r="H96" s="186">
        <f t="shared" si="23"/>
        <v>0</v>
      </c>
      <c r="I96" s="189">
        <f t="shared" si="22"/>
        <v>0</v>
      </c>
      <c r="J96" s="189">
        <v>0</v>
      </c>
      <c r="K96" s="189">
        <v>0</v>
      </c>
      <c r="L96" s="189">
        <v>0</v>
      </c>
      <c r="M96" s="189">
        <v>0</v>
      </c>
      <c r="N96" s="189">
        <v>0</v>
      </c>
      <c r="O96" s="189">
        <v>0</v>
      </c>
      <c r="P96" s="189">
        <v>0</v>
      </c>
      <c r="Q96" s="189">
        <v>0</v>
      </c>
      <c r="R96" s="189">
        <v>0</v>
      </c>
      <c r="S96" s="189">
        <v>0</v>
      </c>
      <c r="T96" s="189">
        <v>0</v>
      </c>
      <c r="U96" s="189">
        <v>0</v>
      </c>
      <c r="V96" s="189">
        <v>0</v>
      </c>
      <c r="W96" s="189">
        <v>0</v>
      </c>
      <c r="X96" s="157">
        <f t="shared" si="24"/>
        <v>0</v>
      </c>
      <c r="Y96" s="126">
        <f t="shared" si="25"/>
        <v>0</v>
      </c>
      <c r="Z96" s="18"/>
      <c r="AA96" s="18"/>
    </row>
    <row r="97" spans="2:27" outlineLevel="1" x14ac:dyDescent="0.25">
      <c r="B97" s="151">
        <v>7636</v>
      </c>
      <c r="C97" s="152" t="s">
        <v>411</v>
      </c>
      <c r="D97" s="187"/>
      <c r="E97" s="18"/>
      <c r="F97" s="54"/>
      <c r="G97" s="270">
        <f>+'Contract Summary'!L97</f>
        <v>0</v>
      </c>
      <c r="H97" s="186">
        <f t="shared" si="23"/>
        <v>0</v>
      </c>
      <c r="I97" s="189">
        <f t="shared" si="22"/>
        <v>0</v>
      </c>
      <c r="J97" s="189">
        <v>0</v>
      </c>
      <c r="K97" s="189">
        <v>0</v>
      </c>
      <c r="L97" s="189">
        <v>0</v>
      </c>
      <c r="M97" s="189">
        <v>0</v>
      </c>
      <c r="N97" s="189">
        <v>0</v>
      </c>
      <c r="O97" s="189">
        <v>0</v>
      </c>
      <c r="P97" s="189">
        <v>0</v>
      </c>
      <c r="Q97" s="189">
        <v>0</v>
      </c>
      <c r="R97" s="189">
        <v>0</v>
      </c>
      <c r="S97" s="189">
        <v>0</v>
      </c>
      <c r="T97" s="189">
        <v>0</v>
      </c>
      <c r="U97" s="189">
        <v>0</v>
      </c>
      <c r="V97" s="189">
        <v>0</v>
      </c>
      <c r="W97" s="189">
        <v>0</v>
      </c>
      <c r="X97" s="157">
        <f t="shared" si="24"/>
        <v>0</v>
      </c>
      <c r="Y97" s="126">
        <f t="shared" si="25"/>
        <v>0</v>
      </c>
      <c r="Z97" s="18"/>
      <c r="AA97" s="18"/>
    </row>
    <row r="98" spans="2:27" outlineLevel="1" x14ac:dyDescent="0.25">
      <c r="B98" s="151">
        <v>7637</v>
      </c>
      <c r="C98" s="152" t="s">
        <v>412</v>
      </c>
      <c r="D98" s="187"/>
      <c r="E98" s="18"/>
      <c r="F98" s="54"/>
      <c r="G98" s="270">
        <f>+'Contract Summary'!L98</f>
        <v>0</v>
      </c>
      <c r="H98" s="186">
        <f t="shared" si="23"/>
        <v>0</v>
      </c>
      <c r="I98" s="189">
        <f t="shared" si="22"/>
        <v>0</v>
      </c>
      <c r="J98" s="189">
        <v>0</v>
      </c>
      <c r="K98" s="189">
        <v>0</v>
      </c>
      <c r="L98" s="189">
        <v>0</v>
      </c>
      <c r="M98" s="189">
        <v>0</v>
      </c>
      <c r="N98" s="189">
        <v>0</v>
      </c>
      <c r="O98" s="189">
        <v>0</v>
      </c>
      <c r="P98" s="189">
        <v>0</v>
      </c>
      <c r="Q98" s="189">
        <v>0</v>
      </c>
      <c r="R98" s="189">
        <v>0</v>
      </c>
      <c r="S98" s="189">
        <v>0</v>
      </c>
      <c r="T98" s="189">
        <v>0</v>
      </c>
      <c r="U98" s="189">
        <v>0</v>
      </c>
      <c r="V98" s="189">
        <v>0</v>
      </c>
      <c r="W98" s="189">
        <v>0</v>
      </c>
      <c r="X98" s="157">
        <f t="shared" si="24"/>
        <v>0</v>
      </c>
      <c r="Y98" s="126">
        <f t="shared" si="25"/>
        <v>0</v>
      </c>
      <c r="Z98" s="18"/>
      <c r="AA98" s="18"/>
    </row>
    <row r="99" spans="2:27" outlineLevel="1" x14ac:dyDescent="0.25">
      <c r="B99" s="151">
        <v>7638</v>
      </c>
      <c r="C99" s="152" t="s">
        <v>413</v>
      </c>
      <c r="D99" s="187"/>
      <c r="E99" s="18"/>
      <c r="F99" s="54"/>
      <c r="G99" s="270">
        <f>+'Contract Summary'!L99</f>
        <v>0</v>
      </c>
      <c r="H99" s="186">
        <f t="shared" si="23"/>
        <v>0</v>
      </c>
      <c r="I99" s="189">
        <f t="shared" si="22"/>
        <v>0</v>
      </c>
      <c r="J99" s="189">
        <v>0</v>
      </c>
      <c r="K99" s="189">
        <v>0</v>
      </c>
      <c r="L99" s="189">
        <v>0</v>
      </c>
      <c r="M99" s="189">
        <v>0</v>
      </c>
      <c r="N99" s="189">
        <v>0</v>
      </c>
      <c r="O99" s="189">
        <v>0</v>
      </c>
      <c r="P99" s="189">
        <v>0</v>
      </c>
      <c r="Q99" s="189">
        <v>0</v>
      </c>
      <c r="R99" s="189">
        <v>0</v>
      </c>
      <c r="S99" s="189">
        <v>0</v>
      </c>
      <c r="T99" s="189">
        <v>0</v>
      </c>
      <c r="U99" s="189">
        <v>0</v>
      </c>
      <c r="V99" s="189">
        <v>0</v>
      </c>
      <c r="W99" s="189">
        <v>0</v>
      </c>
      <c r="X99" s="157">
        <f t="shared" si="24"/>
        <v>0</v>
      </c>
      <c r="Y99" s="126">
        <f t="shared" si="25"/>
        <v>0</v>
      </c>
      <c r="Z99" s="18"/>
      <c r="AA99" s="18"/>
    </row>
    <row r="100" spans="2:27" outlineLevel="1" x14ac:dyDescent="0.25">
      <c r="B100" s="151">
        <v>7639</v>
      </c>
      <c r="C100" s="152" t="s">
        <v>414</v>
      </c>
      <c r="D100" s="187"/>
      <c r="E100" s="18"/>
      <c r="F100" s="54"/>
      <c r="G100" s="270">
        <f>+'Contract Summary'!L100</f>
        <v>0</v>
      </c>
      <c r="H100" s="186">
        <f t="shared" si="23"/>
        <v>0</v>
      </c>
      <c r="I100" s="189">
        <f t="shared" si="22"/>
        <v>0</v>
      </c>
      <c r="J100" s="189">
        <v>0</v>
      </c>
      <c r="K100" s="189">
        <v>0</v>
      </c>
      <c r="L100" s="189">
        <v>0</v>
      </c>
      <c r="M100" s="189">
        <v>0</v>
      </c>
      <c r="N100" s="189">
        <v>0</v>
      </c>
      <c r="O100" s="189">
        <v>0</v>
      </c>
      <c r="P100" s="189">
        <v>0</v>
      </c>
      <c r="Q100" s="189">
        <v>0</v>
      </c>
      <c r="R100" s="189">
        <v>0</v>
      </c>
      <c r="S100" s="189">
        <v>0</v>
      </c>
      <c r="T100" s="189">
        <v>0</v>
      </c>
      <c r="U100" s="189">
        <v>0</v>
      </c>
      <c r="V100" s="189">
        <v>0</v>
      </c>
      <c r="W100" s="189">
        <v>0</v>
      </c>
      <c r="X100" s="157">
        <f t="shared" si="24"/>
        <v>0</v>
      </c>
      <c r="Y100" s="126">
        <f t="shared" si="25"/>
        <v>0</v>
      </c>
      <c r="Z100" s="18"/>
      <c r="AA100" s="18"/>
    </row>
    <row r="101" spans="2:27" outlineLevel="1" x14ac:dyDescent="0.25">
      <c r="B101" s="151">
        <v>7640</v>
      </c>
      <c r="C101" s="152" t="s">
        <v>415</v>
      </c>
      <c r="D101" s="187"/>
      <c r="E101" s="18"/>
      <c r="F101" s="54"/>
      <c r="G101" s="270">
        <f>+'Contract Summary'!L101</f>
        <v>14919</v>
      </c>
      <c r="H101" s="184">
        <f t="shared" si="23"/>
        <v>12000</v>
      </c>
      <c r="I101" s="189">
        <v>12000</v>
      </c>
      <c r="J101" s="189">
        <v>0</v>
      </c>
      <c r="K101" s="189">
        <v>0</v>
      </c>
      <c r="L101" s="189">
        <v>0</v>
      </c>
      <c r="M101" s="189">
        <v>0</v>
      </c>
      <c r="N101" s="189">
        <v>0</v>
      </c>
      <c r="O101" s="189">
        <v>0</v>
      </c>
      <c r="P101" s="189">
        <v>0</v>
      </c>
      <c r="Q101" s="189">
        <v>0</v>
      </c>
      <c r="R101" s="189">
        <v>0</v>
      </c>
      <c r="S101" s="189">
        <v>0</v>
      </c>
      <c r="T101" s="189">
        <v>0</v>
      </c>
      <c r="U101" s="189">
        <v>0</v>
      </c>
      <c r="V101" s="189">
        <v>0</v>
      </c>
      <c r="W101" s="189">
        <v>0</v>
      </c>
      <c r="X101" s="157">
        <f t="shared" si="24"/>
        <v>12000</v>
      </c>
      <c r="Y101" s="126">
        <f t="shared" si="25"/>
        <v>0</v>
      </c>
      <c r="Z101" s="18"/>
      <c r="AA101" s="18"/>
    </row>
    <row r="102" spans="2:27" outlineLevel="1" x14ac:dyDescent="0.25">
      <c r="B102" s="151">
        <v>7641</v>
      </c>
      <c r="C102" s="152" t="s">
        <v>416</v>
      </c>
      <c r="D102" s="187"/>
      <c r="E102" s="18"/>
      <c r="F102" s="54"/>
      <c r="G102" s="270">
        <f>+'Contract Summary'!L102</f>
        <v>8400</v>
      </c>
      <c r="H102" s="186">
        <f t="shared" si="23"/>
        <v>10800</v>
      </c>
      <c r="I102" s="189">
        <f>900*12</f>
        <v>10800</v>
      </c>
      <c r="J102" s="189">
        <v>0</v>
      </c>
      <c r="K102" s="189">
        <v>0</v>
      </c>
      <c r="L102" s="189">
        <v>0</v>
      </c>
      <c r="M102" s="189">
        <v>0</v>
      </c>
      <c r="N102" s="189">
        <v>0</v>
      </c>
      <c r="O102" s="189">
        <v>0</v>
      </c>
      <c r="P102" s="189">
        <v>0</v>
      </c>
      <c r="Q102" s="189">
        <v>0</v>
      </c>
      <c r="R102" s="189">
        <v>0</v>
      </c>
      <c r="S102" s="189">
        <v>0</v>
      </c>
      <c r="T102" s="189">
        <v>0</v>
      </c>
      <c r="U102" s="189">
        <v>0</v>
      </c>
      <c r="V102" s="189">
        <v>0</v>
      </c>
      <c r="W102" s="189">
        <v>0</v>
      </c>
      <c r="X102" s="157">
        <f t="shared" si="24"/>
        <v>10800</v>
      </c>
      <c r="Y102" s="126">
        <f t="shared" si="25"/>
        <v>0</v>
      </c>
      <c r="Z102" s="18"/>
      <c r="AA102" s="18"/>
    </row>
    <row r="103" spans="2:27" outlineLevel="1" x14ac:dyDescent="0.25">
      <c r="B103" s="151">
        <v>7642</v>
      </c>
      <c r="C103" s="152" t="s">
        <v>417</v>
      </c>
      <c r="D103" s="187"/>
      <c r="E103" s="18"/>
      <c r="F103" s="54"/>
      <c r="G103" s="270">
        <f>+'Contract Summary'!L103</f>
        <v>673.74999999999989</v>
      </c>
      <c r="H103" s="186">
        <f t="shared" si="23"/>
        <v>1020</v>
      </c>
      <c r="I103" s="189">
        <f>85*12</f>
        <v>1020</v>
      </c>
      <c r="J103" s="189">
        <v>0</v>
      </c>
      <c r="K103" s="189">
        <v>0</v>
      </c>
      <c r="L103" s="189">
        <v>0</v>
      </c>
      <c r="M103" s="189">
        <v>0</v>
      </c>
      <c r="N103" s="189">
        <v>0</v>
      </c>
      <c r="O103" s="189">
        <v>0</v>
      </c>
      <c r="P103" s="189">
        <v>0</v>
      </c>
      <c r="Q103" s="189">
        <v>0</v>
      </c>
      <c r="R103" s="189">
        <v>0</v>
      </c>
      <c r="S103" s="189">
        <v>0</v>
      </c>
      <c r="T103" s="189">
        <v>0</v>
      </c>
      <c r="U103" s="189">
        <v>0</v>
      </c>
      <c r="V103" s="189">
        <v>0</v>
      </c>
      <c r="W103" s="189">
        <v>0</v>
      </c>
      <c r="X103" s="157">
        <f t="shared" si="24"/>
        <v>1020</v>
      </c>
      <c r="Y103" s="126">
        <f t="shared" si="25"/>
        <v>0</v>
      </c>
      <c r="Z103" s="18"/>
      <c r="AA103" s="18"/>
    </row>
    <row r="104" spans="2:27" outlineLevel="1" x14ac:dyDescent="0.25">
      <c r="B104" s="151">
        <v>7643</v>
      </c>
      <c r="C104" s="152" t="s">
        <v>418</v>
      </c>
      <c r="D104" s="187"/>
      <c r="E104" s="18"/>
      <c r="F104" s="54"/>
      <c r="G104" s="270">
        <f>+'Contract Summary'!L104</f>
        <v>0</v>
      </c>
      <c r="H104" s="186">
        <f t="shared" si="23"/>
        <v>0</v>
      </c>
      <c r="I104" s="189">
        <f t="shared" si="22"/>
        <v>0</v>
      </c>
      <c r="J104" s="189">
        <v>0</v>
      </c>
      <c r="K104" s="189">
        <v>0</v>
      </c>
      <c r="L104" s="189">
        <v>0</v>
      </c>
      <c r="M104" s="189">
        <v>0</v>
      </c>
      <c r="N104" s="189">
        <v>0</v>
      </c>
      <c r="O104" s="189">
        <v>0</v>
      </c>
      <c r="P104" s="189">
        <v>0</v>
      </c>
      <c r="Q104" s="189">
        <v>0</v>
      </c>
      <c r="R104" s="189">
        <v>0</v>
      </c>
      <c r="S104" s="189">
        <v>0</v>
      </c>
      <c r="T104" s="189">
        <v>0</v>
      </c>
      <c r="U104" s="189">
        <v>0</v>
      </c>
      <c r="V104" s="189">
        <v>0</v>
      </c>
      <c r="W104" s="189">
        <v>0</v>
      </c>
      <c r="X104" s="157">
        <f t="shared" si="24"/>
        <v>0</v>
      </c>
      <c r="Y104" s="126">
        <f t="shared" si="25"/>
        <v>0</v>
      </c>
      <c r="Z104" s="18"/>
      <c r="AA104" s="18"/>
    </row>
    <row r="105" spans="2:27" outlineLevel="1" x14ac:dyDescent="0.25">
      <c r="B105" s="151">
        <v>7644</v>
      </c>
      <c r="C105" s="152" t="s">
        <v>419</v>
      </c>
      <c r="D105" s="187"/>
      <c r="E105" s="18"/>
      <c r="F105" s="54"/>
      <c r="G105" s="270">
        <f>+'Contract Summary'!L105</f>
        <v>0</v>
      </c>
      <c r="H105" s="184">
        <f t="shared" si="23"/>
        <v>0</v>
      </c>
      <c r="I105" s="189">
        <f t="shared" si="22"/>
        <v>0</v>
      </c>
      <c r="J105" s="189">
        <v>0</v>
      </c>
      <c r="K105" s="189">
        <v>0</v>
      </c>
      <c r="L105" s="189">
        <v>0</v>
      </c>
      <c r="M105" s="189">
        <v>0</v>
      </c>
      <c r="N105" s="189">
        <v>0</v>
      </c>
      <c r="O105" s="189">
        <v>0</v>
      </c>
      <c r="P105" s="189">
        <v>0</v>
      </c>
      <c r="Q105" s="189">
        <v>0</v>
      </c>
      <c r="R105" s="189">
        <v>0</v>
      </c>
      <c r="S105" s="189">
        <v>0</v>
      </c>
      <c r="T105" s="189">
        <v>0</v>
      </c>
      <c r="U105" s="189">
        <v>0</v>
      </c>
      <c r="V105" s="189">
        <v>0</v>
      </c>
      <c r="W105" s="189">
        <v>0</v>
      </c>
      <c r="X105" s="157">
        <f t="shared" si="24"/>
        <v>0</v>
      </c>
      <c r="Y105" s="126">
        <f t="shared" si="25"/>
        <v>0</v>
      </c>
      <c r="Z105" s="18"/>
      <c r="AA105" s="18"/>
    </row>
    <row r="106" spans="2:27" outlineLevel="1" x14ac:dyDescent="0.25">
      <c r="B106" s="151">
        <v>7650</v>
      </c>
      <c r="C106" s="152" t="s">
        <v>420</v>
      </c>
      <c r="D106" s="187"/>
      <c r="E106" s="18"/>
      <c r="F106" s="54"/>
      <c r="G106" s="270">
        <f>+'Contract Summary'!L106</f>
        <v>766.35</v>
      </c>
      <c r="H106" s="184">
        <f t="shared" si="23"/>
        <v>1572</v>
      </c>
      <c r="I106" s="189">
        <f>131*12</f>
        <v>1572</v>
      </c>
      <c r="J106" s="189">
        <v>0</v>
      </c>
      <c r="K106" s="189">
        <v>0</v>
      </c>
      <c r="L106" s="189">
        <v>0</v>
      </c>
      <c r="M106" s="189">
        <v>0</v>
      </c>
      <c r="N106" s="189">
        <v>0</v>
      </c>
      <c r="O106" s="189">
        <v>0</v>
      </c>
      <c r="P106" s="189">
        <v>0</v>
      </c>
      <c r="Q106" s="189">
        <v>0</v>
      </c>
      <c r="R106" s="189">
        <v>0</v>
      </c>
      <c r="S106" s="189">
        <v>0</v>
      </c>
      <c r="T106" s="189">
        <v>0</v>
      </c>
      <c r="U106" s="189">
        <v>0</v>
      </c>
      <c r="V106" s="189">
        <v>0</v>
      </c>
      <c r="W106" s="189">
        <v>0</v>
      </c>
      <c r="X106" s="157">
        <f t="shared" si="24"/>
        <v>1572</v>
      </c>
      <c r="Y106" s="126">
        <f t="shared" si="25"/>
        <v>0</v>
      </c>
      <c r="Z106" s="18"/>
      <c r="AA106" s="18"/>
    </row>
    <row r="107" spans="2:27" outlineLevel="1" x14ac:dyDescent="0.25">
      <c r="B107" s="151">
        <v>7660</v>
      </c>
      <c r="C107" s="152" t="s">
        <v>421</v>
      </c>
      <c r="D107" s="187"/>
      <c r="E107" s="18"/>
      <c r="F107" s="54"/>
      <c r="G107" s="270">
        <f>+'Contract Summary'!L107</f>
        <v>0</v>
      </c>
      <c r="H107" s="184">
        <f t="shared" si="23"/>
        <v>0</v>
      </c>
      <c r="I107" s="189">
        <f t="shared" si="22"/>
        <v>0</v>
      </c>
      <c r="J107" s="189">
        <v>0</v>
      </c>
      <c r="K107" s="189">
        <v>0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89">
        <v>0</v>
      </c>
      <c r="R107" s="189">
        <v>0</v>
      </c>
      <c r="S107" s="189">
        <v>0</v>
      </c>
      <c r="T107" s="189">
        <v>0</v>
      </c>
      <c r="U107" s="189">
        <v>0</v>
      </c>
      <c r="V107" s="189">
        <v>0</v>
      </c>
      <c r="W107" s="189">
        <v>0</v>
      </c>
      <c r="X107" s="157">
        <f t="shared" si="24"/>
        <v>0</v>
      </c>
      <c r="Y107" s="126">
        <f t="shared" si="25"/>
        <v>0</v>
      </c>
      <c r="Z107" s="18"/>
      <c r="AA107" s="18"/>
    </row>
    <row r="108" spans="2:27" outlineLevel="1" x14ac:dyDescent="0.25">
      <c r="B108" s="151">
        <v>7670</v>
      </c>
      <c r="C108" s="152" t="s">
        <v>422</v>
      </c>
      <c r="D108" s="187"/>
      <c r="E108" s="18"/>
      <c r="F108" s="54"/>
      <c r="G108" s="270">
        <f>+'Contract Summary'!L108</f>
        <v>9948.5300000000007</v>
      </c>
      <c r="H108" s="184">
        <f t="shared" si="23"/>
        <v>0</v>
      </c>
      <c r="I108" s="189">
        <v>0</v>
      </c>
      <c r="J108" s="189"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89">
        <v>0</v>
      </c>
      <c r="Q108" s="189">
        <v>0</v>
      </c>
      <c r="R108" s="189">
        <v>0</v>
      </c>
      <c r="S108" s="189">
        <v>0</v>
      </c>
      <c r="T108" s="189">
        <v>0</v>
      </c>
      <c r="U108" s="189">
        <v>0</v>
      </c>
      <c r="V108" s="189">
        <v>0</v>
      </c>
      <c r="W108" s="189">
        <v>0</v>
      </c>
      <c r="X108" s="157">
        <f t="shared" si="24"/>
        <v>0</v>
      </c>
      <c r="Y108" s="126">
        <f t="shared" si="25"/>
        <v>0</v>
      </c>
      <c r="Z108" s="18"/>
      <c r="AA108" s="18"/>
    </row>
    <row r="109" spans="2:27" outlineLevel="1" x14ac:dyDescent="0.25">
      <c r="B109" s="151">
        <v>7680</v>
      </c>
      <c r="C109" s="152" t="s">
        <v>423</v>
      </c>
      <c r="D109" s="187"/>
      <c r="E109" s="18"/>
      <c r="F109" s="54"/>
      <c r="G109" s="270">
        <f>+'Contract Summary'!L109</f>
        <v>0</v>
      </c>
      <c r="H109" s="186">
        <f t="shared" si="23"/>
        <v>0</v>
      </c>
      <c r="I109" s="189">
        <f t="shared" si="22"/>
        <v>0</v>
      </c>
      <c r="J109" s="189">
        <v>0</v>
      </c>
      <c r="K109" s="189">
        <v>0</v>
      </c>
      <c r="L109" s="189">
        <v>0</v>
      </c>
      <c r="M109" s="189">
        <v>0</v>
      </c>
      <c r="N109" s="189">
        <v>0</v>
      </c>
      <c r="O109" s="189">
        <v>0</v>
      </c>
      <c r="P109" s="189">
        <v>0</v>
      </c>
      <c r="Q109" s="189">
        <v>0</v>
      </c>
      <c r="R109" s="189">
        <v>0</v>
      </c>
      <c r="S109" s="189">
        <v>0</v>
      </c>
      <c r="T109" s="189">
        <v>0</v>
      </c>
      <c r="U109" s="189">
        <v>0</v>
      </c>
      <c r="V109" s="189">
        <v>0</v>
      </c>
      <c r="W109" s="189">
        <v>0</v>
      </c>
      <c r="X109" s="157">
        <f t="shared" si="24"/>
        <v>0</v>
      </c>
      <c r="Y109" s="126">
        <f t="shared" si="25"/>
        <v>0</v>
      </c>
      <c r="Z109" s="18"/>
      <c r="AA109" s="18"/>
    </row>
    <row r="110" spans="2:27" outlineLevel="1" x14ac:dyDescent="0.25">
      <c r="B110" s="151">
        <v>7690</v>
      </c>
      <c r="C110" s="152" t="s">
        <v>424</v>
      </c>
      <c r="D110" s="187"/>
      <c r="E110" s="18"/>
      <c r="F110" s="54"/>
      <c r="G110" s="270">
        <f>+'Contract Summary'!L110</f>
        <v>1004.3400000000001</v>
      </c>
      <c r="H110" s="186">
        <f t="shared" si="23"/>
        <v>0</v>
      </c>
      <c r="I110" s="189">
        <v>0</v>
      </c>
      <c r="J110" s="189">
        <v>0</v>
      </c>
      <c r="K110" s="189">
        <v>0</v>
      </c>
      <c r="L110" s="189">
        <v>0</v>
      </c>
      <c r="M110" s="189">
        <v>0</v>
      </c>
      <c r="N110" s="189">
        <v>0</v>
      </c>
      <c r="O110" s="189">
        <v>0</v>
      </c>
      <c r="P110" s="189">
        <v>0</v>
      </c>
      <c r="Q110" s="189">
        <v>0</v>
      </c>
      <c r="R110" s="189">
        <v>0</v>
      </c>
      <c r="S110" s="189">
        <v>0</v>
      </c>
      <c r="T110" s="189">
        <v>0</v>
      </c>
      <c r="U110" s="189">
        <v>0</v>
      </c>
      <c r="V110" s="189">
        <v>0</v>
      </c>
      <c r="W110" s="189">
        <v>0</v>
      </c>
      <c r="X110" s="157">
        <f t="shared" si="24"/>
        <v>0</v>
      </c>
      <c r="Y110" s="126">
        <f t="shared" si="25"/>
        <v>0</v>
      </c>
      <c r="Z110" s="18"/>
      <c r="AA110" s="18"/>
    </row>
    <row r="111" spans="2:27" x14ac:dyDescent="0.25">
      <c r="B111" s="163"/>
      <c r="C111" s="162" t="s">
        <v>425</v>
      </c>
      <c r="D111" s="164"/>
      <c r="E111" s="64"/>
      <c r="F111" s="65"/>
      <c r="G111" s="270">
        <f>+'Contract Summary'!L111</f>
        <v>81882.91</v>
      </c>
      <c r="H111" s="159">
        <f>SUBTOTAL(9,H84:H110)</f>
        <v>62878.33</v>
      </c>
      <c r="I111" s="166">
        <f t="shared" ref="I111:Y111" si="26">SUBTOTAL(9,I84:I110)</f>
        <v>62878.33</v>
      </c>
      <c r="J111" s="166">
        <f t="shared" si="26"/>
        <v>0</v>
      </c>
      <c r="K111" s="166">
        <f t="shared" si="26"/>
        <v>0</v>
      </c>
      <c r="L111" s="166">
        <f t="shared" si="26"/>
        <v>0</v>
      </c>
      <c r="M111" s="166">
        <f t="shared" si="26"/>
        <v>0</v>
      </c>
      <c r="N111" s="166">
        <f t="shared" si="26"/>
        <v>0</v>
      </c>
      <c r="O111" s="166">
        <f t="shared" si="26"/>
        <v>0</v>
      </c>
      <c r="P111" s="166">
        <f t="shared" si="26"/>
        <v>0</v>
      </c>
      <c r="Q111" s="166">
        <f t="shared" si="26"/>
        <v>0</v>
      </c>
      <c r="R111" s="166">
        <f t="shared" si="26"/>
        <v>0</v>
      </c>
      <c r="S111" s="166">
        <f t="shared" si="26"/>
        <v>0</v>
      </c>
      <c r="T111" s="166">
        <f t="shared" si="26"/>
        <v>0</v>
      </c>
      <c r="U111" s="166">
        <f t="shared" si="26"/>
        <v>0</v>
      </c>
      <c r="V111" s="166">
        <f t="shared" si="26"/>
        <v>0</v>
      </c>
      <c r="W111" s="166">
        <f t="shared" si="26"/>
        <v>0</v>
      </c>
      <c r="X111" s="166">
        <f t="shared" si="26"/>
        <v>62878.33</v>
      </c>
      <c r="Y111" s="73">
        <f t="shared" si="26"/>
        <v>0</v>
      </c>
      <c r="Z111" s="64"/>
      <c r="AA111" s="64"/>
    </row>
    <row r="112" spans="2:27" outlineLevel="1" x14ac:dyDescent="0.25">
      <c r="B112" s="151">
        <v>7710</v>
      </c>
      <c r="C112" s="152" t="s">
        <v>426</v>
      </c>
      <c r="D112" s="187"/>
      <c r="E112" s="18"/>
      <c r="F112" s="54"/>
      <c r="G112" s="270">
        <f>+'Contract Summary'!L112</f>
        <v>0</v>
      </c>
      <c r="H112" s="186">
        <f t="shared" ref="H112:H119" si="27">SUM(I112:W112)</f>
        <v>0</v>
      </c>
      <c r="I112" s="189">
        <f t="shared" ref="I112:I119" si="28">G112</f>
        <v>0</v>
      </c>
      <c r="J112" s="189">
        <v>0</v>
      </c>
      <c r="K112" s="189">
        <v>0</v>
      </c>
      <c r="L112" s="189">
        <v>0</v>
      </c>
      <c r="M112" s="189">
        <v>0</v>
      </c>
      <c r="N112" s="189">
        <v>0</v>
      </c>
      <c r="O112" s="189">
        <v>0</v>
      </c>
      <c r="P112" s="189">
        <v>0</v>
      </c>
      <c r="Q112" s="189">
        <v>0</v>
      </c>
      <c r="R112" s="189">
        <v>0</v>
      </c>
      <c r="S112" s="189">
        <v>0</v>
      </c>
      <c r="T112" s="189">
        <v>0</v>
      </c>
      <c r="U112" s="189">
        <v>0</v>
      </c>
      <c r="V112" s="189">
        <v>0</v>
      </c>
      <c r="W112" s="189">
        <v>0</v>
      </c>
      <c r="X112" s="157">
        <f t="shared" ref="X112:X119" si="29">SUM(I112:W112)</f>
        <v>0</v>
      </c>
      <c r="Y112" s="126">
        <f t="shared" ref="Y112:Y119" si="30">H112-X112</f>
        <v>0</v>
      </c>
      <c r="Z112" s="18"/>
      <c r="AA112" s="18"/>
    </row>
    <row r="113" spans="2:27" outlineLevel="1" x14ac:dyDescent="0.25">
      <c r="B113" s="151">
        <v>7720</v>
      </c>
      <c r="C113" s="152" t="s">
        <v>427</v>
      </c>
      <c r="D113" s="187"/>
      <c r="E113" s="18"/>
      <c r="F113" s="54"/>
      <c r="G113" s="270">
        <f>+'Contract Summary'!L113</f>
        <v>3750</v>
      </c>
      <c r="H113" s="186">
        <f t="shared" si="27"/>
        <v>25000</v>
      </c>
      <c r="I113" s="189">
        <v>25000</v>
      </c>
      <c r="J113" s="189">
        <v>0</v>
      </c>
      <c r="K113" s="189">
        <v>0</v>
      </c>
      <c r="L113" s="189">
        <v>0</v>
      </c>
      <c r="M113" s="189">
        <v>0</v>
      </c>
      <c r="N113" s="189">
        <v>0</v>
      </c>
      <c r="O113" s="189">
        <v>0</v>
      </c>
      <c r="P113" s="189">
        <v>0</v>
      </c>
      <c r="Q113" s="189">
        <v>0</v>
      </c>
      <c r="R113" s="189">
        <v>0</v>
      </c>
      <c r="S113" s="189">
        <v>0</v>
      </c>
      <c r="T113" s="189">
        <v>0</v>
      </c>
      <c r="U113" s="189">
        <v>0</v>
      </c>
      <c r="V113" s="189">
        <v>0</v>
      </c>
      <c r="W113" s="189">
        <v>0</v>
      </c>
      <c r="X113" s="157">
        <f t="shared" si="29"/>
        <v>25000</v>
      </c>
      <c r="Y113" s="126">
        <f t="shared" si="30"/>
        <v>0</v>
      </c>
      <c r="Z113" s="18"/>
      <c r="AA113" s="18"/>
    </row>
    <row r="114" spans="2:27" outlineLevel="1" x14ac:dyDescent="0.25">
      <c r="B114" s="151">
        <v>7730</v>
      </c>
      <c r="C114" s="152" t="s">
        <v>428</v>
      </c>
      <c r="D114" s="187"/>
      <c r="E114" s="18"/>
      <c r="F114" s="54"/>
      <c r="G114" s="270">
        <f>+'Contract Summary'!L114</f>
        <v>0</v>
      </c>
      <c r="H114" s="186">
        <f t="shared" si="27"/>
        <v>0</v>
      </c>
      <c r="I114" s="189">
        <f t="shared" si="28"/>
        <v>0</v>
      </c>
      <c r="J114" s="189">
        <v>0</v>
      </c>
      <c r="K114" s="189">
        <v>0</v>
      </c>
      <c r="L114" s="189">
        <v>0</v>
      </c>
      <c r="M114" s="189">
        <v>0</v>
      </c>
      <c r="N114" s="189">
        <v>0</v>
      </c>
      <c r="O114" s="189">
        <v>0</v>
      </c>
      <c r="P114" s="189">
        <v>0</v>
      </c>
      <c r="Q114" s="189">
        <v>0</v>
      </c>
      <c r="R114" s="189">
        <v>0</v>
      </c>
      <c r="S114" s="189">
        <v>0</v>
      </c>
      <c r="T114" s="189">
        <v>0</v>
      </c>
      <c r="U114" s="189">
        <v>0</v>
      </c>
      <c r="V114" s="189">
        <v>0</v>
      </c>
      <c r="W114" s="189">
        <v>0</v>
      </c>
      <c r="X114" s="157">
        <f t="shared" si="29"/>
        <v>0</v>
      </c>
      <c r="Y114" s="126">
        <f t="shared" si="30"/>
        <v>0</v>
      </c>
      <c r="Z114" s="18"/>
      <c r="AA114" s="18"/>
    </row>
    <row r="115" spans="2:27" outlineLevel="1" x14ac:dyDescent="0.25">
      <c r="B115" s="151">
        <v>7740</v>
      </c>
      <c r="C115" s="152" t="s">
        <v>429</v>
      </c>
      <c r="D115" s="187"/>
      <c r="E115" s="18"/>
      <c r="F115" s="54"/>
      <c r="G115" s="270">
        <f>+'Contract Summary'!L115</f>
        <v>0</v>
      </c>
      <c r="H115" s="186">
        <f t="shared" si="27"/>
        <v>0</v>
      </c>
      <c r="I115" s="189">
        <f t="shared" si="28"/>
        <v>0</v>
      </c>
      <c r="J115" s="189">
        <v>0</v>
      </c>
      <c r="K115" s="189">
        <v>0</v>
      </c>
      <c r="L115" s="189">
        <v>0</v>
      </c>
      <c r="M115" s="189">
        <v>0</v>
      </c>
      <c r="N115" s="189">
        <v>0</v>
      </c>
      <c r="O115" s="189">
        <v>0</v>
      </c>
      <c r="P115" s="189">
        <v>0</v>
      </c>
      <c r="Q115" s="189">
        <v>0</v>
      </c>
      <c r="R115" s="189">
        <v>0</v>
      </c>
      <c r="S115" s="189">
        <v>0</v>
      </c>
      <c r="T115" s="189">
        <v>0</v>
      </c>
      <c r="U115" s="189">
        <v>0</v>
      </c>
      <c r="V115" s="189">
        <v>0</v>
      </c>
      <c r="W115" s="189">
        <v>0</v>
      </c>
      <c r="X115" s="157">
        <f t="shared" si="29"/>
        <v>0</v>
      </c>
      <c r="Y115" s="126">
        <f t="shared" si="30"/>
        <v>0</v>
      </c>
      <c r="Z115" s="18"/>
      <c r="AA115" s="18"/>
    </row>
    <row r="116" spans="2:27" outlineLevel="1" x14ac:dyDescent="0.25">
      <c r="B116" s="151">
        <v>7750</v>
      </c>
      <c r="C116" s="152" t="s">
        <v>430</v>
      </c>
      <c r="D116" s="187"/>
      <c r="E116" s="18"/>
      <c r="F116" s="54"/>
      <c r="G116" s="270">
        <f>+'Contract Summary'!L116</f>
        <v>0</v>
      </c>
      <c r="H116" s="186">
        <f t="shared" si="27"/>
        <v>0</v>
      </c>
      <c r="I116" s="189">
        <f t="shared" si="28"/>
        <v>0</v>
      </c>
      <c r="J116" s="189">
        <v>0</v>
      </c>
      <c r="K116" s="189">
        <v>0</v>
      </c>
      <c r="L116" s="189">
        <v>0</v>
      </c>
      <c r="M116" s="189">
        <v>0</v>
      </c>
      <c r="N116" s="189">
        <v>0</v>
      </c>
      <c r="O116" s="189">
        <v>0</v>
      </c>
      <c r="P116" s="189">
        <v>0</v>
      </c>
      <c r="Q116" s="189">
        <v>0</v>
      </c>
      <c r="R116" s="189">
        <v>0</v>
      </c>
      <c r="S116" s="189">
        <v>0</v>
      </c>
      <c r="T116" s="189">
        <v>0</v>
      </c>
      <c r="U116" s="189">
        <v>0</v>
      </c>
      <c r="V116" s="189">
        <v>0</v>
      </c>
      <c r="W116" s="189">
        <v>0</v>
      </c>
      <c r="X116" s="157">
        <f t="shared" si="29"/>
        <v>0</v>
      </c>
      <c r="Y116" s="126">
        <f t="shared" si="30"/>
        <v>0</v>
      </c>
      <c r="Z116" s="18"/>
      <c r="AA116" s="18"/>
    </row>
    <row r="117" spans="2:27" outlineLevel="1" x14ac:dyDescent="0.25">
      <c r="B117" s="151">
        <v>7780</v>
      </c>
      <c r="C117" s="152" t="s">
        <v>431</v>
      </c>
      <c r="D117" s="187"/>
      <c r="E117" s="18"/>
      <c r="F117" s="54"/>
      <c r="G117" s="270">
        <f>+'Contract Summary'!L117</f>
        <v>3000</v>
      </c>
      <c r="H117" s="186">
        <f t="shared" si="27"/>
        <v>11800</v>
      </c>
      <c r="I117" s="189">
        <v>11800</v>
      </c>
      <c r="J117" s="189">
        <v>0</v>
      </c>
      <c r="K117" s="189">
        <v>0</v>
      </c>
      <c r="L117" s="189">
        <v>0</v>
      </c>
      <c r="M117" s="189">
        <v>0</v>
      </c>
      <c r="N117" s="189">
        <v>0</v>
      </c>
      <c r="O117" s="189">
        <v>0</v>
      </c>
      <c r="P117" s="189">
        <v>0</v>
      </c>
      <c r="Q117" s="189">
        <v>0</v>
      </c>
      <c r="R117" s="189">
        <v>0</v>
      </c>
      <c r="S117" s="189">
        <v>0</v>
      </c>
      <c r="T117" s="189">
        <v>0</v>
      </c>
      <c r="U117" s="189">
        <v>0</v>
      </c>
      <c r="V117" s="189">
        <v>0</v>
      </c>
      <c r="W117" s="189">
        <v>0</v>
      </c>
      <c r="X117" s="157">
        <f t="shared" si="29"/>
        <v>11800</v>
      </c>
      <c r="Y117" s="126">
        <f t="shared" si="30"/>
        <v>0</v>
      </c>
      <c r="Z117" s="18"/>
      <c r="AA117" s="18"/>
    </row>
    <row r="118" spans="2:27" outlineLevel="1" x14ac:dyDescent="0.25">
      <c r="B118" s="151">
        <v>7785</v>
      </c>
      <c r="C118" s="152" t="s">
        <v>432</v>
      </c>
      <c r="D118" s="187"/>
      <c r="E118" s="18"/>
      <c r="F118" s="54"/>
      <c r="G118" s="270">
        <f>+'Contract Summary'!L118</f>
        <v>0</v>
      </c>
      <c r="H118" s="186">
        <f t="shared" si="27"/>
        <v>0</v>
      </c>
      <c r="I118" s="189">
        <f t="shared" si="28"/>
        <v>0</v>
      </c>
      <c r="J118" s="189">
        <v>0</v>
      </c>
      <c r="K118" s="189">
        <v>0</v>
      </c>
      <c r="L118" s="189">
        <v>0</v>
      </c>
      <c r="M118" s="189">
        <v>0</v>
      </c>
      <c r="N118" s="189">
        <v>0</v>
      </c>
      <c r="O118" s="189">
        <v>0</v>
      </c>
      <c r="P118" s="189">
        <v>0</v>
      </c>
      <c r="Q118" s="189">
        <v>0</v>
      </c>
      <c r="R118" s="189">
        <v>0</v>
      </c>
      <c r="S118" s="189">
        <v>0</v>
      </c>
      <c r="T118" s="189">
        <v>0</v>
      </c>
      <c r="U118" s="189">
        <v>0</v>
      </c>
      <c r="V118" s="189">
        <v>0</v>
      </c>
      <c r="W118" s="189">
        <v>0</v>
      </c>
      <c r="X118" s="157">
        <f t="shared" si="29"/>
        <v>0</v>
      </c>
      <c r="Y118" s="126">
        <f t="shared" si="30"/>
        <v>0</v>
      </c>
      <c r="Z118" s="18"/>
      <c r="AA118" s="18"/>
    </row>
    <row r="119" spans="2:27" outlineLevel="1" x14ac:dyDescent="0.25">
      <c r="B119" s="151">
        <v>7790</v>
      </c>
      <c r="C119" s="152" t="s">
        <v>433</v>
      </c>
      <c r="D119" s="187"/>
      <c r="E119" s="18"/>
      <c r="F119" s="54"/>
      <c r="G119" s="270">
        <f>+'Contract Summary'!L119</f>
        <v>0</v>
      </c>
      <c r="H119" s="186">
        <f t="shared" si="27"/>
        <v>0</v>
      </c>
      <c r="I119" s="189">
        <f t="shared" si="28"/>
        <v>0</v>
      </c>
      <c r="J119" s="189">
        <v>0</v>
      </c>
      <c r="K119" s="189">
        <v>0</v>
      </c>
      <c r="L119" s="189">
        <v>0</v>
      </c>
      <c r="M119" s="189">
        <v>0</v>
      </c>
      <c r="N119" s="189">
        <v>0</v>
      </c>
      <c r="O119" s="189">
        <v>0</v>
      </c>
      <c r="P119" s="189">
        <v>0</v>
      </c>
      <c r="Q119" s="189">
        <v>0</v>
      </c>
      <c r="R119" s="189">
        <v>0</v>
      </c>
      <c r="S119" s="189">
        <v>0</v>
      </c>
      <c r="T119" s="189">
        <v>0</v>
      </c>
      <c r="U119" s="189">
        <v>0</v>
      </c>
      <c r="V119" s="189">
        <v>0</v>
      </c>
      <c r="W119" s="189">
        <v>0</v>
      </c>
      <c r="X119" s="157">
        <f t="shared" si="29"/>
        <v>0</v>
      </c>
      <c r="Y119" s="126">
        <f t="shared" si="30"/>
        <v>0</v>
      </c>
      <c r="Z119" s="18"/>
      <c r="AA119" s="18"/>
    </row>
    <row r="120" spans="2:27" x14ac:dyDescent="0.25">
      <c r="B120" s="163"/>
      <c r="C120" s="162" t="s">
        <v>434</v>
      </c>
      <c r="D120" s="164"/>
      <c r="E120" s="64"/>
      <c r="F120" s="65"/>
      <c r="G120" s="270">
        <f>+'Contract Summary'!L120</f>
        <v>6750</v>
      </c>
      <c r="H120" s="159">
        <f>SUM(H112:H119)</f>
        <v>36800</v>
      </c>
      <c r="I120" s="166">
        <f t="shared" ref="I120:Y120" si="31">SUBTOTAL(9,I112:I119)</f>
        <v>36800</v>
      </c>
      <c r="J120" s="166">
        <f t="shared" si="31"/>
        <v>0</v>
      </c>
      <c r="K120" s="166">
        <f t="shared" si="31"/>
        <v>0</v>
      </c>
      <c r="L120" s="166">
        <f t="shared" si="31"/>
        <v>0</v>
      </c>
      <c r="M120" s="166">
        <f t="shared" si="31"/>
        <v>0</v>
      </c>
      <c r="N120" s="166">
        <f t="shared" si="31"/>
        <v>0</v>
      </c>
      <c r="O120" s="166">
        <f t="shared" si="31"/>
        <v>0</v>
      </c>
      <c r="P120" s="166">
        <f t="shared" si="31"/>
        <v>0</v>
      </c>
      <c r="Q120" s="166">
        <f t="shared" si="31"/>
        <v>0</v>
      </c>
      <c r="R120" s="166">
        <f t="shared" si="31"/>
        <v>0</v>
      </c>
      <c r="S120" s="166">
        <f t="shared" si="31"/>
        <v>0</v>
      </c>
      <c r="T120" s="166">
        <f t="shared" si="31"/>
        <v>0</v>
      </c>
      <c r="U120" s="166">
        <f t="shared" si="31"/>
        <v>0</v>
      </c>
      <c r="V120" s="166">
        <f t="shared" si="31"/>
        <v>0</v>
      </c>
      <c r="W120" s="166">
        <f t="shared" si="31"/>
        <v>0</v>
      </c>
      <c r="X120" s="166">
        <f t="shared" si="31"/>
        <v>36800</v>
      </c>
      <c r="Y120" s="73">
        <f t="shared" si="31"/>
        <v>0</v>
      </c>
      <c r="Z120" s="64"/>
      <c r="AA120" s="64"/>
    </row>
    <row r="121" spans="2:27" outlineLevel="1" x14ac:dyDescent="0.25">
      <c r="B121" s="151">
        <v>7810</v>
      </c>
      <c r="C121" s="152" t="s">
        <v>435</v>
      </c>
      <c r="D121" s="187"/>
      <c r="E121" s="18"/>
      <c r="F121" s="54"/>
      <c r="G121" s="270">
        <f>+'Contract Summary'!L121</f>
        <v>999.99</v>
      </c>
      <c r="H121" s="186">
        <f t="shared" ref="H121:H128" si="32">SUM(I121:W121)</f>
        <v>1800</v>
      </c>
      <c r="I121" s="189">
        <f>150*12</f>
        <v>1800</v>
      </c>
      <c r="J121" s="189">
        <v>0</v>
      </c>
      <c r="K121" s="189">
        <v>0</v>
      </c>
      <c r="L121" s="189">
        <v>0</v>
      </c>
      <c r="M121" s="189">
        <v>0</v>
      </c>
      <c r="N121" s="189">
        <v>0</v>
      </c>
      <c r="O121" s="189">
        <v>0</v>
      </c>
      <c r="P121" s="189">
        <v>0</v>
      </c>
      <c r="Q121" s="189">
        <v>0</v>
      </c>
      <c r="R121" s="189">
        <v>0</v>
      </c>
      <c r="S121" s="189">
        <v>0</v>
      </c>
      <c r="T121" s="189">
        <v>0</v>
      </c>
      <c r="U121" s="189">
        <v>0</v>
      </c>
      <c r="V121" s="189">
        <v>0</v>
      </c>
      <c r="W121" s="189">
        <v>0</v>
      </c>
      <c r="X121" s="157">
        <f>SUM(I121:W121)</f>
        <v>1800</v>
      </c>
      <c r="Y121" s="126">
        <f>H121-X121</f>
        <v>0</v>
      </c>
      <c r="Z121" s="18"/>
      <c r="AA121" s="18"/>
    </row>
    <row r="122" spans="2:27" outlineLevel="1" x14ac:dyDescent="0.25">
      <c r="B122" s="151">
        <v>7820</v>
      </c>
      <c r="C122" s="152" t="s">
        <v>436</v>
      </c>
      <c r="D122" s="187"/>
      <c r="E122" s="18"/>
      <c r="F122" s="54"/>
      <c r="G122" s="270">
        <f>+'Contract Summary'!L122</f>
        <v>0</v>
      </c>
      <c r="H122" s="186">
        <f t="shared" si="32"/>
        <v>0</v>
      </c>
      <c r="I122" s="189">
        <f t="shared" ref="I122:I128" si="33">G122</f>
        <v>0</v>
      </c>
      <c r="J122" s="189">
        <v>0</v>
      </c>
      <c r="K122" s="189">
        <v>0</v>
      </c>
      <c r="L122" s="189">
        <v>0</v>
      </c>
      <c r="M122" s="189">
        <v>0</v>
      </c>
      <c r="N122" s="189">
        <v>0</v>
      </c>
      <c r="O122" s="189">
        <v>0</v>
      </c>
      <c r="P122" s="189">
        <v>0</v>
      </c>
      <c r="Q122" s="189">
        <v>0</v>
      </c>
      <c r="R122" s="189">
        <v>0</v>
      </c>
      <c r="S122" s="189">
        <v>0</v>
      </c>
      <c r="T122" s="189">
        <v>0</v>
      </c>
      <c r="U122" s="189">
        <v>0</v>
      </c>
      <c r="V122" s="189">
        <v>0</v>
      </c>
      <c r="W122" s="189">
        <v>0</v>
      </c>
      <c r="X122" s="157">
        <f>SUM(I122:W122)</f>
        <v>0</v>
      </c>
      <c r="Y122" s="126">
        <f t="shared" ref="Y122:Y161" si="34">H122-X122</f>
        <v>0</v>
      </c>
      <c r="Z122" s="18"/>
      <c r="AA122" s="18"/>
    </row>
    <row r="123" spans="2:27" outlineLevel="1" x14ac:dyDescent="0.25">
      <c r="B123" s="151">
        <v>7830</v>
      </c>
      <c r="C123" s="152" t="s">
        <v>437</v>
      </c>
      <c r="D123" s="187"/>
      <c r="E123" s="18"/>
      <c r="F123" s="54"/>
      <c r="G123" s="270">
        <f>+'Contract Summary'!L123</f>
        <v>1094.24</v>
      </c>
      <c r="H123" s="186">
        <f t="shared" si="32"/>
        <v>1080</v>
      </c>
      <c r="I123" s="189">
        <f>90*12</f>
        <v>1080</v>
      </c>
      <c r="J123" s="189">
        <v>0</v>
      </c>
      <c r="K123" s="189">
        <v>0</v>
      </c>
      <c r="L123" s="189">
        <v>0</v>
      </c>
      <c r="M123" s="189">
        <v>0</v>
      </c>
      <c r="N123" s="189">
        <v>0</v>
      </c>
      <c r="O123" s="189">
        <v>0</v>
      </c>
      <c r="P123" s="189">
        <v>0</v>
      </c>
      <c r="Q123" s="189">
        <v>0</v>
      </c>
      <c r="R123" s="189">
        <v>0</v>
      </c>
      <c r="S123" s="189">
        <v>0</v>
      </c>
      <c r="T123" s="189">
        <v>0</v>
      </c>
      <c r="U123" s="189">
        <v>0</v>
      </c>
      <c r="V123" s="189">
        <v>0</v>
      </c>
      <c r="W123" s="189">
        <v>0</v>
      </c>
      <c r="X123" s="157">
        <f>SUM(I123:W123)</f>
        <v>1080</v>
      </c>
      <c r="Y123" s="126">
        <f t="shared" si="34"/>
        <v>0</v>
      </c>
      <c r="Z123" s="18"/>
      <c r="AA123" s="18"/>
    </row>
    <row r="124" spans="2:27" outlineLevel="1" x14ac:dyDescent="0.25">
      <c r="B124" s="151">
        <v>7840</v>
      </c>
      <c r="C124" s="152" t="s">
        <v>438</v>
      </c>
      <c r="D124" s="187"/>
      <c r="E124" s="18"/>
      <c r="F124" s="54"/>
      <c r="G124" s="270">
        <f>+'Contract Summary'!L124</f>
        <v>0</v>
      </c>
      <c r="H124" s="186">
        <f t="shared" si="32"/>
        <v>0</v>
      </c>
      <c r="I124" s="189">
        <f t="shared" si="33"/>
        <v>0</v>
      </c>
      <c r="J124" s="189">
        <v>0</v>
      </c>
      <c r="K124" s="189">
        <v>0</v>
      </c>
      <c r="L124" s="189">
        <v>0</v>
      </c>
      <c r="M124" s="189">
        <v>0</v>
      </c>
      <c r="N124" s="189">
        <v>0</v>
      </c>
      <c r="O124" s="189">
        <v>0</v>
      </c>
      <c r="P124" s="189">
        <v>0</v>
      </c>
      <c r="Q124" s="189">
        <v>0</v>
      </c>
      <c r="R124" s="189">
        <v>0</v>
      </c>
      <c r="S124" s="189">
        <v>0</v>
      </c>
      <c r="T124" s="189">
        <v>0</v>
      </c>
      <c r="U124" s="189">
        <v>0</v>
      </c>
      <c r="V124" s="189">
        <v>0</v>
      </c>
      <c r="W124" s="189">
        <v>0</v>
      </c>
      <c r="X124" s="157">
        <f>SUM(I124:W124)</f>
        <v>0</v>
      </c>
      <c r="Y124" s="126">
        <f t="shared" si="34"/>
        <v>0</v>
      </c>
      <c r="Z124" s="18"/>
      <c r="AA124" s="18"/>
    </row>
    <row r="125" spans="2:27" outlineLevel="1" x14ac:dyDescent="0.25">
      <c r="B125" s="151">
        <v>7850</v>
      </c>
      <c r="C125" s="152" t="s">
        <v>439</v>
      </c>
      <c r="D125" s="187"/>
      <c r="E125" s="18"/>
      <c r="F125" s="54"/>
      <c r="G125" s="270">
        <f>+'Contract Summary'!L125</f>
        <v>0</v>
      </c>
      <c r="H125" s="186">
        <f t="shared" si="32"/>
        <v>0</v>
      </c>
      <c r="I125" s="189">
        <f t="shared" si="33"/>
        <v>0</v>
      </c>
      <c r="J125" s="189">
        <v>0</v>
      </c>
      <c r="K125" s="189">
        <v>0</v>
      </c>
      <c r="L125" s="189">
        <v>0</v>
      </c>
      <c r="M125" s="189">
        <v>0</v>
      </c>
      <c r="N125" s="189">
        <v>0</v>
      </c>
      <c r="O125" s="189">
        <v>0</v>
      </c>
      <c r="P125" s="189">
        <v>0</v>
      </c>
      <c r="Q125" s="189">
        <v>0</v>
      </c>
      <c r="R125" s="189">
        <v>0</v>
      </c>
      <c r="S125" s="189">
        <v>0</v>
      </c>
      <c r="T125" s="189">
        <v>0</v>
      </c>
      <c r="U125" s="189">
        <v>0</v>
      </c>
      <c r="V125" s="189">
        <v>0</v>
      </c>
      <c r="W125" s="189">
        <v>0</v>
      </c>
      <c r="X125" s="157">
        <f t="shared" ref="X125:X165" si="35">SUM(I125:W125)</f>
        <v>0</v>
      </c>
      <c r="Y125" s="126">
        <f t="shared" si="34"/>
        <v>0</v>
      </c>
      <c r="Z125" s="18"/>
      <c r="AA125" s="18"/>
    </row>
    <row r="126" spans="2:27" outlineLevel="1" x14ac:dyDescent="0.25">
      <c r="B126" s="151">
        <v>7860</v>
      </c>
      <c r="C126" s="152" t="s">
        <v>440</v>
      </c>
      <c r="D126" s="187"/>
      <c r="E126" s="18"/>
      <c r="F126" s="54"/>
      <c r="G126" s="270">
        <f>+'Contract Summary'!L126</f>
        <v>0</v>
      </c>
      <c r="H126" s="186">
        <f t="shared" si="32"/>
        <v>0</v>
      </c>
      <c r="I126" s="189">
        <f t="shared" si="33"/>
        <v>0</v>
      </c>
      <c r="J126" s="189">
        <v>0</v>
      </c>
      <c r="K126" s="189">
        <v>0</v>
      </c>
      <c r="L126" s="189">
        <v>0</v>
      </c>
      <c r="M126" s="189">
        <v>0</v>
      </c>
      <c r="N126" s="189">
        <v>0</v>
      </c>
      <c r="O126" s="189">
        <v>0</v>
      </c>
      <c r="P126" s="189">
        <v>0</v>
      </c>
      <c r="Q126" s="189">
        <v>0</v>
      </c>
      <c r="R126" s="189">
        <v>0</v>
      </c>
      <c r="S126" s="189">
        <v>0</v>
      </c>
      <c r="T126" s="189">
        <v>0</v>
      </c>
      <c r="U126" s="189">
        <v>0</v>
      </c>
      <c r="V126" s="189">
        <v>0</v>
      </c>
      <c r="W126" s="189">
        <v>0</v>
      </c>
      <c r="X126" s="157">
        <f t="shared" si="35"/>
        <v>0</v>
      </c>
      <c r="Y126" s="126">
        <f t="shared" si="34"/>
        <v>0</v>
      </c>
      <c r="Z126" s="18"/>
      <c r="AA126" s="18"/>
    </row>
    <row r="127" spans="2:27" outlineLevel="1" x14ac:dyDescent="0.25">
      <c r="B127" s="151">
        <v>7870</v>
      </c>
      <c r="C127" s="152" t="s">
        <v>441</v>
      </c>
      <c r="D127" s="187"/>
      <c r="E127" s="18"/>
      <c r="F127" s="54"/>
      <c r="G127" s="270">
        <f>+'Contract Summary'!L127</f>
        <v>2000.0099999999998</v>
      </c>
      <c r="H127" s="186">
        <f t="shared" si="32"/>
        <v>2000.0099999999998</v>
      </c>
      <c r="I127" s="189">
        <f t="shared" si="33"/>
        <v>2000.0099999999998</v>
      </c>
      <c r="J127" s="189">
        <v>0</v>
      </c>
      <c r="K127" s="189">
        <v>0</v>
      </c>
      <c r="L127" s="189">
        <v>0</v>
      </c>
      <c r="M127" s="189">
        <v>0</v>
      </c>
      <c r="N127" s="189">
        <v>0</v>
      </c>
      <c r="O127" s="189">
        <v>0</v>
      </c>
      <c r="P127" s="189">
        <v>0</v>
      </c>
      <c r="Q127" s="189">
        <v>0</v>
      </c>
      <c r="R127" s="189">
        <v>0</v>
      </c>
      <c r="S127" s="189">
        <v>0</v>
      </c>
      <c r="T127" s="189">
        <v>0</v>
      </c>
      <c r="U127" s="189">
        <v>0</v>
      </c>
      <c r="V127" s="189">
        <v>0</v>
      </c>
      <c r="W127" s="189">
        <v>0</v>
      </c>
      <c r="X127" s="157">
        <f t="shared" si="35"/>
        <v>2000.0099999999998</v>
      </c>
      <c r="Y127" s="126">
        <f t="shared" si="34"/>
        <v>0</v>
      </c>
      <c r="Z127" s="18"/>
      <c r="AA127" s="18"/>
    </row>
    <row r="128" spans="2:27" outlineLevel="1" x14ac:dyDescent="0.25">
      <c r="B128" s="151">
        <v>7880</v>
      </c>
      <c r="C128" s="152" t="s">
        <v>442</v>
      </c>
      <c r="D128" s="187"/>
      <c r="E128" s="18"/>
      <c r="F128" s="54"/>
      <c r="G128" s="270">
        <f>+'Contract Summary'!L128</f>
        <v>0</v>
      </c>
      <c r="H128" s="186">
        <f t="shared" si="32"/>
        <v>0</v>
      </c>
      <c r="I128" s="189">
        <f t="shared" si="33"/>
        <v>0</v>
      </c>
      <c r="J128" s="189">
        <v>0</v>
      </c>
      <c r="K128" s="189">
        <v>0</v>
      </c>
      <c r="L128" s="189">
        <v>0</v>
      </c>
      <c r="M128" s="189">
        <v>0</v>
      </c>
      <c r="N128" s="189">
        <v>0</v>
      </c>
      <c r="O128" s="189">
        <v>0</v>
      </c>
      <c r="P128" s="189">
        <v>0</v>
      </c>
      <c r="Q128" s="189">
        <v>0</v>
      </c>
      <c r="R128" s="189">
        <v>0</v>
      </c>
      <c r="S128" s="189">
        <v>0</v>
      </c>
      <c r="T128" s="189">
        <v>0</v>
      </c>
      <c r="U128" s="189">
        <v>0</v>
      </c>
      <c r="V128" s="189">
        <v>0</v>
      </c>
      <c r="W128" s="189">
        <v>0</v>
      </c>
      <c r="X128" s="157">
        <f t="shared" si="35"/>
        <v>0</v>
      </c>
      <c r="Y128" s="126">
        <f t="shared" si="34"/>
        <v>0</v>
      </c>
      <c r="Z128" s="18"/>
      <c r="AA128" s="18"/>
    </row>
    <row r="129" spans="2:27" x14ac:dyDescent="0.25">
      <c r="B129" s="163"/>
      <c r="C129" s="162" t="s">
        <v>443</v>
      </c>
      <c r="D129" s="164"/>
      <c r="E129" s="64"/>
      <c r="F129" s="65"/>
      <c r="G129" s="270">
        <f>+'Contract Summary'!L129</f>
        <v>4094.24</v>
      </c>
      <c r="H129" s="159">
        <f>SUBTOTAL(9,H121:H128)</f>
        <v>4880.01</v>
      </c>
      <c r="I129" s="166">
        <f t="shared" ref="I129:Y129" si="36">SUBTOTAL(9,I121:I128)</f>
        <v>4880.01</v>
      </c>
      <c r="J129" s="166">
        <f t="shared" si="36"/>
        <v>0</v>
      </c>
      <c r="K129" s="166">
        <f t="shared" si="36"/>
        <v>0</v>
      </c>
      <c r="L129" s="166">
        <f t="shared" si="36"/>
        <v>0</v>
      </c>
      <c r="M129" s="166">
        <f t="shared" si="36"/>
        <v>0</v>
      </c>
      <c r="N129" s="166">
        <f t="shared" si="36"/>
        <v>0</v>
      </c>
      <c r="O129" s="166">
        <f t="shared" si="36"/>
        <v>0</v>
      </c>
      <c r="P129" s="166">
        <f t="shared" si="36"/>
        <v>0</v>
      </c>
      <c r="Q129" s="166">
        <f t="shared" si="36"/>
        <v>0</v>
      </c>
      <c r="R129" s="166">
        <f t="shared" si="36"/>
        <v>0</v>
      </c>
      <c r="S129" s="166">
        <f t="shared" si="36"/>
        <v>0</v>
      </c>
      <c r="T129" s="166">
        <f t="shared" si="36"/>
        <v>0</v>
      </c>
      <c r="U129" s="166">
        <f t="shared" si="36"/>
        <v>0</v>
      </c>
      <c r="V129" s="166">
        <f t="shared" si="36"/>
        <v>0</v>
      </c>
      <c r="W129" s="166">
        <f t="shared" si="36"/>
        <v>0</v>
      </c>
      <c r="X129" s="166">
        <f t="shared" si="36"/>
        <v>4880.01</v>
      </c>
      <c r="Y129" s="73">
        <f t="shared" si="36"/>
        <v>0</v>
      </c>
      <c r="Z129" s="64"/>
      <c r="AA129" s="64"/>
    </row>
    <row r="130" spans="2:27" outlineLevel="1" x14ac:dyDescent="0.25">
      <c r="B130" s="151">
        <v>7920</v>
      </c>
      <c r="C130" s="152" t="s">
        <v>444</v>
      </c>
      <c r="D130" s="187"/>
      <c r="E130" s="18"/>
      <c r="F130" s="54"/>
      <c r="G130" s="270">
        <f>+'Contract Summary'!L130</f>
        <v>1044</v>
      </c>
      <c r="H130" s="186">
        <f>SUM(I130:W130)</f>
        <v>20520</v>
      </c>
      <c r="I130" s="189">
        <f>1710*12</f>
        <v>20520</v>
      </c>
      <c r="J130" s="189">
        <v>0</v>
      </c>
      <c r="K130" s="189">
        <v>0</v>
      </c>
      <c r="L130" s="189">
        <v>0</v>
      </c>
      <c r="M130" s="189">
        <v>0</v>
      </c>
      <c r="N130" s="189">
        <v>0</v>
      </c>
      <c r="O130" s="189">
        <v>0</v>
      </c>
      <c r="P130" s="189">
        <v>0</v>
      </c>
      <c r="Q130" s="189">
        <v>0</v>
      </c>
      <c r="R130" s="189">
        <v>0</v>
      </c>
      <c r="S130" s="189">
        <v>0</v>
      </c>
      <c r="T130" s="189">
        <v>0</v>
      </c>
      <c r="U130" s="189">
        <v>0</v>
      </c>
      <c r="V130" s="189">
        <v>0</v>
      </c>
      <c r="W130" s="189">
        <v>0</v>
      </c>
      <c r="X130" s="157">
        <f>SUM(I130:W130)</f>
        <v>20520</v>
      </c>
      <c r="Y130" s="126">
        <f>H130-X130</f>
        <v>0</v>
      </c>
      <c r="Z130" s="18"/>
      <c r="AA130" s="18"/>
    </row>
    <row r="131" spans="2:27" outlineLevel="1" x14ac:dyDescent="0.25">
      <c r="B131" s="151">
        <v>7930</v>
      </c>
      <c r="C131" s="152" t="s">
        <v>445</v>
      </c>
      <c r="D131" s="187"/>
      <c r="E131" s="18"/>
      <c r="F131" s="54"/>
      <c r="G131" s="270">
        <f>+'Contract Summary'!L131</f>
        <v>0</v>
      </c>
      <c r="H131" s="186">
        <f>SUM(I131:W131)</f>
        <v>0</v>
      </c>
      <c r="I131" s="189">
        <f>G131</f>
        <v>0</v>
      </c>
      <c r="J131" s="189">
        <v>0</v>
      </c>
      <c r="K131" s="189">
        <v>0</v>
      </c>
      <c r="L131" s="189">
        <v>0</v>
      </c>
      <c r="M131" s="189">
        <v>0</v>
      </c>
      <c r="N131" s="189">
        <v>0</v>
      </c>
      <c r="O131" s="189">
        <v>0</v>
      </c>
      <c r="P131" s="189">
        <v>0</v>
      </c>
      <c r="Q131" s="189">
        <v>0</v>
      </c>
      <c r="R131" s="189">
        <v>0</v>
      </c>
      <c r="S131" s="189">
        <v>0</v>
      </c>
      <c r="T131" s="189">
        <v>0</v>
      </c>
      <c r="U131" s="189">
        <v>0</v>
      </c>
      <c r="V131" s="189">
        <v>0</v>
      </c>
      <c r="W131" s="189">
        <v>0</v>
      </c>
      <c r="X131" s="157">
        <f>SUM(I131:W131)</f>
        <v>0</v>
      </c>
      <c r="Y131" s="126">
        <f>H131-X131</f>
        <v>0</v>
      </c>
      <c r="Z131" s="18"/>
      <c r="AA131" s="18"/>
    </row>
    <row r="132" spans="2:27" outlineLevel="1" x14ac:dyDescent="0.25">
      <c r="B132" s="151">
        <v>7940</v>
      </c>
      <c r="C132" s="152" t="s">
        <v>446</v>
      </c>
      <c r="D132" s="187"/>
      <c r="E132" s="18"/>
      <c r="F132" s="54"/>
      <c r="G132" s="270">
        <f>+'Contract Summary'!L132</f>
        <v>20520</v>
      </c>
      <c r="H132" s="186">
        <f>SUM(I132:W132)</f>
        <v>0</v>
      </c>
      <c r="I132" s="189">
        <v>0</v>
      </c>
      <c r="J132" s="189">
        <v>0</v>
      </c>
      <c r="K132" s="189">
        <v>0</v>
      </c>
      <c r="L132" s="189">
        <v>0</v>
      </c>
      <c r="M132" s="189">
        <v>0</v>
      </c>
      <c r="N132" s="189">
        <v>0</v>
      </c>
      <c r="O132" s="189">
        <v>0</v>
      </c>
      <c r="P132" s="189">
        <v>0</v>
      </c>
      <c r="Q132" s="189">
        <v>0</v>
      </c>
      <c r="R132" s="189">
        <v>0</v>
      </c>
      <c r="S132" s="189">
        <v>0</v>
      </c>
      <c r="T132" s="189">
        <v>0</v>
      </c>
      <c r="U132" s="189">
        <v>0</v>
      </c>
      <c r="V132" s="189">
        <v>0</v>
      </c>
      <c r="W132" s="189">
        <v>0</v>
      </c>
      <c r="X132" s="157">
        <f>SUM(I132:W132)</f>
        <v>0</v>
      </c>
      <c r="Y132" s="126">
        <f>H132-X132</f>
        <v>0</v>
      </c>
      <c r="Z132" s="18"/>
      <c r="AA132" s="18"/>
    </row>
    <row r="133" spans="2:27" outlineLevel="1" x14ac:dyDescent="0.25">
      <c r="B133" s="151">
        <v>7942</v>
      </c>
      <c r="C133" s="152" t="s">
        <v>447</v>
      </c>
      <c r="D133" s="187"/>
      <c r="E133" s="18"/>
      <c r="F133" s="54"/>
      <c r="G133" s="270">
        <f>+'Contract Summary'!L133</f>
        <v>0</v>
      </c>
      <c r="H133" s="186">
        <f>SUM(I133:W133)</f>
        <v>0</v>
      </c>
      <c r="I133" s="189">
        <f>G133</f>
        <v>0</v>
      </c>
      <c r="J133" s="189">
        <v>0</v>
      </c>
      <c r="K133" s="189">
        <v>0</v>
      </c>
      <c r="L133" s="189">
        <v>0</v>
      </c>
      <c r="M133" s="189">
        <v>0</v>
      </c>
      <c r="N133" s="189">
        <v>0</v>
      </c>
      <c r="O133" s="189">
        <v>0</v>
      </c>
      <c r="P133" s="189">
        <v>0</v>
      </c>
      <c r="Q133" s="189">
        <v>0</v>
      </c>
      <c r="R133" s="189">
        <v>0</v>
      </c>
      <c r="S133" s="189">
        <v>0</v>
      </c>
      <c r="T133" s="189">
        <v>0</v>
      </c>
      <c r="U133" s="189">
        <v>0</v>
      </c>
      <c r="V133" s="189">
        <v>0</v>
      </c>
      <c r="W133" s="189">
        <v>0</v>
      </c>
      <c r="X133" s="157">
        <f>SUM(I133:W133)</f>
        <v>0</v>
      </c>
      <c r="Y133" s="126">
        <f>H133-X133</f>
        <v>0</v>
      </c>
      <c r="Z133" s="18"/>
      <c r="AA133" s="18"/>
    </row>
    <row r="134" spans="2:27" outlineLevel="1" x14ac:dyDescent="0.25">
      <c r="B134" s="151">
        <v>7950</v>
      </c>
      <c r="C134" s="152" t="s">
        <v>448</v>
      </c>
      <c r="D134" s="187"/>
      <c r="E134" s="18"/>
      <c r="F134" s="54"/>
      <c r="G134" s="270">
        <f>+'Contract Summary'!L134</f>
        <v>13263.300000000001</v>
      </c>
      <c r="H134" s="186">
        <f>SUM(I134:W134)</f>
        <v>13263.300000000001</v>
      </c>
      <c r="I134" s="189">
        <f>G134</f>
        <v>13263.300000000001</v>
      </c>
      <c r="J134" s="189">
        <v>0</v>
      </c>
      <c r="K134" s="189">
        <v>0</v>
      </c>
      <c r="L134" s="189">
        <v>0</v>
      </c>
      <c r="M134" s="189">
        <v>0</v>
      </c>
      <c r="N134" s="189">
        <v>0</v>
      </c>
      <c r="O134" s="189">
        <v>0</v>
      </c>
      <c r="P134" s="189">
        <v>0</v>
      </c>
      <c r="Q134" s="189">
        <v>0</v>
      </c>
      <c r="R134" s="189">
        <v>0</v>
      </c>
      <c r="S134" s="189">
        <v>0</v>
      </c>
      <c r="T134" s="189">
        <v>0</v>
      </c>
      <c r="U134" s="189">
        <v>0</v>
      </c>
      <c r="V134" s="189">
        <v>0</v>
      </c>
      <c r="W134" s="189">
        <v>0</v>
      </c>
      <c r="X134" s="157">
        <f>SUM(I134:W134)</f>
        <v>13263.300000000001</v>
      </c>
      <c r="Y134" s="126">
        <f>H134-X134</f>
        <v>0</v>
      </c>
      <c r="Z134" s="18"/>
      <c r="AA134" s="18"/>
    </row>
    <row r="135" spans="2:27" x14ac:dyDescent="0.25">
      <c r="B135" s="163"/>
      <c r="C135" s="162" t="s">
        <v>449</v>
      </c>
      <c r="D135" s="164"/>
      <c r="E135" s="64"/>
      <c r="F135" s="65"/>
      <c r="G135" s="270">
        <f>+'Contract Summary'!L135</f>
        <v>34827.300000000003</v>
      </c>
      <c r="H135" s="159">
        <f>SUBTOTAL(9,H130:H134)</f>
        <v>33783.300000000003</v>
      </c>
      <c r="I135" s="166">
        <f t="shared" ref="I135:Y135" si="37">SUBTOTAL(9,I130:I134)</f>
        <v>33783.300000000003</v>
      </c>
      <c r="J135" s="166">
        <f t="shared" si="37"/>
        <v>0</v>
      </c>
      <c r="K135" s="166">
        <f t="shared" si="37"/>
        <v>0</v>
      </c>
      <c r="L135" s="166">
        <f t="shared" si="37"/>
        <v>0</v>
      </c>
      <c r="M135" s="166">
        <f t="shared" si="37"/>
        <v>0</v>
      </c>
      <c r="N135" s="166">
        <f t="shared" si="37"/>
        <v>0</v>
      </c>
      <c r="O135" s="166">
        <f t="shared" si="37"/>
        <v>0</v>
      </c>
      <c r="P135" s="166">
        <f t="shared" si="37"/>
        <v>0</v>
      </c>
      <c r="Q135" s="166">
        <f t="shared" si="37"/>
        <v>0</v>
      </c>
      <c r="R135" s="166">
        <f t="shared" si="37"/>
        <v>0</v>
      </c>
      <c r="S135" s="166">
        <f t="shared" si="37"/>
        <v>0</v>
      </c>
      <c r="T135" s="166">
        <f t="shared" si="37"/>
        <v>0</v>
      </c>
      <c r="U135" s="166">
        <f t="shared" si="37"/>
        <v>0</v>
      </c>
      <c r="V135" s="166">
        <f t="shared" si="37"/>
        <v>0</v>
      </c>
      <c r="W135" s="166">
        <f t="shared" si="37"/>
        <v>0</v>
      </c>
      <c r="X135" s="166">
        <f t="shared" si="37"/>
        <v>33783.300000000003</v>
      </c>
      <c r="Y135" s="73">
        <f t="shared" si="37"/>
        <v>0</v>
      </c>
      <c r="Z135" s="64"/>
      <c r="AA135" s="64"/>
    </row>
    <row r="136" spans="2:27" outlineLevel="1" x14ac:dyDescent="0.25">
      <c r="B136" s="151">
        <v>8010</v>
      </c>
      <c r="C136" s="152" t="s">
        <v>450</v>
      </c>
      <c r="D136" s="187"/>
      <c r="E136" s="18"/>
      <c r="F136" s="54"/>
      <c r="G136" s="270">
        <f>+'Contract Summary'!L136</f>
        <v>9425.2099999999991</v>
      </c>
      <c r="H136" s="186">
        <f t="shared" ref="H136:H145" si="38">SUM(I136:W136)</f>
        <v>3000</v>
      </c>
      <c r="I136" s="189">
        <v>3000</v>
      </c>
      <c r="J136" s="189">
        <v>0</v>
      </c>
      <c r="K136" s="189">
        <v>0</v>
      </c>
      <c r="L136" s="189">
        <v>0</v>
      </c>
      <c r="M136" s="189">
        <v>0</v>
      </c>
      <c r="N136" s="189">
        <v>0</v>
      </c>
      <c r="O136" s="189">
        <v>0</v>
      </c>
      <c r="P136" s="189">
        <v>0</v>
      </c>
      <c r="Q136" s="189">
        <v>0</v>
      </c>
      <c r="R136" s="189">
        <v>0</v>
      </c>
      <c r="S136" s="189">
        <v>0</v>
      </c>
      <c r="T136" s="189">
        <v>0</v>
      </c>
      <c r="U136" s="189">
        <v>0</v>
      </c>
      <c r="V136" s="189">
        <v>0</v>
      </c>
      <c r="W136" s="189">
        <v>0</v>
      </c>
      <c r="X136" s="157">
        <f t="shared" si="35"/>
        <v>3000</v>
      </c>
      <c r="Y136" s="126">
        <f t="shared" si="34"/>
        <v>0</v>
      </c>
      <c r="Z136" s="18"/>
      <c r="AA136" s="18"/>
    </row>
    <row r="137" spans="2:27" outlineLevel="1" x14ac:dyDescent="0.25">
      <c r="B137" s="151">
        <v>8020</v>
      </c>
      <c r="C137" s="152" t="s">
        <v>451</v>
      </c>
      <c r="D137" s="187"/>
      <c r="E137" s="18"/>
      <c r="F137" s="54"/>
      <c r="G137" s="270">
        <f>+'Contract Summary'!L137</f>
        <v>474.99</v>
      </c>
      <c r="H137" s="186">
        <f t="shared" si="38"/>
        <v>0</v>
      </c>
      <c r="I137" s="189">
        <v>0</v>
      </c>
      <c r="J137" s="189">
        <v>0</v>
      </c>
      <c r="K137" s="189">
        <v>0</v>
      </c>
      <c r="L137" s="189">
        <v>0</v>
      </c>
      <c r="M137" s="189">
        <v>0</v>
      </c>
      <c r="N137" s="189">
        <v>0</v>
      </c>
      <c r="O137" s="189">
        <v>0</v>
      </c>
      <c r="P137" s="189">
        <v>0</v>
      </c>
      <c r="Q137" s="189">
        <v>0</v>
      </c>
      <c r="R137" s="189">
        <v>0</v>
      </c>
      <c r="S137" s="189">
        <v>0</v>
      </c>
      <c r="T137" s="189">
        <v>0</v>
      </c>
      <c r="U137" s="189">
        <v>0</v>
      </c>
      <c r="V137" s="189">
        <v>0</v>
      </c>
      <c r="W137" s="189">
        <v>0</v>
      </c>
      <c r="X137" s="157">
        <f t="shared" si="35"/>
        <v>0</v>
      </c>
      <c r="Y137" s="126">
        <f t="shared" si="34"/>
        <v>0</v>
      </c>
      <c r="Z137" s="18"/>
      <c r="AA137" s="18"/>
    </row>
    <row r="138" spans="2:27" outlineLevel="1" x14ac:dyDescent="0.25">
      <c r="B138" s="151">
        <v>8030</v>
      </c>
      <c r="C138" s="152" t="s">
        <v>452</v>
      </c>
      <c r="D138" s="187"/>
      <c r="E138" s="18"/>
      <c r="F138" s="54"/>
      <c r="G138" s="270">
        <f>+'Contract Summary'!L138</f>
        <v>500.01</v>
      </c>
      <c r="H138" s="186">
        <f t="shared" si="38"/>
        <v>500.01</v>
      </c>
      <c r="I138" s="189">
        <f t="shared" ref="I138:I145" si="39">G138</f>
        <v>500.01</v>
      </c>
      <c r="J138" s="189">
        <v>0</v>
      </c>
      <c r="K138" s="189">
        <v>0</v>
      </c>
      <c r="L138" s="189">
        <v>0</v>
      </c>
      <c r="M138" s="189">
        <v>0</v>
      </c>
      <c r="N138" s="189">
        <v>0</v>
      </c>
      <c r="O138" s="189">
        <v>0</v>
      </c>
      <c r="P138" s="189">
        <v>0</v>
      </c>
      <c r="Q138" s="189">
        <v>0</v>
      </c>
      <c r="R138" s="189">
        <v>0</v>
      </c>
      <c r="S138" s="189">
        <v>0</v>
      </c>
      <c r="T138" s="189">
        <v>0</v>
      </c>
      <c r="U138" s="189">
        <v>0</v>
      </c>
      <c r="V138" s="189">
        <v>0</v>
      </c>
      <c r="W138" s="189">
        <v>0</v>
      </c>
      <c r="X138" s="157">
        <f t="shared" si="35"/>
        <v>500.01</v>
      </c>
      <c r="Y138" s="126">
        <f t="shared" si="34"/>
        <v>0</v>
      </c>
      <c r="Z138" s="18"/>
      <c r="AA138" s="18"/>
    </row>
    <row r="139" spans="2:27" outlineLevel="1" x14ac:dyDescent="0.25">
      <c r="B139" s="151">
        <v>8040</v>
      </c>
      <c r="C139" s="152" t="s">
        <v>453</v>
      </c>
      <c r="D139" s="187"/>
      <c r="E139" s="18"/>
      <c r="F139" s="54"/>
      <c r="G139" s="270">
        <f>+'Contract Summary'!L139</f>
        <v>0</v>
      </c>
      <c r="H139" s="186">
        <f t="shared" si="38"/>
        <v>0</v>
      </c>
      <c r="I139" s="189">
        <f t="shared" si="39"/>
        <v>0</v>
      </c>
      <c r="J139" s="189">
        <v>0</v>
      </c>
      <c r="K139" s="189">
        <v>0</v>
      </c>
      <c r="L139" s="189">
        <v>0</v>
      </c>
      <c r="M139" s="189">
        <v>0</v>
      </c>
      <c r="N139" s="189">
        <v>0</v>
      </c>
      <c r="O139" s="189">
        <v>0</v>
      </c>
      <c r="P139" s="189">
        <v>0</v>
      </c>
      <c r="Q139" s="189">
        <v>0</v>
      </c>
      <c r="R139" s="189">
        <v>0</v>
      </c>
      <c r="S139" s="189">
        <v>0</v>
      </c>
      <c r="T139" s="189">
        <v>0</v>
      </c>
      <c r="U139" s="189">
        <v>0</v>
      </c>
      <c r="V139" s="189">
        <v>0</v>
      </c>
      <c r="W139" s="189">
        <v>0</v>
      </c>
      <c r="X139" s="157">
        <f t="shared" si="35"/>
        <v>0</v>
      </c>
      <c r="Y139" s="126">
        <f t="shared" si="34"/>
        <v>0</v>
      </c>
      <c r="Z139" s="18"/>
      <c r="AA139" s="18"/>
    </row>
    <row r="140" spans="2:27" outlineLevel="1" x14ac:dyDescent="0.25">
      <c r="B140" s="151">
        <v>8050</v>
      </c>
      <c r="C140" s="152" t="s">
        <v>454</v>
      </c>
      <c r="D140" s="187"/>
      <c r="E140" s="18"/>
      <c r="F140" s="54"/>
      <c r="G140" s="270">
        <f>+'Contract Summary'!L140</f>
        <v>1500</v>
      </c>
      <c r="H140" s="186">
        <f t="shared" si="38"/>
        <v>2000</v>
      </c>
      <c r="I140" s="189">
        <v>2000</v>
      </c>
      <c r="J140" s="189">
        <v>0</v>
      </c>
      <c r="K140" s="189">
        <v>0</v>
      </c>
      <c r="L140" s="189">
        <v>0</v>
      </c>
      <c r="M140" s="189">
        <v>0</v>
      </c>
      <c r="N140" s="189">
        <v>0</v>
      </c>
      <c r="O140" s="189">
        <v>0</v>
      </c>
      <c r="P140" s="189">
        <v>0</v>
      </c>
      <c r="Q140" s="189">
        <v>0</v>
      </c>
      <c r="R140" s="189">
        <v>0</v>
      </c>
      <c r="S140" s="189">
        <v>0</v>
      </c>
      <c r="T140" s="189">
        <v>0</v>
      </c>
      <c r="U140" s="189">
        <v>0</v>
      </c>
      <c r="V140" s="189">
        <v>0</v>
      </c>
      <c r="W140" s="189">
        <v>0</v>
      </c>
      <c r="X140" s="157">
        <f t="shared" si="35"/>
        <v>2000</v>
      </c>
      <c r="Y140" s="126">
        <f t="shared" si="34"/>
        <v>0</v>
      </c>
      <c r="Z140" s="18"/>
      <c r="AA140" s="18"/>
    </row>
    <row r="141" spans="2:27" outlineLevel="1" x14ac:dyDescent="0.25">
      <c r="B141" s="151">
        <v>8055</v>
      </c>
      <c r="C141" s="152" t="s">
        <v>455</v>
      </c>
      <c r="D141" s="187"/>
      <c r="E141" s="18"/>
      <c r="F141" s="54"/>
      <c r="G141" s="270">
        <f>+'Contract Summary'!L141</f>
        <v>999.99</v>
      </c>
      <c r="H141" s="184">
        <f>SUM(I141:W141)</f>
        <v>0</v>
      </c>
      <c r="I141" s="189">
        <v>0</v>
      </c>
      <c r="J141" s="189">
        <v>0</v>
      </c>
      <c r="K141" s="189">
        <v>0</v>
      </c>
      <c r="L141" s="189">
        <v>0</v>
      </c>
      <c r="M141" s="189">
        <v>0</v>
      </c>
      <c r="N141" s="189">
        <v>0</v>
      </c>
      <c r="O141" s="189">
        <v>0</v>
      </c>
      <c r="P141" s="189">
        <v>0</v>
      </c>
      <c r="Q141" s="189">
        <v>0</v>
      </c>
      <c r="R141" s="189">
        <v>0</v>
      </c>
      <c r="S141" s="189">
        <v>0</v>
      </c>
      <c r="T141" s="189">
        <v>0</v>
      </c>
      <c r="U141" s="189">
        <v>0</v>
      </c>
      <c r="V141" s="189">
        <v>0</v>
      </c>
      <c r="W141" s="189">
        <v>0</v>
      </c>
      <c r="X141" s="157">
        <f>SUM(I141:W141)</f>
        <v>0</v>
      </c>
      <c r="Y141" s="126">
        <f>H141-X141</f>
        <v>0</v>
      </c>
      <c r="Z141" s="18"/>
      <c r="AA141" s="18"/>
    </row>
    <row r="142" spans="2:27" outlineLevel="1" x14ac:dyDescent="0.25">
      <c r="B142" s="151">
        <v>8060</v>
      </c>
      <c r="C142" s="152" t="s">
        <v>456</v>
      </c>
      <c r="D142" s="187"/>
      <c r="E142" s="18"/>
      <c r="F142" s="54"/>
      <c r="G142" s="270">
        <f>+'Contract Summary'!L142</f>
        <v>3134.4</v>
      </c>
      <c r="H142" s="186">
        <f>SUM(I142:W142)</f>
        <v>6000</v>
      </c>
      <c r="I142" s="189">
        <v>6000</v>
      </c>
      <c r="J142" s="189">
        <v>0</v>
      </c>
      <c r="K142" s="189">
        <v>0</v>
      </c>
      <c r="L142" s="189">
        <v>0</v>
      </c>
      <c r="M142" s="189">
        <v>0</v>
      </c>
      <c r="N142" s="189">
        <v>0</v>
      </c>
      <c r="O142" s="189">
        <v>0</v>
      </c>
      <c r="P142" s="189">
        <v>0</v>
      </c>
      <c r="Q142" s="189">
        <v>0</v>
      </c>
      <c r="R142" s="189">
        <v>0</v>
      </c>
      <c r="S142" s="189">
        <v>0</v>
      </c>
      <c r="T142" s="189">
        <v>0</v>
      </c>
      <c r="U142" s="189">
        <v>0</v>
      </c>
      <c r="V142" s="189">
        <v>0</v>
      </c>
      <c r="W142" s="189">
        <v>0</v>
      </c>
      <c r="X142" s="157">
        <f t="shared" si="35"/>
        <v>6000</v>
      </c>
      <c r="Y142" s="126">
        <f t="shared" si="34"/>
        <v>0</v>
      </c>
      <c r="Z142" s="18"/>
      <c r="AA142" s="18"/>
    </row>
    <row r="143" spans="2:27" outlineLevel="1" x14ac:dyDescent="0.25">
      <c r="B143" s="151">
        <v>8070</v>
      </c>
      <c r="C143" s="152" t="s">
        <v>457</v>
      </c>
      <c r="D143" s="187"/>
      <c r="E143" s="18"/>
      <c r="F143" s="54"/>
      <c r="G143" s="270">
        <f>+'Contract Summary'!L143</f>
        <v>0</v>
      </c>
      <c r="H143" s="186">
        <f t="shared" si="38"/>
        <v>0</v>
      </c>
      <c r="I143" s="189">
        <f t="shared" si="39"/>
        <v>0</v>
      </c>
      <c r="J143" s="189">
        <v>0</v>
      </c>
      <c r="K143" s="189">
        <v>0</v>
      </c>
      <c r="L143" s="189">
        <v>0</v>
      </c>
      <c r="M143" s="189">
        <v>0</v>
      </c>
      <c r="N143" s="189">
        <v>0</v>
      </c>
      <c r="O143" s="189">
        <v>0</v>
      </c>
      <c r="P143" s="189">
        <v>0</v>
      </c>
      <c r="Q143" s="189">
        <v>0</v>
      </c>
      <c r="R143" s="189">
        <v>0</v>
      </c>
      <c r="S143" s="189">
        <v>0</v>
      </c>
      <c r="T143" s="189">
        <v>0</v>
      </c>
      <c r="U143" s="189">
        <v>0</v>
      </c>
      <c r="V143" s="189">
        <v>0</v>
      </c>
      <c r="W143" s="189">
        <v>0</v>
      </c>
      <c r="X143" s="157">
        <f t="shared" si="35"/>
        <v>0</v>
      </c>
      <c r="Y143" s="126">
        <f t="shared" si="34"/>
        <v>0</v>
      </c>
      <c r="Z143" s="18"/>
      <c r="AA143" s="18"/>
    </row>
    <row r="144" spans="2:27" outlineLevel="1" x14ac:dyDescent="0.25">
      <c r="B144" s="151">
        <v>8075</v>
      </c>
      <c r="C144" s="152" t="s">
        <v>458</v>
      </c>
      <c r="D144" s="187"/>
      <c r="E144" s="18"/>
      <c r="F144" s="54"/>
      <c r="G144" s="270">
        <f>+'Contract Summary'!L144</f>
        <v>3750.01</v>
      </c>
      <c r="H144" s="186">
        <f t="shared" si="38"/>
        <v>2000</v>
      </c>
      <c r="I144" s="189">
        <v>2000</v>
      </c>
      <c r="J144" s="189">
        <v>0</v>
      </c>
      <c r="K144" s="189">
        <v>0</v>
      </c>
      <c r="L144" s="189">
        <v>0</v>
      </c>
      <c r="M144" s="189">
        <v>0</v>
      </c>
      <c r="N144" s="189">
        <v>0</v>
      </c>
      <c r="O144" s="189">
        <v>0</v>
      </c>
      <c r="P144" s="189">
        <v>0</v>
      </c>
      <c r="Q144" s="189">
        <v>0</v>
      </c>
      <c r="R144" s="189">
        <v>0</v>
      </c>
      <c r="S144" s="189">
        <v>0</v>
      </c>
      <c r="T144" s="189">
        <v>0</v>
      </c>
      <c r="U144" s="189">
        <v>0</v>
      </c>
      <c r="V144" s="189">
        <v>0</v>
      </c>
      <c r="W144" s="189">
        <v>0</v>
      </c>
      <c r="X144" s="157">
        <f t="shared" si="35"/>
        <v>2000</v>
      </c>
      <c r="Y144" s="126">
        <f t="shared" si="34"/>
        <v>0</v>
      </c>
      <c r="Z144" s="18"/>
      <c r="AA144" s="18"/>
    </row>
    <row r="145" spans="2:27" outlineLevel="1" x14ac:dyDescent="0.25">
      <c r="B145" s="151">
        <v>8080</v>
      </c>
      <c r="C145" s="152" t="s">
        <v>459</v>
      </c>
      <c r="D145" s="187"/>
      <c r="E145" s="18"/>
      <c r="F145" s="54"/>
      <c r="G145" s="270">
        <f>+'Contract Summary'!L145</f>
        <v>0</v>
      </c>
      <c r="H145" s="186">
        <f t="shared" si="38"/>
        <v>0</v>
      </c>
      <c r="I145" s="189">
        <f t="shared" si="39"/>
        <v>0</v>
      </c>
      <c r="J145" s="189">
        <v>0</v>
      </c>
      <c r="K145" s="189">
        <v>0</v>
      </c>
      <c r="L145" s="189">
        <v>0</v>
      </c>
      <c r="M145" s="189">
        <v>0</v>
      </c>
      <c r="N145" s="189">
        <v>0</v>
      </c>
      <c r="O145" s="189">
        <v>0</v>
      </c>
      <c r="P145" s="189">
        <v>0</v>
      </c>
      <c r="Q145" s="189">
        <v>0</v>
      </c>
      <c r="R145" s="189">
        <v>0</v>
      </c>
      <c r="S145" s="189">
        <v>0</v>
      </c>
      <c r="T145" s="189">
        <v>0</v>
      </c>
      <c r="U145" s="189">
        <v>0</v>
      </c>
      <c r="V145" s="189">
        <v>0</v>
      </c>
      <c r="W145" s="189">
        <v>0</v>
      </c>
      <c r="X145" s="157">
        <f t="shared" si="35"/>
        <v>0</v>
      </c>
      <c r="Y145" s="126">
        <f t="shared" si="34"/>
        <v>0</v>
      </c>
      <c r="Z145" s="18"/>
      <c r="AA145" s="18"/>
    </row>
    <row r="146" spans="2:27" x14ac:dyDescent="0.25">
      <c r="B146" s="163"/>
      <c r="C146" s="162" t="s">
        <v>460</v>
      </c>
      <c r="D146" s="164"/>
      <c r="E146" s="64"/>
      <c r="F146" s="65"/>
      <c r="G146" s="270">
        <f>+'Contract Summary'!L146</f>
        <v>19784.61</v>
      </c>
      <c r="H146" s="159">
        <f>SUBTOTAL(9,H136:H145)</f>
        <v>13500.01</v>
      </c>
      <c r="I146" s="166">
        <f t="shared" ref="I146:Y146" si="40">SUBTOTAL(9,I136:I145)</f>
        <v>13500.01</v>
      </c>
      <c r="J146" s="166">
        <f t="shared" si="40"/>
        <v>0</v>
      </c>
      <c r="K146" s="166">
        <f t="shared" si="40"/>
        <v>0</v>
      </c>
      <c r="L146" s="166">
        <f t="shared" si="40"/>
        <v>0</v>
      </c>
      <c r="M146" s="166">
        <f t="shared" si="40"/>
        <v>0</v>
      </c>
      <c r="N146" s="166">
        <f t="shared" si="40"/>
        <v>0</v>
      </c>
      <c r="O146" s="166">
        <f t="shared" si="40"/>
        <v>0</v>
      </c>
      <c r="P146" s="166">
        <f t="shared" si="40"/>
        <v>0</v>
      </c>
      <c r="Q146" s="166">
        <f t="shared" si="40"/>
        <v>0</v>
      </c>
      <c r="R146" s="166">
        <f t="shared" si="40"/>
        <v>0</v>
      </c>
      <c r="S146" s="166">
        <f t="shared" si="40"/>
        <v>0</v>
      </c>
      <c r="T146" s="166">
        <f t="shared" si="40"/>
        <v>0</v>
      </c>
      <c r="U146" s="166">
        <f t="shared" si="40"/>
        <v>0</v>
      </c>
      <c r="V146" s="166">
        <f t="shared" si="40"/>
        <v>0</v>
      </c>
      <c r="W146" s="166">
        <f t="shared" si="40"/>
        <v>0</v>
      </c>
      <c r="X146" s="166">
        <f t="shared" si="40"/>
        <v>13500.01</v>
      </c>
      <c r="Y146" s="73">
        <f t="shared" si="40"/>
        <v>0</v>
      </c>
      <c r="Z146" s="64"/>
      <c r="AA146" s="64"/>
    </row>
    <row r="147" spans="2:27" outlineLevel="1" x14ac:dyDescent="0.25">
      <c r="B147" s="151">
        <v>8110</v>
      </c>
      <c r="C147" s="152" t="s">
        <v>461</v>
      </c>
      <c r="D147" s="187"/>
      <c r="E147" s="18"/>
      <c r="F147" s="54"/>
      <c r="G147" s="270">
        <f>+'Contract Summary'!L147</f>
        <v>0</v>
      </c>
      <c r="H147" s="186">
        <f>SUM(I147:W147)</f>
        <v>0</v>
      </c>
      <c r="I147" s="189">
        <f>G147</f>
        <v>0</v>
      </c>
      <c r="J147" s="189">
        <v>0</v>
      </c>
      <c r="K147" s="189">
        <v>0</v>
      </c>
      <c r="L147" s="189">
        <v>0</v>
      </c>
      <c r="M147" s="189">
        <v>0</v>
      </c>
      <c r="N147" s="189">
        <v>0</v>
      </c>
      <c r="O147" s="189">
        <v>0</v>
      </c>
      <c r="P147" s="189">
        <v>0</v>
      </c>
      <c r="Q147" s="189">
        <v>0</v>
      </c>
      <c r="R147" s="189">
        <v>0</v>
      </c>
      <c r="S147" s="189">
        <v>0</v>
      </c>
      <c r="T147" s="189">
        <v>0</v>
      </c>
      <c r="U147" s="189">
        <v>0</v>
      </c>
      <c r="V147" s="189">
        <v>0</v>
      </c>
      <c r="W147" s="189">
        <v>0</v>
      </c>
      <c r="X147" s="157">
        <f t="shared" si="35"/>
        <v>0</v>
      </c>
      <c r="Y147" s="126">
        <f t="shared" si="34"/>
        <v>0</v>
      </c>
      <c r="Z147" s="18"/>
      <c r="AA147" s="18"/>
    </row>
    <row r="148" spans="2:27" outlineLevel="1" x14ac:dyDescent="0.25">
      <c r="B148" s="151">
        <v>8120</v>
      </c>
      <c r="C148" s="152" t="s">
        <v>462</v>
      </c>
      <c r="D148" s="187"/>
      <c r="E148" s="18"/>
      <c r="F148" s="54"/>
      <c r="G148" s="270">
        <f>+'Contract Summary'!L148</f>
        <v>0</v>
      </c>
      <c r="H148" s="186">
        <f>SUM(I148:W148)</f>
        <v>0</v>
      </c>
      <c r="I148" s="189">
        <f>G148</f>
        <v>0</v>
      </c>
      <c r="J148" s="189">
        <v>0</v>
      </c>
      <c r="K148" s="189">
        <v>0</v>
      </c>
      <c r="L148" s="189">
        <v>0</v>
      </c>
      <c r="M148" s="189">
        <v>0</v>
      </c>
      <c r="N148" s="189">
        <v>0</v>
      </c>
      <c r="O148" s="189">
        <v>0</v>
      </c>
      <c r="P148" s="189">
        <v>0</v>
      </c>
      <c r="Q148" s="189">
        <v>0</v>
      </c>
      <c r="R148" s="189">
        <v>0</v>
      </c>
      <c r="S148" s="189">
        <v>0</v>
      </c>
      <c r="T148" s="189">
        <v>0</v>
      </c>
      <c r="U148" s="189">
        <v>0</v>
      </c>
      <c r="V148" s="189">
        <v>0</v>
      </c>
      <c r="W148" s="189">
        <v>0</v>
      </c>
      <c r="X148" s="157">
        <f t="shared" si="35"/>
        <v>0</v>
      </c>
      <c r="Y148" s="126">
        <f t="shared" si="34"/>
        <v>0</v>
      </c>
      <c r="Z148" s="18"/>
      <c r="AA148" s="18"/>
    </row>
    <row r="149" spans="2:27" outlineLevel="1" x14ac:dyDescent="0.25">
      <c r="B149" s="151">
        <v>8130</v>
      </c>
      <c r="C149" s="152" t="s">
        <v>463</v>
      </c>
      <c r="D149" s="187"/>
      <c r="E149" s="18"/>
      <c r="F149" s="54"/>
      <c r="G149" s="270">
        <f>+'Contract Summary'!L149</f>
        <v>0</v>
      </c>
      <c r="H149" s="186">
        <f>SUM(I149:W149)</f>
        <v>0</v>
      </c>
      <c r="I149" s="189">
        <f>G149</f>
        <v>0</v>
      </c>
      <c r="J149" s="189">
        <v>0</v>
      </c>
      <c r="K149" s="189">
        <v>0</v>
      </c>
      <c r="L149" s="189">
        <v>0</v>
      </c>
      <c r="M149" s="189">
        <v>0</v>
      </c>
      <c r="N149" s="189">
        <v>0</v>
      </c>
      <c r="O149" s="189">
        <v>0</v>
      </c>
      <c r="P149" s="189">
        <v>0</v>
      </c>
      <c r="Q149" s="189">
        <v>0</v>
      </c>
      <c r="R149" s="189">
        <v>0</v>
      </c>
      <c r="S149" s="189">
        <v>0</v>
      </c>
      <c r="T149" s="189">
        <v>0</v>
      </c>
      <c r="U149" s="189">
        <v>0</v>
      </c>
      <c r="V149" s="189">
        <v>0</v>
      </c>
      <c r="W149" s="189">
        <v>0</v>
      </c>
      <c r="X149" s="157">
        <f t="shared" si="35"/>
        <v>0</v>
      </c>
      <c r="Y149" s="126">
        <f t="shared" si="34"/>
        <v>0</v>
      </c>
      <c r="Z149" s="18"/>
      <c r="AA149" s="18"/>
    </row>
    <row r="150" spans="2:27" outlineLevel="1" x14ac:dyDescent="0.25">
      <c r="B150" s="151">
        <v>8135</v>
      </c>
      <c r="C150" s="152" t="s">
        <v>464</v>
      </c>
      <c r="D150" s="187"/>
      <c r="E150" s="18"/>
      <c r="F150" s="54"/>
      <c r="G150" s="270">
        <f>+'Contract Summary'!L150</f>
        <v>0</v>
      </c>
      <c r="H150" s="186">
        <f>SUM(I150:W150)</f>
        <v>0</v>
      </c>
      <c r="I150" s="189">
        <f>G150</f>
        <v>0</v>
      </c>
      <c r="J150" s="189">
        <v>0</v>
      </c>
      <c r="K150" s="189">
        <v>0</v>
      </c>
      <c r="L150" s="189">
        <v>0</v>
      </c>
      <c r="M150" s="189">
        <v>0</v>
      </c>
      <c r="N150" s="189">
        <v>0</v>
      </c>
      <c r="O150" s="189">
        <v>0</v>
      </c>
      <c r="P150" s="189">
        <v>0</v>
      </c>
      <c r="Q150" s="189">
        <v>0</v>
      </c>
      <c r="R150" s="189">
        <v>0</v>
      </c>
      <c r="S150" s="189">
        <v>0</v>
      </c>
      <c r="T150" s="189">
        <v>0</v>
      </c>
      <c r="U150" s="189">
        <v>0</v>
      </c>
      <c r="V150" s="189">
        <v>0</v>
      </c>
      <c r="W150" s="189">
        <v>0</v>
      </c>
      <c r="X150" s="157">
        <f>SUM(I150:W150)</f>
        <v>0</v>
      </c>
      <c r="Y150" s="126">
        <f>H150-X150</f>
        <v>0</v>
      </c>
      <c r="Z150" s="18"/>
      <c r="AA150" s="18"/>
    </row>
    <row r="151" spans="2:27" x14ac:dyDescent="0.25">
      <c r="B151" s="163"/>
      <c r="C151" s="162" t="s">
        <v>465</v>
      </c>
      <c r="D151" s="164"/>
      <c r="E151" s="64"/>
      <c r="F151" s="65"/>
      <c r="G151" s="270">
        <f>+'Contract Summary'!L151</f>
        <v>0</v>
      </c>
      <c r="H151" s="159">
        <f>SUBTOTAL(9,H147:H150)</f>
        <v>0</v>
      </c>
      <c r="I151" s="166">
        <f t="shared" ref="I151:Y151" si="41">SUBTOTAL(9,I147:I150)</f>
        <v>0</v>
      </c>
      <c r="J151" s="166">
        <f t="shared" si="41"/>
        <v>0</v>
      </c>
      <c r="K151" s="166">
        <f t="shared" si="41"/>
        <v>0</v>
      </c>
      <c r="L151" s="166">
        <f t="shared" si="41"/>
        <v>0</v>
      </c>
      <c r="M151" s="166">
        <f t="shared" si="41"/>
        <v>0</v>
      </c>
      <c r="N151" s="166">
        <f t="shared" si="41"/>
        <v>0</v>
      </c>
      <c r="O151" s="166">
        <f t="shared" si="41"/>
        <v>0</v>
      </c>
      <c r="P151" s="166">
        <f t="shared" si="41"/>
        <v>0</v>
      </c>
      <c r="Q151" s="166">
        <f t="shared" si="41"/>
        <v>0</v>
      </c>
      <c r="R151" s="166">
        <f t="shared" si="41"/>
        <v>0</v>
      </c>
      <c r="S151" s="166">
        <f t="shared" si="41"/>
        <v>0</v>
      </c>
      <c r="T151" s="166">
        <f t="shared" si="41"/>
        <v>0</v>
      </c>
      <c r="U151" s="166">
        <f t="shared" si="41"/>
        <v>0</v>
      </c>
      <c r="V151" s="166">
        <f t="shared" si="41"/>
        <v>0</v>
      </c>
      <c r="W151" s="166">
        <f t="shared" si="41"/>
        <v>0</v>
      </c>
      <c r="X151" s="166">
        <f t="shared" si="41"/>
        <v>0</v>
      </c>
      <c r="Y151" s="73">
        <f t="shared" si="41"/>
        <v>0</v>
      </c>
      <c r="Z151" s="64"/>
      <c r="AA151" s="64"/>
    </row>
    <row r="152" spans="2:27" outlineLevel="1" x14ac:dyDescent="0.25">
      <c r="B152" s="151">
        <v>8160</v>
      </c>
      <c r="C152" s="152" t="s">
        <v>466</v>
      </c>
      <c r="D152" s="187"/>
      <c r="E152" s="18"/>
      <c r="F152" s="54"/>
      <c r="G152" s="270">
        <f>+'Contract Summary'!L152</f>
        <v>300</v>
      </c>
      <c r="H152" s="186">
        <f>SUM(I152:W152)</f>
        <v>0</v>
      </c>
      <c r="I152" s="189">
        <v>0</v>
      </c>
      <c r="J152" s="189">
        <v>0</v>
      </c>
      <c r="K152" s="189">
        <v>0</v>
      </c>
      <c r="L152" s="189">
        <v>0</v>
      </c>
      <c r="M152" s="189">
        <v>0</v>
      </c>
      <c r="N152" s="189">
        <v>0</v>
      </c>
      <c r="O152" s="189">
        <v>0</v>
      </c>
      <c r="P152" s="189">
        <v>0</v>
      </c>
      <c r="Q152" s="189">
        <v>0</v>
      </c>
      <c r="R152" s="189">
        <v>0</v>
      </c>
      <c r="S152" s="189">
        <v>0</v>
      </c>
      <c r="T152" s="189">
        <v>0</v>
      </c>
      <c r="U152" s="189">
        <v>0</v>
      </c>
      <c r="V152" s="189">
        <v>0</v>
      </c>
      <c r="W152" s="189">
        <v>0</v>
      </c>
      <c r="X152" s="157">
        <f>SUM(I152:W152)</f>
        <v>0</v>
      </c>
      <c r="Y152" s="126">
        <f t="shared" si="34"/>
        <v>0</v>
      </c>
      <c r="Z152" s="18"/>
      <c r="AA152" s="18"/>
    </row>
    <row r="153" spans="2:27" outlineLevel="1" x14ac:dyDescent="0.25">
      <c r="B153" s="151">
        <v>8170</v>
      </c>
      <c r="C153" s="152" t="s">
        <v>467</v>
      </c>
      <c r="D153" s="187"/>
      <c r="E153" s="18"/>
      <c r="F153" s="54"/>
      <c r="G153" s="270">
        <f>+'Contract Summary'!L153</f>
        <v>0</v>
      </c>
      <c r="H153" s="186">
        <f>SUM(I153:W153)</f>
        <v>0</v>
      </c>
      <c r="I153" s="189">
        <f>G153</f>
        <v>0</v>
      </c>
      <c r="J153" s="189">
        <v>0</v>
      </c>
      <c r="K153" s="189">
        <v>0</v>
      </c>
      <c r="L153" s="189">
        <v>0</v>
      </c>
      <c r="M153" s="189">
        <v>0</v>
      </c>
      <c r="N153" s="189">
        <v>0</v>
      </c>
      <c r="O153" s="189">
        <v>0</v>
      </c>
      <c r="P153" s="189">
        <v>0</v>
      </c>
      <c r="Q153" s="189">
        <v>0</v>
      </c>
      <c r="R153" s="189">
        <v>0</v>
      </c>
      <c r="S153" s="189">
        <v>0</v>
      </c>
      <c r="T153" s="189">
        <v>0</v>
      </c>
      <c r="U153" s="189">
        <v>0</v>
      </c>
      <c r="V153" s="189">
        <v>0</v>
      </c>
      <c r="W153" s="189">
        <v>0</v>
      </c>
      <c r="X153" s="157">
        <f t="shared" si="35"/>
        <v>0</v>
      </c>
      <c r="Y153" s="126">
        <f t="shared" si="34"/>
        <v>0</v>
      </c>
      <c r="Z153" s="18"/>
      <c r="AA153" s="18"/>
    </row>
    <row r="154" spans="2:27" outlineLevel="1" x14ac:dyDescent="0.25">
      <c r="B154" s="151">
        <v>8180</v>
      </c>
      <c r="C154" s="152" t="s">
        <v>468</v>
      </c>
      <c r="D154" s="187"/>
      <c r="E154" s="18"/>
      <c r="F154" s="54"/>
      <c r="G154" s="270">
        <f>+'Contract Summary'!L154</f>
        <v>609.54</v>
      </c>
      <c r="H154" s="186">
        <f>SUM(I154:W154)</f>
        <v>2000</v>
      </c>
      <c r="I154" s="189">
        <v>2000</v>
      </c>
      <c r="J154" s="189">
        <v>0</v>
      </c>
      <c r="K154" s="189">
        <v>0</v>
      </c>
      <c r="L154" s="189">
        <v>0</v>
      </c>
      <c r="M154" s="189">
        <v>0</v>
      </c>
      <c r="N154" s="189">
        <v>0</v>
      </c>
      <c r="O154" s="189">
        <v>0</v>
      </c>
      <c r="P154" s="189">
        <v>0</v>
      </c>
      <c r="Q154" s="189">
        <v>0</v>
      </c>
      <c r="R154" s="189">
        <v>0</v>
      </c>
      <c r="S154" s="189">
        <v>0</v>
      </c>
      <c r="T154" s="189">
        <v>0</v>
      </c>
      <c r="U154" s="189">
        <v>0</v>
      </c>
      <c r="V154" s="189">
        <v>0</v>
      </c>
      <c r="W154" s="189">
        <v>0</v>
      </c>
      <c r="X154" s="157">
        <f t="shared" si="35"/>
        <v>2000</v>
      </c>
      <c r="Y154" s="126">
        <f t="shared" si="34"/>
        <v>0</v>
      </c>
      <c r="Z154" s="18"/>
      <c r="AA154" s="18"/>
    </row>
    <row r="155" spans="2:27" x14ac:dyDescent="0.25">
      <c r="B155" s="163"/>
      <c r="C155" s="162" t="s">
        <v>469</v>
      </c>
      <c r="D155" s="164"/>
      <c r="E155" s="64"/>
      <c r="F155" s="65"/>
      <c r="G155" s="270">
        <f>+'Contract Summary'!L155</f>
        <v>909.54</v>
      </c>
      <c r="H155" s="159">
        <f>SUBTOTAL(9,H152:H154)</f>
        <v>2000</v>
      </c>
      <c r="I155" s="166">
        <f t="shared" ref="I155:Y155" si="42">SUBTOTAL(9,I152:I154)</f>
        <v>2000</v>
      </c>
      <c r="J155" s="166">
        <f t="shared" si="42"/>
        <v>0</v>
      </c>
      <c r="K155" s="166">
        <f t="shared" si="42"/>
        <v>0</v>
      </c>
      <c r="L155" s="166">
        <f t="shared" si="42"/>
        <v>0</v>
      </c>
      <c r="M155" s="166">
        <f t="shared" si="42"/>
        <v>0</v>
      </c>
      <c r="N155" s="166">
        <f t="shared" si="42"/>
        <v>0</v>
      </c>
      <c r="O155" s="166">
        <f t="shared" si="42"/>
        <v>0</v>
      </c>
      <c r="P155" s="166">
        <f t="shared" si="42"/>
        <v>0</v>
      </c>
      <c r="Q155" s="166">
        <f t="shared" si="42"/>
        <v>0</v>
      </c>
      <c r="R155" s="166">
        <f t="shared" si="42"/>
        <v>0</v>
      </c>
      <c r="S155" s="166">
        <f t="shared" si="42"/>
        <v>0</v>
      </c>
      <c r="T155" s="166">
        <f t="shared" si="42"/>
        <v>0</v>
      </c>
      <c r="U155" s="166">
        <f t="shared" si="42"/>
        <v>0</v>
      </c>
      <c r="V155" s="166">
        <f t="shared" si="42"/>
        <v>0</v>
      </c>
      <c r="W155" s="166">
        <f t="shared" si="42"/>
        <v>0</v>
      </c>
      <c r="X155" s="166">
        <f t="shared" si="42"/>
        <v>2000</v>
      </c>
      <c r="Y155" s="73">
        <f t="shared" si="42"/>
        <v>0</v>
      </c>
      <c r="Z155" s="64"/>
      <c r="AA155" s="64"/>
    </row>
    <row r="156" spans="2:27" outlineLevel="1" x14ac:dyDescent="0.25">
      <c r="B156" s="151">
        <v>8220</v>
      </c>
      <c r="C156" s="152" t="s">
        <v>470</v>
      </c>
      <c r="D156" s="187"/>
      <c r="E156" s="18"/>
      <c r="F156" s="54"/>
      <c r="G156" s="270">
        <f>+'Contract Summary'!L156</f>
        <v>30196.21</v>
      </c>
      <c r="H156" s="186">
        <f>SUM(I156:W156)</f>
        <v>0</v>
      </c>
      <c r="I156" s="189">
        <v>0</v>
      </c>
      <c r="J156" s="189">
        <v>0</v>
      </c>
      <c r="K156" s="189">
        <v>0</v>
      </c>
      <c r="L156" s="189">
        <v>0</v>
      </c>
      <c r="M156" s="189">
        <v>0</v>
      </c>
      <c r="N156" s="189">
        <v>0</v>
      </c>
      <c r="O156" s="189">
        <v>0</v>
      </c>
      <c r="P156" s="189">
        <v>0</v>
      </c>
      <c r="Q156" s="189">
        <v>0</v>
      </c>
      <c r="R156" s="189">
        <v>0</v>
      </c>
      <c r="S156" s="189">
        <v>0</v>
      </c>
      <c r="T156" s="189">
        <v>0</v>
      </c>
      <c r="U156" s="189">
        <v>0</v>
      </c>
      <c r="V156" s="189">
        <v>0</v>
      </c>
      <c r="W156" s="189">
        <v>0</v>
      </c>
      <c r="X156" s="157">
        <f t="shared" si="35"/>
        <v>0</v>
      </c>
      <c r="Y156" s="126">
        <f t="shared" si="34"/>
        <v>0</v>
      </c>
      <c r="Z156" s="18"/>
      <c r="AA156" s="18"/>
    </row>
    <row r="157" spans="2:27" outlineLevel="1" x14ac:dyDescent="0.25">
      <c r="B157" s="151">
        <v>8230</v>
      </c>
      <c r="C157" s="152" t="s">
        <v>471</v>
      </c>
      <c r="D157" s="187"/>
      <c r="E157" s="18"/>
      <c r="F157" s="54"/>
      <c r="G157" s="270">
        <f>+'Contract Summary'!L157</f>
        <v>0</v>
      </c>
      <c r="H157" s="186">
        <f>SUM(I157:W157)</f>
        <v>0</v>
      </c>
      <c r="I157" s="189">
        <f>G157</f>
        <v>0</v>
      </c>
      <c r="J157" s="189">
        <v>0</v>
      </c>
      <c r="K157" s="189">
        <v>0</v>
      </c>
      <c r="L157" s="189">
        <v>0</v>
      </c>
      <c r="M157" s="189">
        <v>0</v>
      </c>
      <c r="N157" s="189">
        <v>0</v>
      </c>
      <c r="O157" s="189">
        <v>0</v>
      </c>
      <c r="P157" s="189">
        <v>0</v>
      </c>
      <c r="Q157" s="189">
        <v>0</v>
      </c>
      <c r="R157" s="189">
        <v>0</v>
      </c>
      <c r="S157" s="189">
        <v>0</v>
      </c>
      <c r="T157" s="189">
        <v>0</v>
      </c>
      <c r="U157" s="189">
        <v>0</v>
      </c>
      <c r="V157" s="189">
        <v>0</v>
      </c>
      <c r="W157" s="189">
        <v>0</v>
      </c>
      <c r="X157" s="157">
        <f t="shared" si="35"/>
        <v>0</v>
      </c>
      <c r="Y157" s="126">
        <f t="shared" si="34"/>
        <v>0</v>
      </c>
      <c r="Z157" s="18"/>
      <c r="AA157" s="18"/>
    </row>
    <row r="158" spans="2:27" x14ac:dyDescent="0.25">
      <c r="B158" s="163"/>
      <c r="C158" s="162" t="s">
        <v>472</v>
      </c>
      <c r="D158" s="164"/>
      <c r="E158" s="64"/>
      <c r="F158" s="65"/>
      <c r="G158" s="270">
        <f>+'Contract Summary'!L158</f>
        <v>30196.21</v>
      </c>
      <c r="H158" s="159">
        <f>SUBTOTAL(9,H156:H157)</f>
        <v>0</v>
      </c>
      <c r="I158" s="166">
        <f t="shared" ref="I158:Y158" si="43">SUBTOTAL(9,I156:I157)</f>
        <v>0</v>
      </c>
      <c r="J158" s="166">
        <f t="shared" si="43"/>
        <v>0</v>
      </c>
      <c r="K158" s="166">
        <f t="shared" si="43"/>
        <v>0</v>
      </c>
      <c r="L158" s="166">
        <f t="shared" si="43"/>
        <v>0</v>
      </c>
      <c r="M158" s="166">
        <f t="shared" si="43"/>
        <v>0</v>
      </c>
      <c r="N158" s="166">
        <f t="shared" si="43"/>
        <v>0</v>
      </c>
      <c r="O158" s="166">
        <f t="shared" si="43"/>
        <v>0</v>
      </c>
      <c r="P158" s="166">
        <f t="shared" si="43"/>
        <v>0</v>
      </c>
      <c r="Q158" s="166">
        <f t="shared" si="43"/>
        <v>0</v>
      </c>
      <c r="R158" s="166">
        <f t="shared" si="43"/>
        <v>0</v>
      </c>
      <c r="S158" s="166">
        <f t="shared" si="43"/>
        <v>0</v>
      </c>
      <c r="T158" s="166">
        <f t="shared" si="43"/>
        <v>0</v>
      </c>
      <c r="U158" s="166">
        <f t="shared" si="43"/>
        <v>0</v>
      </c>
      <c r="V158" s="166">
        <f t="shared" si="43"/>
        <v>0</v>
      </c>
      <c r="W158" s="166">
        <f t="shared" si="43"/>
        <v>0</v>
      </c>
      <c r="X158" s="166">
        <f t="shared" si="43"/>
        <v>0</v>
      </c>
      <c r="Y158" s="73">
        <f t="shared" si="43"/>
        <v>0</v>
      </c>
      <c r="Z158" s="64"/>
      <c r="AA158" s="64"/>
    </row>
    <row r="159" spans="2:27" outlineLevel="1" x14ac:dyDescent="0.25">
      <c r="B159" s="151">
        <v>8310</v>
      </c>
      <c r="C159" s="152" t="s">
        <v>473</v>
      </c>
      <c r="D159" s="187"/>
      <c r="E159" s="18"/>
      <c r="F159" s="54"/>
      <c r="G159" s="270">
        <f>+'Contract Summary'!L159</f>
        <v>375</v>
      </c>
      <c r="H159" s="186">
        <f t="shared" ref="H159:H165" si="44">SUM(I159:W159)</f>
        <v>0</v>
      </c>
      <c r="I159" s="189">
        <v>0</v>
      </c>
      <c r="J159" s="189">
        <v>0</v>
      </c>
      <c r="K159" s="189">
        <v>0</v>
      </c>
      <c r="L159" s="189">
        <v>0</v>
      </c>
      <c r="M159" s="189">
        <v>0</v>
      </c>
      <c r="N159" s="189">
        <v>0</v>
      </c>
      <c r="O159" s="189">
        <v>0</v>
      </c>
      <c r="P159" s="189">
        <v>0</v>
      </c>
      <c r="Q159" s="189">
        <v>0</v>
      </c>
      <c r="R159" s="189">
        <v>0</v>
      </c>
      <c r="S159" s="189">
        <v>0</v>
      </c>
      <c r="T159" s="189">
        <v>0</v>
      </c>
      <c r="U159" s="189">
        <v>0</v>
      </c>
      <c r="V159" s="189">
        <v>0</v>
      </c>
      <c r="W159" s="189">
        <v>0</v>
      </c>
      <c r="X159" s="157">
        <f t="shared" si="35"/>
        <v>0</v>
      </c>
      <c r="Y159" s="126">
        <f t="shared" si="34"/>
        <v>0</v>
      </c>
      <c r="Z159" s="18"/>
      <c r="AA159" s="18"/>
    </row>
    <row r="160" spans="2:27" outlineLevel="1" x14ac:dyDescent="0.25">
      <c r="B160" s="151">
        <v>8320</v>
      </c>
      <c r="C160" s="152" t="s">
        <v>474</v>
      </c>
      <c r="D160" s="187"/>
      <c r="E160" s="18"/>
      <c r="F160" s="54"/>
      <c r="G160" s="270">
        <f>+'Contract Summary'!L160</f>
        <v>0</v>
      </c>
      <c r="H160" s="186">
        <f t="shared" si="44"/>
        <v>0</v>
      </c>
      <c r="I160" s="189">
        <f t="shared" ref="I160" si="45">G160</f>
        <v>0</v>
      </c>
      <c r="J160" s="189">
        <v>0</v>
      </c>
      <c r="K160" s="189">
        <v>0</v>
      </c>
      <c r="L160" s="189">
        <v>0</v>
      </c>
      <c r="M160" s="189">
        <v>0</v>
      </c>
      <c r="N160" s="189">
        <v>0</v>
      </c>
      <c r="O160" s="189">
        <v>0</v>
      </c>
      <c r="P160" s="189">
        <v>0</v>
      </c>
      <c r="Q160" s="189">
        <v>0</v>
      </c>
      <c r="R160" s="189">
        <v>0</v>
      </c>
      <c r="S160" s="189">
        <v>0</v>
      </c>
      <c r="T160" s="189">
        <v>0</v>
      </c>
      <c r="U160" s="189">
        <v>0</v>
      </c>
      <c r="V160" s="189">
        <v>0</v>
      </c>
      <c r="W160" s="189">
        <v>0</v>
      </c>
      <c r="X160" s="157">
        <f t="shared" si="35"/>
        <v>0</v>
      </c>
      <c r="Y160" s="126">
        <f t="shared" si="34"/>
        <v>0</v>
      </c>
      <c r="Z160" s="18"/>
      <c r="AA160" s="18"/>
    </row>
    <row r="161" spans="2:27" outlineLevel="1" x14ac:dyDescent="0.25">
      <c r="B161" s="151">
        <v>8330</v>
      </c>
      <c r="C161" s="152" t="s">
        <v>475</v>
      </c>
      <c r="D161" s="187"/>
      <c r="E161" s="18"/>
      <c r="F161" s="54"/>
      <c r="G161" s="270">
        <f>+'Contract Summary'!L161</f>
        <v>3686</v>
      </c>
      <c r="H161" s="186">
        <f t="shared" si="44"/>
        <v>0</v>
      </c>
      <c r="I161" s="189">
        <v>0</v>
      </c>
      <c r="J161" s="189">
        <v>0</v>
      </c>
      <c r="K161" s="189">
        <v>0</v>
      </c>
      <c r="L161" s="189">
        <v>0</v>
      </c>
      <c r="M161" s="189">
        <v>0</v>
      </c>
      <c r="N161" s="189">
        <v>0</v>
      </c>
      <c r="O161" s="189">
        <v>0</v>
      </c>
      <c r="P161" s="189">
        <v>0</v>
      </c>
      <c r="Q161" s="189">
        <v>0</v>
      </c>
      <c r="R161" s="189">
        <v>0</v>
      </c>
      <c r="S161" s="189">
        <v>0</v>
      </c>
      <c r="T161" s="189">
        <v>0</v>
      </c>
      <c r="U161" s="189">
        <v>0</v>
      </c>
      <c r="V161" s="189">
        <v>0</v>
      </c>
      <c r="W161" s="189">
        <v>0</v>
      </c>
      <c r="X161" s="157">
        <f t="shared" si="35"/>
        <v>0</v>
      </c>
      <c r="Y161" s="126">
        <f t="shared" si="34"/>
        <v>0</v>
      </c>
      <c r="Z161" s="18"/>
      <c r="AA161" s="18"/>
    </row>
    <row r="162" spans="2:27" outlineLevel="1" x14ac:dyDescent="0.25">
      <c r="B162" s="151">
        <v>8340</v>
      </c>
      <c r="C162" s="152" t="s">
        <v>476</v>
      </c>
      <c r="D162" s="187"/>
      <c r="E162" s="18"/>
      <c r="F162" s="54"/>
      <c r="G162" s="270">
        <f>+'Contract Summary'!L162</f>
        <v>4099.99</v>
      </c>
      <c r="H162" s="186">
        <f t="shared" si="44"/>
        <v>2400</v>
      </c>
      <c r="I162" s="189">
        <v>2400</v>
      </c>
      <c r="J162" s="189">
        <v>0</v>
      </c>
      <c r="K162" s="189">
        <v>0</v>
      </c>
      <c r="L162" s="189">
        <v>0</v>
      </c>
      <c r="M162" s="189">
        <v>0</v>
      </c>
      <c r="N162" s="189">
        <v>0</v>
      </c>
      <c r="O162" s="189">
        <v>0</v>
      </c>
      <c r="P162" s="189">
        <v>0</v>
      </c>
      <c r="Q162" s="189">
        <v>0</v>
      </c>
      <c r="R162" s="189">
        <v>0</v>
      </c>
      <c r="S162" s="189">
        <v>0</v>
      </c>
      <c r="T162" s="189">
        <v>0</v>
      </c>
      <c r="U162" s="189">
        <v>0</v>
      </c>
      <c r="V162" s="189">
        <v>0</v>
      </c>
      <c r="W162" s="189">
        <v>0</v>
      </c>
      <c r="X162" s="157">
        <f t="shared" si="35"/>
        <v>2400</v>
      </c>
      <c r="Y162" s="126">
        <f>H162-X162</f>
        <v>0</v>
      </c>
      <c r="Z162" s="18"/>
      <c r="AA162" s="18"/>
    </row>
    <row r="163" spans="2:27" outlineLevel="1" x14ac:dyDescent="0.25">
      <c r="B163" s="151">
        <v>8350</v>
      </c>
      <c r="C163" s="152" t="s">
        <v>477</v>
      </c>
      <c r="D163" s="187"/>
      <c r="E163" s="18"/>
      <c r="F163" s="54"/>
      <c r="G163" s="270">
        <f>+'Contract Summary'!L163</f>
        <v>999.99</v>
      </c>
      <c r="H163" s="186">
        <f t="shared" si="44"/>
        <v>0</v>
      </c>
      <c r="I163" s="189">
        <v>0</v>
      </c>
      <c r="J163" s="189">
        <v>0</v>
      </c>
      <c r="K163" s="189">
        <v>0</v>
      </c>
      <c r="L163" s="189">
        <v>0</v>
      </c>
      <c r="M163" s="189">
        <v>0</v>
      </c>
      <c r="N163" s="189">
        <v>0</v>
      </c>
      <c r="O163" s="189">
        <v>0</v>
      </c>
      <c r="P163" s="189">
        <v>0</v>
      </c>
      <c r="Q163" s="189">
        <v>0</v>
      </c>
      <c r="R163" s="189">
        <v>0</v>
      </c>
      <c r="S163" s="189">
        <v>0</v>
      </c>
      <c r="T163" s="189">
        <v>0</v>
      </c>
      <c r="U163" s="189">
        <v>0</v>
      </c>
      <c r="V163" s="189">
        <v>0</v>
      </c>
      <c r="W163" s="189">
        <v>0</v>
      </c>
      <c r="X163" s="157">
        <f t="shared" si="35"/>
        <v>0</v>
      </c>
      <c r="Y163" s="126">
        <f>H163-X163</f>
        <v>0</v>
      </c>
      <c r="Z163" s="18"/>
      <c r="AA163" s="18"/>
    </row>
    <row r="164" spans="2:27" outlineLevel="1" x14ac:dyDescent="0.25">
      <c r="B164" s="151">
        <v>8360</v>
      </c>
      <c r="C164" s="152" t="s">
        <v>478</v>
      </c>
      <c r="D164" s="187"/>
      <c r="E164" s="18"/>
      <c r="F164" s="54"/>
      <c r="G164" s="270">
        <f>+'Contract Summary'!L164</f>
        <v>20716.829999999994</v>
      </c>
      <c r="H164" s="186">
        <f t="shared" si="44"/>
        <v>0</v>
      </c>
      <c r="I164" s="189">
        <v>0</v>
      </c>
      <c r="J164" s="189">
        <v>0</v>
      </c>
      <c r="K164" s="189">
        <v>0</v>
      </c>
      <c r="L164" s="189">
        <v>0</v>
      </c>
      <c r="M164" s="189">
        <v>0</v>
      </c>
      <c r="N164" s="189">
        <v>0</v>
      </c>
      <c r="O164" s="189">
        <v>0</v>
      </c>
      <c r="P164" s="189">
        <v>0</v>
      </c>
      <c r="Q164" s="189">
        <v>0</v>
      </c>
      <c r="R164" s="189">
        <v>0</v>
      </c>
      <c r="S164" s="189">
        <v>0</v>
      </c>
      <c r="T164" s="189">
        <v>0</v>
      </c>
      <c r="U164" s="189">
        <v>0</v>
      </c>
      <c r="V164" s="189">
        <v>0</v>
      </c>
      <c r="W164" s="189">
        <v>0</v>
      </c>
      <c r="X164" s="157">
        <f t="shared" si="35"/>
        <v>0</v>
      </c>
      <c r="Y164" s="126">
        <f>H164-X164</f>
        <v>0</v>
      </c>
      <c r="Z164" s="18"/>
      <c r="AA164" s="18"/>
    </row>
    <row r="165" spans="2:27" outlineLevel="1" x14ac:dyDescent="0.25">
      <c r="B165" s="151">
        <v>8380</v>
      </c>
      <c r="C165" s="152" t="s">
        <v>479</v>
      </c>
      <c r="D165" s="187"/>
      <c r="E165" s="18"/>
      <c r="F165" s="54"/>
      <c r="G165" s="270">
        <f>+'Contract Summary'!L165</f>
        <v>982.5</v>
      </c>
      <c r="H165" s="186">
        <f t="shared" si="44"/>
        <v>0</v>
      </c>
      <c r="I165" s="189">
        <v>0</v>
      </c>
      <c r="J165" s="189">
        <v>0</v>
      </c>
      <c r="K165" s="189">
        <v>0</v>
      </c>
      <c r="L165" s="189">
        <v>0</v>
      </c>
      <c r="M165" s="189">
        <v>0</v>
      </c>
      <c r="N165" s="189">
        <v>0</v>
      </c>
      <c r="O165" s="189">
        <v>0</v>
      </c>
      <c r="P165" s="189">
        <v>0</v>
      </c>
      <c r="Q165" s="189">
        <v>0</v>
      </c>
      <c r="R165" s="189">
        <v>0</v>
      </c>
      <c r="S165" s="189">
        <v>0</v>
      </c>
      <c r="T165" s="189">
        <v>0</v>
      </c>
      <c r="U165" s="189">
        <v>0</v>
      </c>
      <c r="V165" s="189">
        <v>0</v>
      </c>
      <c r="W165" s="189">
        <v>0</v>
      </c>
      <c r="X165" s="157">
        <f t="shared" si="35"/>
        <v>0</v>
      </c>
      <c r="Y165" s="126">
        <f>H165-X165</f>
        <v>0</v>
      </c>
      <c r="Z165" s="18"/>
      <c r="AA165" s="18"/>
    </row>
    <row r="166" spans="2:27" x14ac:dyDescent="0.25">
      <c r="B166" s="163"/>
      <c r="C166" s="162" t="s">
        <v>480</v>
      </c>
      <c r="D166" s="164"/>
      <c r="E166" s="64"/>
      <c r="F166" s="65"/>
      <c r="G166" s="270">
        <f>+'Contract Summary'!L166</f>
        <v>30860.309999999994</v>
      </c>
      <c r="H166" s="159">
        <f>SUBTOTAL(9,H159:H165)</f>
        <v>2400</v>
      </c>
      <c r="I166" s="166">
        <f t="shared" ref="I166:Y166" si="46">SUBTOTAL(9,I159:I165)</f>
        <v>2400</v>
      </c>
      <c r="J166" s="166">
        <f t="shared" si="46"/>
        <v>0</v>
      </c>
      <c r="K166" s="166">
        <f t="shared" si="46"/>
        <v>0</v>
      </c>
      <c r="L166" s="166">
        <f t="shared" si="46"/>
        <v>0</v>
      </c>
      <c r="M166" s="166">
        <f t="shared" si="46"/>
        <v>0</v>
      </c>
      <c r="N166" s="166">
        <f t="shared" si="46"/>
        <v>0</v>
      </c>
      <c r="O166" s="166">
        <f t="shared" si="46"/>
        <v>0</v>
      </c>
      <c r="P166" s="166">
        <f t="shared" si="46"/>
        <v>0</v>
      </c>
      <c r="Q166" s="166">
        <f t="shared" si="46"/>
        <v>0</v>
      </c>
      <c r="R166" s="166">
        <f t="shared" si="46"/>
        <v>0</v>
      </c>
      <c r="S166" s="166">
        <f t="shared" si="46"/>
        <v>0</v>
      </c>
      <c r="T166" s="166">
        <f t="shared" si="46"/>
        <v>0</v>
      </c>
      <c r="U166" s="166">
        <f t="shared" si="46"/>
        <v>0</v>
      </c>
      <c r="V166" s="166">
        <f t="shared" si="46"/>
        <v>0</v>
      </c>
      <c r="W166" s="166">
        <f t="shared" si="46"/>
        <v>0</v>
      </c>
      <c r="X166" s="166">
        <f t="shared" si="46"/>
        <v>2400</v>
      </c>
      <c r="Y166" s="73">
        <f t="shared" si="46"/>
        <v>0</v>
      </c>
      <c r="Z166" s="64"/>
      <c r="AA166" s="64"/>
    </row>
    <row r="167" spans="2:27" outlineLevel="1" x14ac:dyDescent="0.25">
      <c r="B167" s="151">
        <v>8410</v>
      </c>
      <c r="C167" s="152" t="s">
        <v>481</v>
      </c>
      <c r="D167" s="187"/>
      <c r="E167" s="18"/>
      <c r="F167" s="54"/>
      <c r="G167" s="270">
        <f>+'Contract Summary'!L167</f>
        <v>2555.83</v>
      </c>
      <c r="H167" s="186">
        <f>SUM(I167:W167)</f>
        <v>3384</v>
      </c>
      <c r="I167" s="189">
        <f>282*12</f>
        <v>3384</v>
      </c>
      <c r="J167" s="189">
        <v>0</v>
      </c>
      <c r="K167" s="189">
        <v>0</v>
      </c>
      <c r="L167" s="189">
        <v>0</v>
      </c>
      <c r="M167" s="189">
        <v>0</v>
      </c>
      <c r="N167" s="189">
        <v>0</v>
      </c>
      <c r="O167" s="189">
        <v>0</v>
      </c>
      <c r="P167" s="189">
        <v>0</v>
      </c>
      <c r="Q167" s="189">
        <v>0</v>
      </c>
      <c r="R167" s="189">
        <v>0</v>
      </c>
      <c r="S167" s="189">
        <v>0</v>
      </c>
      <c r="T167" s="189">
        <v>0</v>
      </c>
      <c r="U167" s="189">
        <v>0</v>
      </c>
      <c r="V167" s="189">
        <v>0</v>
      </c>
      <c r="W167" s="189">
        <v>0</v>
      </c>
      <c r="X167" s="157">
        <f>SUM(I167:W167)</f>
        <v>3384</v>
      </c>
      <c r="Y167" s="126">
        <f>H167-X167</f>
        <v>0</v>
      </c>
      <c r="Z167" s="18"/>
      <c r="AA167" s="18"/>
    </row>
    <row r="168" spans="2:27" outlineLevel="1" x14ac:dyDescent="0.25">
      <c r="B168" s="151">
        <v>8420</v>
      </c>
      <c r="C168" s="152" t="s">
        <v>482</v>
      </c>
      <c r="D168" s="187"/>
      <c r="E168" s="18"/>
      <c r="F168" s="54"/>
      <c r="G168" s="270">
        <f>+'Contract Summary'!L168</f>
        <v>3145.51</v>
      </c>
      <c r="H168" s="186">
        <f>SUM(I168:W168)</f>
        <v>4000</v>
      </c>
      <c r="I168" s="189">
        <v>4000</v>
      </c>
      <c r="J168" s="189">
        <v>0</v>
      </c>
      <c r="K168" s="189">
        <v>0</v>
      </c>
      <c r="L168" s="189">
        <v>0</v>
      </c>
      <c r="M168" s="189">
        <v>0</v>
      </c>
      <c r="N168" s="189">
        <v>0</v>
      </c>
      <c r="O168" s="189">
        <v>0</v>
      </c>
      <c r="P168" s="189">
        <v>0</v>
      </c>
      <c r="Q168" s="189">
        <v>0</v>
      </c>
      <c r="R168" s="189">
        <v>0</v>
      </c>
      <c r="S168" s="189">
        <v>0</v>
      </c>
      <c r="T168" s="189">
        <v>0</v>
      </c>
      <c r="U168" s="189">
        <v>0</v>
      </c>
      <c r="V168" s="189">
        <v>0</v>
      </c>
      <c r="W168" s="189">
        <v>0</v>
      </c>
      <c r="X168" s="157">
        <f>SUM(I168:W168)</f>
        <v>4000</v>
      </c>
      <c r="Y168" s="126">
        <f>H168-X168</f>
        <v>0</v>
      </c>
      <c r="Z168" s="18"/>
      <c r="AA168" s="18"/>
    </row>
    <row r="169" spans="2:27" outlineLevel="1" x14ac:dyDescent="0.25">
      <c r="B169" s="151">
        <v>8430</v>
      </c>
      <c r="C169" s="152" t="s">
        <v>483</v>
      </c>
      <c r="D169" s="187"/>
      <c r="E169" s="18"/>
      <c r="F169" s="54"/>
      <c r="G169" s="270">
        <f>+'Contract Summary'!L169</f>
        <v>2117.7600000000002</v>
      </c>
      <c r="H169" s="186">
        <f>SUM(I169:W169)</f>
        <v>0</v>
      </c>
      <c r="I169" s="189">
        <v>0</v>
      </c>
      <c r="J169" s="189">
        <v>0</v>
      </c>
      <c r="K169" s="189">
        <v>0</v>
      </c>
      <c r="L169" s="189">
        <v>0</v>
      </c>
      <c r="M169" s="189">
        <v>0</v>
      </c>
      <c r="N169" s="189">
        <v>0</v>
      </c>
      <c r="O169" s="189">
        <v>0</v>
      </c>
      <c r="P169" s="189">
        <v>0</v>
      </c>
      <c r="Q169" s="189">
        <v>0</v>
      </c>
      <c r="R169" s="189">
        <v>0</v>
      </c>
      <c r="S169" s="189">
        <v>0</v>
      </c>
      <c r="T169" s="189">
        <v>0</v>
      </c>
      <c r="U169" s="189">
        <v>0</v>
      </c>
      <c r="V169" s="189">
        <v>0</v>
      </c>
      <c r="W169" s="189">
        <v>0</v>
      </c>
      <c r="X169" s="157">
        <f>SUM(I169:W169)</f>
        <v>0</v>
      </c>
      <c r="Y169" s="126">
        <f>H169-X169</f>
        <v>0</v>
      </c>
      <c r="Z169" s="18"/>
      <c r="AA169" s="18"/>
    </row>
    <row r="170" spans="2:27" x14ac:dyDescent="0.25">
      <c r="B170" s="163"/>
      <c r="C170" s="162" t="s">
        <v>484</v>
      </c>
      <c r="D170" s="164"/>
      <c r="E170" s="64"/>
      <c r="F170" s="65"/>
      <c r="G170" s="270">
        <f>+'Contract Summary'!L170</f>
        <v>7819.1</v>
      </c>
      <c r="H170" s="159">
        <f>SUM(H167:H169)</f>
        <v>7384</v>
      </c>
      <c r="I170" s="166">
        <f t="shared" ref="I170:Y170" si="47">SUBTOTAL(9,I167:I169)</f>
        <v>7384</v>
      </c>
      <c r="J170" s="166">
        <f t="shared" si="47"/>
        <v>0</v>
      </c>
      <c r="K170" s="166">
        <f t="shared" si="47"/>
        <v>0</v>
      </c>
      <c r="L170" s="166">
        <f t="shared" si="47"/>
        <v>0</v>
      </c>
      <c r="M170" s="166">
        <f t="shared" si="47"/>
        <v>0</v>
      </c>
      <c r="N170" s="166">
        <f t="shared" si="47"/>
        <v>0</v>
      </c>
      <c r="O170" s="166">
        <f t="shared" si="47"/>
        <v>0</v>
      </c>
      <c r="P170" s="166">
        <f t="shared" si="47"/>
        <v>0</v>
      </c>
      <c r="Q170" s="166">
        <f t="shared" si="47"/>
        <v>0</v>
      </c>
      <c r="R170" s="166">
        <f t="shared" si="47"/>
        <v>0</v>
      </c>
      <c r="S170" s="166">
        <f t="shared" si="47"/>
        <v>0</v>
      </c>
      <c r="T170" s="166">
        <f t="shared" si="47"/>
        <v>0</v>
      </c>
      <c r="U170" s="166">
        <f t="shared" si="47"/>
        <v>0</v>
      </c>
      <c r="V170" s="166">
        <f t="shared" si="47"/>
        <v>0</v>
      </c>
      <c r="W170" s="166">
        <f t="shared" si="47"/>
        <v>0</v>
      </c>
      <c r="X170" s="166">
        <f t="shared" si="47"/>
        <v>7384</v>
      </c>
      <c r="Y170" s="73">
        <f t="shared" si="47"/>
        <v>0</v>
      </c>
      <c r="Z170" s="64"/>
      <c r="AA170" s="64"/>
    </row>
    <row r="171" spans="2:27" outlineLevel="1" x14ac:dyDescent="0.25">
      <c r="B171" s="151">
        <v>8460</v>
      </c>
      <c r="C171" s="152" t="s">
        <v>485</v>
      </c>
      <c r="D171" s="187"/>
      <c r="E171" s="18"/>
      <c r="F171" s="54"/>
      <c r="G171" s="270">
        <f>+'Contract Summary'!L171</f>
        <v>0</v>
      </c>
      <c r="H171" s="186">
        <f>SUM(I171:W171)</f>
        <v>0</v>
      </c>
      <c r="I171" s="189">
        <f>G171</f>
        <v>0</v>
      </c>
      <c r="J171" s="189">
        <v>0</v>
      </c>
      <c r="K171" s="189">
        <v>0</v>
      </c>
      <c r="L171" s="189">
        <v>0</v>
      </c>
      <c r="M171" s="189">
        <v>0</v>
      </c>
      <c r="N171" s="189">
        <v>0</v>
      </c>
      <c r="O171" s="189">
        <v>0</v>
      </c>
      <c r="P171" s="189">
        <v>0</v>
      </c>
      <c r="Q171" s="189">
        <v>0</v>
      </c>
      <c r="R171" s="189">
        <v>0</v>
      </c>
      <c r="S171" s="189">
        <v>0</v>
      </c>
      <c r="T171" s="189">
        <v>0</v>
      </c>
      <c r="U171" s="189">
        <v>0</v>
      </c>
      <c r="V171" s="189">
        <v>0</v>
      </c>
      <c r="W171" s="189">
        <v>0</v>
      </c>
      <c r="X171" s="157">
        <f>SUM(I171:W171)</f>
        <v>0</v>
      </c>
      <c r="Y171" s="126">
        <f>H171-X171</f>
        <v>0</v>
      </c>
      <c r="Z171" s="18"/>
      <c r="AA171" s="18"/>
    </row>
    <row r="172" spans="2:27" outlineLevel="1" x14ac:dyDescent="0.25">
      <c r="B172" s="151">
        <v>8470</v>
      </c>
      <c r="C172" s="152" t="s">
        <v>486</v>
      </c>
      <c r="D172" s="187"/>
      <c r="E172" s="18"/>
      <c r="F172" s="54"/>
      <c r="G172" s="270">
        <f>+'Contract Summary'!L172</f>
        <v>0</v>
      </c>
      <c r="H172" s="186">
        <f>SUM(I172:W172)</f>
        <v>0</v>
      </c>
      <c r="I172" s="189">
        <f>G172</f>
        <v>0</v>
      </c>
      <c r="J172" s="189">
        <v>0</v>
      </c>
      <c r="K172" s="189">
        <v>0</v>
      </c>
      <c r="L172" s="189">
        <v>0</v>
      </c>
      <c r="M172" s="189">
        <v>0</v>
      </c>
      <c r="N172" s="189">
        <v>0</v>
      </c>
      <c r="O172" s="189">
        <v>0</v>
      </c>
      <c r="P172" s="189">
        <v>0</v>
      </c>
      <c r="Q172" s="189">
        <v>0</v>
      </c>
      <c r="R172" s="189">
        <v>0</v>
      </c>
      <c r="S172" s="189">
        <v>0</v>
      </c>
      <c r="T172" s="189">
        <v>0</v>
      </c>
      <c r="U172" s="189">
        <v>0</v>
      </c>
      <c r="V172" s="189">
        <v>0</v>
      </c>
      <c r="W172" s="189">
        <v>0</v>
      </c>
      <c r="X172" s="157">
        <f>SUM(I172:W172)</f>
        <v>0</v>
      </c>
      <c r="Y172" s="126">
        <f>H172-X172</f>
        <v>0</v>
      </c>
      <c r="Z172" s="18"/>
      <c r="AA172" s="18"/>
    </row>
    <row r="173" spans="2:27" outlineLevel="1" x14ac:dyDescent="0.25">
      <c r="B173" s="151">
        <v>8480</v>
      </c>
      <c r="C173" s="152" t="s">
        <v>487</v>
      </c>
      <c r="D173" s="187"/>
      <c r="E173" s="18"/>
      <c r="F173" s="54"/>
      <c r="G173" s="270">
        <f>+'Contract Summary'!L173</f>
        <v>0</v>
      </c>
      <c r="H173" s="186">
        <f>SUM(I173:W173)</f>
        <v>0</v>
      </c>
      <c r="I173" s="189">
        <f>G173</f>
        <v>0</v>
      </c>
      <c r="J173" s="189">
        <v>0</v>
      </c>
      <c r="K173" s="189">
        <v>0</v>
      </c>
      <c r="L173" s="189">
        <v>0</v>
      </c>
      <c r="M173" s="189">
        <v>0</v>
      </c>
      <c r="N173" s="189">
        <v>0</v>
      </c>
      <c r="O173" s="189">
        <v>0</v>
      </c>
      <c r="P173" s="189">
        <v>0</v>
      </c>
      <c r="Q173" s="189">
        <v>0</v>
      </c>
      <c r="R173" s="189">
        <v>0</v>
      </c>
      <c r="S173" s="189">
        <v>0</v>
      </c>
      <c r="T173" s="189">
        <v>0</v>
      </c>
      <c r="U173" s="189">
        <v>0</v>
      </c>
      <c r="V173" s="189">
        <v>0</v>
      </c>
      <c r="W173" s="189">
        <v>0</v>
      </c>
      <c r="X173" s="157">
        <f>SUM(I173:W173)</f>
        <v>0</v>
      </c>
      <c r="Y173" s="126">
        <f>H173-X173</f>
        <v>0</v>
      </c>
      <c r="Z173" s="18"/>
      <c r="AA173" s="18"/>
    </row>
    <row r="174" spans="2:27" outlineLevel="1" x14ac:dyDescent="0.25">
      <c r="B174" s="151">
        <v>8490</v>
      </c>
      <c r="C174" s="152" t="s">
        <v>488</v>
      </c>
      <c r="D174" s="187"/>
      <c r="E174" s="18"/>
      <c r="F174" s="54"/>
      <c r="G174" s="270">
        <f>+'Contract Summary'!L174</f>
        <v>0</v>
      </c>
      <c r="H174" s="186">
        <f>SUM(I174:W174)</f>
        <v>0</v>
      </c>
      <c r="I174" s="189">
        <f>G174</f>
        <v>0</v>
      </c>
      <c r="J174" s="189">
        <v>0</v>
      </c>
      <c r="K174" s="189">
        <v>0</v>
      </c>
      <c r="L174" s="189">
        <v>0</v>
      </c>
      <c r="M174" s="189">
        <v>0</v>
      </c>
      <c r="N174" s="189">
        <v>0</v>
      </c>
      <c r="O174" s="189">
        <v>0</v>
      </c>
      <c r="P174" s="189">
        <v>0</v>
      </c>
      <c r="Q174" s="189">
        <v>0</v>
      </c>
      <c r="R174" s="189">
        <v>0</v>
      </c>
      <c r="S174" s="189">
        <v>0</v>
      </c>
      <c r="T174" s="189">
        <v>0</v>
      </c>
      <c r="U174" s="189">
        <v>0</v>
      </c>
      <c r="V174" s="189">
        <v>0</v>
      </c>
      <c r="W174" s="189">
        <v>0</v>
      </c>
      <c r="X174" s="157">
        <f>SUM(I174:W174)</f>
        <v>0</v>
      </c>
      <c r="Y174" s="126">
        <f>H174-X174</f>
        <v>0</v>
      </c>
      <c r="Z174" s="18"/>
      <c r="AA174" s="18"/>
    </row>
    <row r="175" spans="2:27" x14ac:dyDescent="0.25">
      <c r="B175" s="163"/>
      <c r="C175" s="162" t="s">
        <v>489</v>
      </c>
      <c r="D175" s="164"/>
      <c r="E175" s="64"/>
      <c r="F175" s="65"/>
      <c r="G175" s="270">
        <f>+'Contract Summary'!L175</f>
        <v>0</v>
      </c>
      <c r="H175" s="159">
        <f>SUBTOTAL(9,H171:H174)</f>
        <v>0</v>
      </c>
      <c r="I175" s="166">
        <f t="shared" ref="I175:Y175" si="48">SUBTOTAL(9,I171:I174)</f>
        <v>0</v>
      </c>
      <c r="J175" s="166">
        <f t="shared" si="48"/>
        <v>0</v>
      </c>
      <c r="K175" s="166">
        <f t="shared" si="48"/>
        <v>0</v>
      </c>
      <c r="L175" s="166">
        <f t="shared" si="48"/>
        <v>0</v>
      </c>
      <c r="M175" s="166">
        <f t="shared" si="48"/>
        <v>0</v>
      </c>
      <c r="N175" s="166">
        <f t="shared" si="48"/>
        <v>0</v>
      </c>
      <c r="O175" s="166">
        <f t="shared" si="48"/>
        <v>0</v>
      </c>
      <c r="P175" s="166">
        <f t="shared" si="48"/>
        <v>0</v>
      </c>
      <c r="Q175" s="166">
        <f t="shared" si="48"/>
        <v>0</v>
      </c>
      <c r="R175" s="166">
        <f t="shared" si="48"/>
        <v>0</v>
      </c>
      <c r="S175" s="166">
        <f t="shared" si="48"/>
        <v>0</v>
      </c>
      <c r="T175" s="166">
        <f t="shared" si="48"/>
        <v>0</v>
      </c>
      <c r="U175" s="166">
        <f t="shared" si="48"/>
        <v>0</v>
      </c>
      <c r="V175" s="166">
        <f t="shared" si="48"/>
        <v>0</v>
      </c>
      <c r="W175" s="166">
        <f t="shared" si="48"/>
        <v>0</v>
      </c>
      <c r="X175" s="166">
        <f t="shared" si="48"/>
        <v>0</v>
      </c>
      <c r="Y175" s="73">
        <f t="shared" si="48"/>
        <v>0</v>
      </c>
      <c r="Z175" s="64"/>
      <c r="AA175" s="64"/>
    </row>
    <row r="176" spans="2:27" x14ac:dyDescent="0.25">
      <c r="B176" s="151">
        <v>8730</v>
      </c>
      <c r="C176" s="162" t="s">
        <v>490</v>
      </c>
      <c r="D176" s="187"/>
      <c r="E176" s="18"/>
      <c r="F176" s="54"/>
      <c r="G176" s="270">
        <f>+'Contract Summary'!L176</f>
        <v>0</v>
      </c>
      <c r="H176" s="159">
        <f>SUM(I176:W176)</f>
        <v>0</v>
      </c>
      <c r="I176" s="189">
        <f t="shared" ref="I176:I181" si="49">G176</f>
        <v>0</v>
      </c>
      <c r="J176" s="189">
        <v>0</v>
      </c>
      <c r="K176" s="189">
        <v>0</v>
      </c>
      <c r="L176" s="189">
        <v>0</v>
      </c>
      <c r="M176" s="189">
        <v>0</v>
      </c>
      <c r="N176" s="189">
        <v>0</v>
      </c>
      <c r="O176" s="189">
        <v>0</v>
      </c>
      <c r="P176" s="189">
        <v>0</v>
      </c>
      <c r="Q176" s="189">
        <v>0</v>
      </c>
      <c r="R176" s="189">
        <v>0</v>
      </c>
      <c r="S176" s="189">
        <v>0</v>
      </c>
      <c r="T176" s="189">
        <v>0</v>
      </c>
      <c r="U176" s="189">
        <v>0</v>
      </c>
      <c r="V176" s="189">
        <v>0</v>
      </c>
      <c r="W176" s="189">
        <v>0</v>
      </c>
      <c r="X176" s="157">
        <f t="shared" ref="X176:X181" si="50">SUM(I176:W176)</f>
        <v>0</v>
      </c>
      <c r="Y176" s="126">
        <f t="shared" ref="Y176:Y181" si="51">H176-X176</f>
        <v>0</v>
      </c>
      <c r="Z176" s="18"/>
      <c r="AA176" s="18"/>
    </row>
    <row r="177" spans="2:27" outlineLevel="1" x14ac:dyDescent="0.25">
      <c r="B177" s="151">
        <v>8510</v>
      </c>
      <c r="C177" s="152" t="s">
        <v>491</v>
      </c>
      <c r="D177" s="187"/>
      <c r="E177" s="18"/>
      <c r="F177" s="54"/>
      <c r="G177" s="270">
        <f>+'Contract Summary'!L177</f>
        <v>0</v>
      </c>
      <c r="H177" s="186">
        <f t="shared" ref="H177:H181" si="52">SUM(I177:W177)</f>
        <v>0</v>
      </c>
      <c r="I177" s="189">
        <f t="shared" si="49"/>
        <v>0</v>
      </c>
      <c r="J177" s="189">
        <v>0</v>
      </c>
      <c r="K177" s="189">
        <v>0</v>
      </c>
      <c r="L177" s="189">
        <v>0</v>
      </c>
      <c r="M177" s="189">
        <v>0</v>
      </c>
      <c r="N177" s="189">
        <v>0</v>
      </c>
      <c r="O177" s="189">
        <v>0</v>
      </c>
      <c r="P177" s="189">
        <v>0</v>
      </c>
      <c r="Q177" s="189">
        <v>0</v>
      </c>
      <c r="R177" s="189">
        <v>0</v>
      </c>
      <c r="S177" s="189">
        <v>0</v>
      </c>
      <c r="T177" s="189">
        <v>0</v>
      </c>
      <c r="U177" s="189">
        <v>0</v>
      </c>
      <c r="V177" s="189">
        <v>0</v>
      </c>
      <c r="W177" s="189">
        <v>0</v>
      </c>
      <c r="X177" s="157">
        <f t="shared" si="50"/>
        <v>0</v>
      </c>
      <c r="Y177" s="126">
        <f t="shared" si="51"/>
        <v>0</v>
      </c>
      <c r="Z177" s="18"/>
      <c r="AA177" s="18"/>
    </row>
    <row r="178" spans="2:27" outlineLevel="1" x14ac:dyDescent="0.25">
      <c r="B178" s="151">
        <v>8520</v>
      </c>
      <c r="C178" s="152" t="s">
        <v>492</v>
      </c>
      <c r="D178" s="187"/>
      <c r="E178" s="18"/>
      <c r="F178" s="54"/>
      <c r="G178" s="270">
        <f>+'Contract Summary'!L178</f>
        <v>0</v>
      </c>
      <c r="H178" s="186">
        <f t="shared" si="52"/>
        <v>0</v>
      </c>
      <c r="I178" s="189">
        <f t="shared" si="49"/>
        <v>0</v>
      </c>
      <c r="J178" s="189">
        <v>0</v>
      </c>
      <c r="K178" s="189">
        <v>0</v>
      </c>
      <c r="L178" s="189">
        <v>0</v>
      </c>
      <c r="M178" s="189">
        <v>0</v>
      </c>
      <c r="N178" s="189">
        <v>0</v>
      </c>
      <c r="O178" s="189">
        <v>0</v>
      </c>
      <c r="P178" s="189">
        <v>0</v>
      </c>
      <c r="Q178" s="189">
        <v>0</v>
      </c>
      <c r="R178" s="189">
        <v>0</v>
      </c>
      <c r="S178" s="189">
        <v>0</v>
      </c>
      <c r="T178" s="189">
        <v>0</v>
      </c>
      <c r="U178" s="189">
        <v>0</v>
      </c>
      <c r="V178" s="189">
        <v>0</v>
      </c>
      <c r="W178" s="189">
        <v>0</v>
      </c>
      <c r="X178" s="157">
        <f t="shared" si="50"/>
        <v>0</v>
      </c>
      <c r="Y178" s="126">
        <f t="shared" si="51"/>
        <v>0</v>
      </c>
      <c r="Z178" s="18"/>
      <c r="AA178" s="18"/>
    </row>
    <row r="179" spans="2:27" outlineLevel="1" x14ac:dyDescent="0.25">
      <c r="B179" s="151">
        <v>8530</v>
      </c>
      <c r="C179" s="152" t="s">
        <v>493</v>
      </c>
      <c r="D179" s="187"/>
      <c r="E179" s="18"/>
      <c r="F179" s="54"/>
      <c r="G179" s="270">
        <f>+'Contract Summary'!L179</f>
        <v>0</v>
      </c>
      <c r="H179" s="186">
        <f t="shared" si="52"/>
        <v>0</v>
      </c>
      <c r="I179" s="189">
        <f t="shared" si="49"/>
        <v>0</v>
      </c>
      <c r="J179" s="189">
        <v>0</v>
      </c>
      <c r="K179" s="189">
        <v>0</v>
      </c>
      <c r="L179" s="189">
        <v>0</v>
      </c>
      <c r="M179" s="189">
        <v>0</v>
      </c>
      <c r="N179" s="189">
        <v>0</v>
      </c>
      <c r="O179" s="189">
        <v>0</v>
      </c>
      <c r="P179" s="189">
        <v>0</v>
      </c>
      <c r="Q179" s="189">
        <v>0</v>
      </c>
      <c r="R179" s="189">
        <v>0</v>
      </c>
      <c r="S179" s="189">
        <v>0</v>
      </c>
      <c r="T179" s="189">
        <v>0</v>
      </c>
      <c r="U179" s="189">
        <v>0</v>
      </c>
      <c r="V179" s="189">
        <v>0</v>
      </c>
      <c r="W179" s="189">
        <v>0</v>
      </c>
      <c r="X179" s="157">
        <f t="shared" si="50"/>
        <v>0</v>
      </c>
      <c r="Y179" s="126">
        <f t="shared" si="51"/>
        <v>0</v>
      </c>
      <c r="Z179" s="18"/>
      <c r="AA179" s="18"/>
    </row>
    <row r="180" spans="2:27" outlineLevel="1" x14ac:dyDescent="0.25">
      <c r="B180" s="151">
        <v>8540</v>
      </c>
      <c r="C180" s="152" t="s">
        <v>494</v>
      </c>
      <c r="D180" s="187"/>
      <c r="E180" s="18"/>
      <c r="F180" s="54"/>
      <c r="G180" s="270">
        <f>+'Contract Summary'!L180</f>
        <v>0</v>
      </c>
      <c r="H180" s="186">
        <f t="shared" si="52"/>
        <v>0</v>
      </c>
      <c r="I180" s="189">
        <f t="shared" si="49"/>
        <v>0</v>
      </c>
      <c r="J180" s="189">
        <v>0</v>
      </c>
      <c r="K180" s="189">
        <v>0</v>
      </c>
      <c r="L180" s="189">
        <v>0</v>
      </c>
      <c r="M180" s="189">
        <v>0</v>
      </c>
      <c r="N180" s="189">
        <v>0</v>
      </c>
      <c r="O180" s="189">
        <v>0</v>
      </c>
      <c r="P180" s="189">
        <v>0</v>
      </c>
      <c r="Q180" s="189">
        <v>0</v>
      </c>
      <c r="R180" s="189">
        <v>0</v>
      </c>
      <c r="S180" s="189">
        <v>0</v>
      </c>
      <c r="T180" s="189">
        <v>0</v>
      </c>
      <c r="U180" s="189">
        <v>0</v>
      </c>
      <c r="V180" s="189">
        <v>0</v>
      </c>
      <c r="W180" s="189">
        <v>0</v>
      </c>
      <c r="X180" s="157">
        <f t="shared" si="50"/>
        <v>0</v>
      </c>
      <c r="Y180" s="126">
        <f t="shared" si="51"/>
        <v>0</v>
      </c>
      <c r="Z180" s="18"/>
      <c r="AA180" s="18"/>
    </row>
    <row r="181" spans="2:27" outlineLevel="1" x14ac:dyDescent="0.25">
      <c r="B181" s="151">
        <v>8550</v>
      </c>
      <c r="C181" s="152" t="s">
        <v>495</v>
      </c>
      <c r="D181" s="187"/>
      <c r="E181" s="18"/>
      <c r="F181" s="54"/>
      <c r="G181" s="270">
        <f>+'Contract Summary'!L181</f>
        <v>0</v>
      </c>
      <c r="H181" s="186">
        <f t="shared" si="52"/>
        <v>0</v>
      </c>
      <c r="I181" s="189">
        <f t="shared" si="49"/>
        <v>0</v>
      </c>
      <c r="J181" s="189">
        <v>0</v>
      </c>
      <c r="K181" s="189">
        <v>0</v>
      </c>
      <c r="L181" s="189">
        <v>0</v>
      </c>
      <c r="M181" s="189">
        <v>0</v>
      </c>
      <c r="N181" s="189">
        <v>0</v>
      </c>
      <c r="O181" s="189">
        <v>0</v>
      </c>
      <c r="P181" s="189">
        <v>0</v>
      </c>
      <c r="Q181" s="189">
        <v>0</v>
      </c>
      <c r="R181" s="189">
        <v>0</v>
      </c>
      <c r="S181" s="189">
        <v>0</v>
      </c>
      <c r="T181" s="189">
        <v>0</v>
      </c>
      <c r="U181" s="189">
        <v>0</v>
      </c>
      <c r="V181" s="189">
        <v>0</v>
      </c>
      <c r="W181" s="189">
        <v>0</v>
      </c>
      <c r="X181" s="157">
        <f t="shared" si="50"/>
        <v>0</v>
      </c>
      <c r="Y181" s="126">
        <f t="shared" si="51"/>
        <v>0</v>
      </c>
      <c r="Z181" s="18"/>
      <c r="AA181" s="18"/>
    </row>
    <row r="182" spans="2:27" x14ac:dyDescent="0.25">
      <c r="B182" s="163"/>
      <c r="C182" s="162" t="s">
        <v>496</v>
      </c>
      <c r="D182" s="164"/>
      <c r="E182" s="64"/>
      <c r="F182" s="65"/>
      <c r="G182" s="270">
        <f>+'Contract Summary'!L182</f>
        <v>0</v>
      </c>
      <c r="H182" s="159">
        <f>SUBTOTAL(9,H177:H181)</f>
        <v>0</v>
      </c>
      <c r="I182" s="159">
        <f t="shared" ref="I182:Y182" si="53">SUBTOTAL(9,I177:I181)</f>
        <v>0</v>
      </c>
      <c r="J182" s="159">
        <f t="shared" si="53"/>
        <v>0</v>
      </c>
      <c r="K182" s="159">
        <f t="shared" si="53"/>
        <v>0</v>
      </c>
      <c r="L182" s="159">
        <f t="shared" si="53"/>
        <v>0</v>
      </c>
      <c r="M182" s="159">
        <f t="shared" si="53"/>
        <v>0</v>
      </c>
      <c r="N182" s="159">
        <f t="shared" si="53"/>
        <v>0</v>
      </c>
      <c r="O182" s="159">
        <f t="shared" si="53"/>
        <v>0</v>
      </c>
      <c r="P182" s="159">
        <f t="shared" si="53"/>
        <v>0</v>
      </c>
      <c r="Q182" s="159">
        <f t="shared" si="53"/>
        <v>0</v>
      </c>
      <c r="R182" s="159">
        <f t="shared" si="53"/>
        <v>0</v>
      </c>
      <c r="S182" s="159">
        <f t="shared" si="53"/>
        <v>0</v>
      </c>
      <c r="T182" s="159">
        <f t="shared" si="53"/>
        <v>0</v>
      </c>
      <c r="U182" s="159">
        <f t="shared" si="53"/>
        <v>0</v>
      </c>
      <c r="V182" s="159">
        <f t="shared" si="53"/>
        <v>0</v>
      </c>
      <c r="W182" s="159">
        <f t="shared" si="53"/>
        <v>0</v>
      </c>
      <c r="X182" s="166">
        <f t="shared" si="53"/>
        <v>0</v>
      </c>
      <c r="Y182" s="73">
        <f t="shared" si="53"/>
        <v>0</v>
      </c>
      <c r="Z182" s="64"/>
      <c r="AA182" s="64"/>
    </row>
    <row r="183" spans="2:27" outlineLevel="1" x14ac:dyDescent="0.25">
      <c r="B183" s="151">
        <v>8560</v>
      </c>
      <c r="C183" s="152" t="s">
        <v>497</v>
      </c>
      <c r="D183" s="187"/>
      <c r="E183" s="18"/>
      <c r="F183" s="54"/>
      <c r="G183" s="270">
        <f>+'Contract Summary'!L183</f>
        <v>0</v>
      </c>
      <c r="H183" s="186">
        <f>SUM(I183:W183)</f>
        <v>0</v>
      </c>
      <c r="I183" s="189">
        <f t="shared" ref="I183:I196" si="54">G183</f>
        <v>0</v>
      </c>
      <c r="J183" s="189">
        <v>0</v>
      </c>
      <c r="K183" s="189">
        <v>0</v>
      </c>
      <c r="L183" s="189">
        <v>0</v>
      </c>
      <c r="M183" s="189">
        <v>0</v>
      </c>
      <c r="N183" s="189">
        <v>0</v>
      </c>
      <c r="O183" s="189">
        <v>0</v>
      </c>
      <c r="P183" s="189">
        <v>0</v>
      </c>
      <c r="Q183" s="189">
        <v>0</v>
      </c>
      <c r="R183" s="189">
        <v>0</v>
      </c>
      <c r="S183" s="189">
        <v>0</v>
      </c>
      <c r="T183" s="189">
        <v>0</v>
      </c>
      <c r="U183" s="189">
        <v>0</v>
      </c>
      <c r="V183" s="189">
        <v>0</v>
      </c>
      <c r="W183" s="189">
        <v>0</v>
      </c>
      <c r="X183" s="157">
        <f>SUM(I183:W183)</f>
        <v>0</v>
      </c>
      <c r="Y183" s="126">
        <f>H183-X183</f>
        <v>0</v>
      </c>
      <c r="Z183" s="18"/>
      <c r="AA183" s="18"/>
    </row>
    <row r="184" spans="2:27" outlineLevel="1" x14ac:dyDescent="0.25">
      <c r="B184" s="151">
        <v>8570</v>
      </c>
      <c r="C184" s="152" t="s">
        <v>498</v>
      </c>
      <c r="D184" s="187"/>
      <c r="E184" s="18"/>
      <c r="F184" s="54"/>
      <c r="G184" s="270">
        <f>+'Contract Summary'!L184</f>
        <v>0</v>
      </c>
      <c r="H184" s="186">
        <f>SUM(I184:W184)</f>
        <v>0</v>
      </c>
      <c r="I184" s="189">
        <f t="shared" si="54"/>
        <v>0</v>
      </c>
      <c r="J184" s="189">
        <v>0</v>
      </c>
      <c r="K184" s="189">
        <v>0</v>
      </c>
      <c r="L184" s="189">
        <v>0</v>
      </c>
      <c r="M184" s="189">
        <v>0</v>
      </c>
      <c r="N184" s="189">
        <v>0</v>
      </c>
      <c r="O184" s="189">
        <v>0</v>
      </c>
      <c r="P184" s="189">
        <v>0</v>
      </c>
      <c r="Q184" s="189">
        <v>0</v>
      </c>
      <c r="R184" s="189">
        <v>0</v>
      </c>
      <c r="S184" s="189">
        <v>0</v>
      </c>
      <c r="T184" s="189">
        <v>0</v>
      </c>
      <c r="U184" s="189">
        <v>0</v>
      </c>
      <c r="V184" s="189">
        <v>0</v>
      </c>
      <c r="W184" s="189">
        <v>0</v>
      </c>
      <c r="X184" s="157">
        <f>SUM(I184:W184)</f>
        <v>0</v>
      </c>
      <c r="Y184" s="126">
        <f>H184-X184</f>
        <v>0</v>
      </c>
      <c r="Z184" s="18"/>
      <c r="AA184" s="18"/>
    </row>
    <row r="185" spans="2:27" outlineLevel="1" x14ac:dyDescent="0.25">
      <c r="B185" s="151">
        <v>8571</v>
      </c>
      <c r="C185" s="152" t="s">
        <v>499</v>
      </c>
      <c r="D185" s="187"/>
      <c r="E185" s="18"/>
      <c r="F185" s="54"/>
      <c r="G185" s="270">
        <f>+'Contract Summary'!L185</f>
        <v>0</v>
      </c>
      <c r="H185" s="186">
        <f t="shared" ref="H185:H196" si="55">SUM(I185:W185)</f>
        <v>0</v>
      </c>
      <c r="I185" s="189">
        <f t="shared" si="54"/>
        <v>0</v>
      </c>
      <c r="J185" s="189">
        <v>0</v>
      </c>
      <c r="K185" s="189">
        <v>0</v>
      </c>
      <c r="L185" s="189">
        <v>0</v>
      </c>
      <c r="M185" s="189">
        <v>0</v>
      </c>
      <c r="N185" s="189">
        <v>0</v>
      </c>
      <c r="O185" s="189">
        <v>0</v>
      </c>
      <c r="P185" s="189">
        <v>0</v>
      </c>
      <c r="Q185" s="189">
        <v>0</v>
      </c>
      <c r="R185" s="189">
        <v>0</v>
      </c>
      <c r="S185" s="189">
        <v>0</v>
      </c>
      <c r="T185" s="189">
        <v>0</v>
      </c>
      <c r="U185" s="189">
        <v>0</v>
      </c>
      <c r="V185" s="189">
        <v>0</v>
      </c>
      <c r="W185" s="189">
        <v>0</v>
      </c>
      <c r="X185" s="157">
        <f t="shared" ref="X185:X196" si="56">SUM(I185:W185)</f>
        <v>0</v>
      </c>
      <c r="Y185" s="126">
        <f t="shared" ref="Y185:Y196" si="57">H185-X185</f>
        <v>0</v>
      </c>
      <c r="Z185" s="18"/>
      <c r="AA185" s="18"/>
    </row>
    <row r="186" spans="2:27" outlineLevel="1" x14ac:dyDescent="0.25">
      <c r="B186" s="151">
        <v>8572</v>
      </c>
      <c r="C186" s="152" t="s">
        <v>500</v>
      </c>
      <c r="D186" s="187"/>
      <c r="E186" s="18"/>
      <c r="F186" s="54"/>
      <c r="G186" s="270">
        <f>+'Contract Summary'!L186</f>
        <v>0</v>
      </c>
      <c r="H186" s="186">
        <f t="shared" si="55"/>
        <v>0</v>
      </c>
      <c r="I186" s="189">
        <f t="shared" si="54"/>
        <v>0</v>
      </c>
      <c r="J186" s="189">
        <v>0</v>
      </c>
      <c r="K186" s="189">
        <v>0</v>
      </c>
      <c r="L186" s="189">
        <v>0</v>
      </c>
      <c r="M186" s="189">
        <v>0</v>
      </c>
      <c r="N186" s="189">
        <v>0</v>
      </c>
      <c r="O186" s="189">
        <v>0</v>
      </c>
      <c r="P186" s="189">
        <v>0</v>
      </c>
      <c r="Q186" s="189">
        <v>0</v>
      </c>
      <c r="R186" s="189">
        <v>0</v>
      </c>
      <c r="S186" s="189">
        <v>0</v>
      </c>
      <c r="T186" s="189">
        <v>0</v>
      </c>
      <c r="U186" s="189">
        <v>0</v>
      </c>
      <c r="V186" s="189">
        <v>0</v>
      </c>
      <c r="W186" s="189">
        <v>0</v>
      </c>
      <c r="X186" s="157">
        <f t="shared" si="56"/>
        <v>0</v>
      </c>
      <c r="Y186" s="126">
        <f t="shared" si="57"/>
        <v>0</v>
      </c>
      <c r="Z186" s="18"/>
      <c r="AA186" s="18"/>
    </row>
    <row r="187" spans="2:27" outlineLevel="1" x14ac:dyDescent="0.25">
      <c r="B187" s="151">
        <v>8573</v>
      </c>
      <c r="C187" s="152" t="s">
        <v>501</v>
      </c>
      <c r="D187" s="187"/>
      <c r="E187" s="18"/>
      <c r="F187" s="54"/>
      <c r="G187" s="270">
        <f>+'Contract Summary'!L187</f>
        <v>0</v>
      </c>
      <c r="H187" s="186">
        <f t="shared" si="55"/>
        <v>0</v>
      </c>
      <c r="I187" s="189">
        <f t="shared" si="54"/>
        <v>0</v>
      </c>
      <c r="J187" s="189">
        <v>0</v>
      </c>
      <c r="K187" s="189">
        <v>0</v>
      </c>
      <c r="L187" s="189">
        <v>0</v>
      </c>
      <c r="M187" s="189">
        <v>0</v>
      </c>
      <c r="N187" s="189">
        <v>0</v>
      </c>
      <c r="O187" s="189">
        <v>0</v>
      </c>
      <c r="P187" s="189">
        <v>0</v>
      </c>
      <c r="Q187" s="189">
        <v>0</v>
      </c>
      <c r="R187" s="189">
        <v>0</v>
      </c>
      <c r="S187" s="189">
        <v>0</v>
      </c>
      <c r="T187" s="189">
        <v>0</v>
      </c>
      <c r="U187" s="189">
        <v>0</v>
      </c>
      <c r="V187" s="189">
        <v>0</v>
      </c>
      <c r="W187" s="189">
        <v>0</v>
      </c>
      <c r="X187" s="157">
        <f t="shared" si="56"/>
        <v>0</v>
      </c>
      <c r="Y187" s="126">
        <f t="shared" si="57"/>
        <v>0</v>
      </c>
      <c r="Z187" s="18"/>
      <c r="AA187" s="18"/>
    </row>
    <row r="188" spans="2:27" outlineLevel="1" x14ac:dyDescent="0.25">
      <c r="B188" s="151">
        <v>8574</v>
      </c>
      <c r="C188" s="152" t="s">
        <v>502</v>
      </c>
      <c r="D188" s="187"/>
      <c r="E188" s="18"/>
      <c r="F188" s="54"/>
      <c r="G188" s="270">
        <f>+'Contract Summary'!L188</f>
        <v>0</v>
      </c>
      <c r="H188" s="186">
        <f t="shared" si="55"/>
        <v>0</v>
      </c>
      <c r="I188" s="189">
        <f t="shared" si="54"/>
        <v>0</v>
      </c>
      <c r="J188" s="189">
        <v>0</v>
      </c>
      <c r="K188" s="189">
        <v>0</v>
      </c>
      <c r="L188" s="189">
        <v>0</v>
      </c>
      <c r="M188" s="189">
        <v>0</v>
      </c>
      <c r="N188" s="189">
        <v>0</v>
      </c>
      <c r="O188" s="189">
        <v>0</v>
      </c>
      <c r="P188" s="189">
        <v>0</v>
      </c>
      <c r="Q188" s="189">
        <v>0</v>
      </c>
      <c r="R188" s="189">
        <v>0</v>
      </c>
      <c r="S188" s="189">
        <v>0</v>
      </c>
      <c r="T188" s="189">
        <v>0</v>
      </c>
      <c r="U188" s="189">
        <v>0</v>
      </c>
      <c r="V188" s="189">
        <v>0</v>
      </c>
      <c r="W188" s="189">
        <v>0</v>
      </c>
      <c r="X188" s="157">
        <f t="shared" si="56"/>
        <v>0</v>
      </c>
      <c r="Y188" s="126">
        <f t="shared" si="57"/>
        <v>0</v>
      </c>
      <c r="Z188" s="18"/>
      <c r="AA188" s="18"/>
    </row>
    <row r="189" spans="2:27" outlineLevel="1" x14ac:dyDescent="0.25">
      <c r="B189" s="151">
        <v>8575</v>
      </c>
      <c r="C189" s="152" t="s">
        <v>503</v>
      </c>
      <c r="D189" s="187"/>
      <c r="E189" s="18"/>
      <c r="F189" s="54"/>
      <c r="G189" s="270">
        <f>+'Contract Summary'!L189</f>
        <v>0</v>
      </c>
      <c r="H189" s="186">
        <f t="shared" si="55"/>
        <v>0</v>
      </c>
      <c r="I189" s="189">
        <f t="shared" si="54"/>
        <v>0</v>
      </c>
      <c r="J189" s="189">
        <v>0</v>
      </c>
      <c r="K189" s="189">
        <v>0</v>
      </c>
      <c r="L189" s="189">
        <v>0</v>
      </c>
      <c r="M189" s="189">
        <v>0</v>
      </c>
      <c r="N189" s="189">
        <v>0</v>
      </c>
      <c r="O189" s="189">
        <v>0</v>
      </c>
      <c r="P189" s="189">
        <v>0</v>
      </c>
      <c r="Q189" s="189">
        <v>0</v>
      </c>
      <c r="R189" s="189">
        <v>0</v>
      </c>
      <c r="S189" s="189">
        <v>0</v>
      </c>
      <c r="T189" s="189">
        <v>0</v>
      </c>
      <c r="U189" s="189">
        <v>0</v>
      </c>
      <c r="V189" s="189">
        <v>0</v>
      </c>
      <c r="W189" s="189">
        <v>0</v>
      </c>
      <c r="X189" s="157">
        <f t="shared" si="56"/>
        <v>0</v>
      </c>
      <c r="Y189" s="126">
        <f t="shared" si="57"/>
        <v>0</v>
      </c>
      <c r="Z189" s="18"/>
      <c r="AA189" s="18"/>
    </row>
    <row r="190" spans="2:27" outlineLevel="1" x14ac:dyDescent="0.25">
      <c r="B190" s="151">
        <v>8576</v>
      </c>
      <c r="C190" s="152" t="s">
        <v>504</v>
      </c>
      <c r="D190" s="187"/>
      <c r="E190" s="18"/>
      <c r="F190" s="54"/>
      <c r="G190" s="270">
        <f>+'Contract Summary'!L190</f>
        <v>0</v>
      </c>
      <c r="H190" s="186">
        <f t="shared" si="55"/>
        <v>0</v>
      </c>
      <c r="I190" s="189">
        <f t="shared" si="54"/>
        <v>0</v>
      </c>
      <c r="J190" s="189">
        <v>0</v>
      </c>
      <c r="K190" s="189">
        <v>0</v>
      </c>
      <c r="L190" s="189">
        <v>0</v>
      </c>
      <c r="M190" s="189">
        <v>0</v>
      </c>
      <c r="N190" s="189">
        <v>0</v>
      </c>
      <c r="O190" s="189">
        <v>0</v>
      </c>
      <c r="P190" s="189">
        <v>0</v>
      </c>
      <c r="Q190" s="189">
        <v>0</v>
      </c>
      <c r="R190" s="189">
        <v>0</v>
      </c>
      <c r="S190" s="189">
        <v>0</v>
      </c>
      <c r="T190" s="189">
        <v>0</v>
      </c>
      <c r="U190" s="189">
        <v>0</v>
      </c>
      <c r="V190" s="189">
        <v>0</v>
      </c>
      <c r="W190" s="189">
        <v>0</v>
      </c>
      <c r="X190" s="157">
        <f t="shared" si="56"/>
        <v>0</v>
      </c>
      <c r="Y190" s="126">
        <f t="shared" si="57"/>
        <v>0</v>
      </c>
      <c r="Z190" s="18"/>
      <c r="AA190" s="18"/>
    </row>
    <row r="191" spans="2:27" outlineLevel="1" x14ac:dyDescent="0.25">
      <c r="B191" s="151">
        <v>8577</v>
      </c>
      <c r="C191" s="152" t="s">
        <v>505</v>
      </c>
      <c r="D191" s="187"/>
      <c r="E191" s="18"/>
      <c r="F191" s="54"/>
      <c r="G191" s="270">
        <f>+'Contract Summary'!L191</f>
        <v>0</v>
      </c>
      <c r="H191" s="186">
        <f t="shared" si="55"/>
        <v>0</v>
      </c>
      <c r="I191" s="189">
        <f t="shared" si="54"/>
        <v>0</v>
      </c>
      <c r="J191" s="189">
        <v>0</v>
      </c>
      <c r="K191" s="189">
        <v>0</v>
      </c>
      <c r="L191" s="189">
        <v>0</v>
      </c>
      <c r="M191" s="189">
        <v>0</v>
      </c>
      <c r="N191" s="189">
        <v>0</v>
      </c>
      <c r="O191" s="189">
        <v>0</v>
      </c>
      <c r="P191" s="189">
        <v>0</v>
      </c>
      <c r="Q191" s="189">
        <v>0</v>
      </c>
      <c r="R191" s="189">
        <v>0</v>
      </c>
      <c r="S191" s="189">
        <v>0</v>
      </c>
      <c r="T191" s="189">
        <v>0</v>
      </c>
      <c r="U191" s="189">
        <v>0</v>
      </c>
      <c r="V191" s="189">
        <v>0</v>
      </c>
      <c r="W191" s="189">
        <v>0</v>
      </c>
      <c r="X191" s="157">
        <f t="shared" si="56"/>
        <v>0</v>
      </c>
      <c r="Y191" s="126">
        <f t="shared" si="57"/>
        <v>0</v>
      </c>
      <c r="Z191" s="18"/>
      <c r="AA191" s="18"/>
    </row>
    <row r="192" spans="2:27" outlineLevel="1" x14ac:dyDescent="0.25">
      <c r="B192" s="151">
        <v>8578</v>
      </c>
      <c r="C192" s="152" t="s">
        <v>506</v>
      </c>
      <c r="D192" s="187"/>
      <c r="E192" s="18"/>
      <c r="F192" s="54"/>
      <c r="G192" s="270">
        <f>+'Contract Summary'!L192</f>
        <v>0</v>
      </c>
      <c r="H192" s="186">
        <f t="shared" si="55"/>
        <v>0</v>
      </c>
      <c r="I192" s="189">
        <f t="shared" si="54"/>
        <v>0</v>
      </c>
      <c r="J192" s="189">
        <v>0</v>
      </c>
      <c r="K192" s="189">
        <v>0</v>
      </c>
      <c r="L192" s="189">
        <v>0</v>
      </c>
      <c r="M192" s="189">
        <v>0</v>
      </c>
      <c r="N192" s="189">
        <v>0</v>
      </c>
      <c r="O192" s="189">
        <v>0</v>
      </c>
      <c r="P192" s="189">
        <v>0</v>
      </c>
      <c r="Q192" s="189">
        <v>0</v>
      </c>
      <c r="R192" s="189">
        <v>0</v>
      </c>
      <c r="S192" s="189">
        <v>0</v>
      </c>
      <c r="T192" s="189">
        <v>0</v>
      </c>
      <c r="U192" s="189">
        <v>0</v>
      </c>
      <c r="V192" s="189">
        <v>0</v>
      </c>
      <c r="W192" s="189">
        <v>0</v>
      </c>
      <c r="X192" s="157">
        <f t="shared" si="56"/>
        <v>0</v>
      </c>
      <c r="Y192" s="126">
        <f t="shared" si="57"/>
        <v>0</v>
      </c>
      <c r="Z192" s="18"/>
      <c r="AA192" s="18"/>
    </row>
    <row r="193" spans="2:27" outlineLevel="1" x14ac:dyDescent="0.25">
      <c r="B193" s="151">
        <v>8579</v>
      </c>
      <c r="C193" s="152" t="s">
        <v>507</v>
      </c>
      <c r="D193" s="187"/>
      <c r="E193" s="18"/>
      <c r="F193" s="54"/>
      <c r="G193" s="270">
        <f>+'Contract Summary'!L193</f>
        <v>0</v>
      </c>
      <c r="H193" s="186">
        <f t="shared" si="55"/>
        <v>0</v>
      </c>
      <c r="I193" s="189">
        <f t="shared" si="54"/>
        <v>0</v>
      </c>
      <c r="J193" s="189">
        <v>0</v>
      </c>
      <c r="K193" s="189">
        <v>0</v>
      </c>
      <c r="L193" s="189">
        <v>0</v>
      </c>
      <c r="M193" s="189">
        <v>0</v>
      </c>
      <c r="N193" s="189">
        <v>0</v>
      </c>
      <c r="O193" s="189">
        <v>0</v>
      </c>
      <c r="P193" s="189">
        <v>0</v>
      </c>
      <c r="Q193" s="189">
        <v>0</v>
      </c>
      <c r="R193" s="189">
        <v>0</v>
      </c>
      <c r="S193" s="189">
        <v>0</v>
      </c>
      <c r="T193" s="189">
        <v>0</v>
      </c>
      <c r="U193" s="189">
        <v>0</v>
      </c>
      <c r="V193" s="189">
        <v>0</v>
      </c>
      <c r="W193" s="189">
        <v>0</v>
      </c>
      <c r="X193" s="157">
        <f t="shared" si="56"/>
        <v>0</v>
      </c>
      <c r="Y193" s="126">
        <f t="shared" si="57"/>
        <v>0</v>
      </c>
      <c r="Z193" s="18"/>
      <c r="AA193" s="18"/>
    </row>
    <row r="194" spans="2:27" outlineLevel="1" x14ac:dyDescent="0.25">
      <c r="B194" s="151">
        <v>8580</v>
      </c>
      <c r="C194" s="152" t="s">
        <v>508</v>
      </c>
      <c r="D194" s="187"/>
      <c r="E194" s="18"/>
      <c r="F194" s="54"/>
      <c r="G194" s="270">
        <f>+'Contract Summary'!L194</f>
        <v>0</v>
      </c>
      <c r="H194" s="186">
        <f t="shared" si="55"/>
        <v>0</v>
      </c>
      <c r="I194" s="189">
        <f t="shared" si="54"/>
        <v>0</v>
      </c>
      <c r="J194" s="189">
        <v>0</v>
      </c>
      <c r="K194" s="189">
        <v>0</v>
      </c>
      <c r="L194" s="189">
        <v>0</v>
      </c>
      <c r="M194" s="189">
        <v>0</v>
      </c>
      <c r="N194" s="189">
        <v>0</v>
      </c>
      <c r="O194" s="189">
        <v>0</v>
      </c>
      <c r="P194" s="189">
        <v>0</v>
      </c>
      <c r="Q194" s="189">
        <v>0</v>
      </c>
      <c r="R194" s="189">
        <v>0</v>
      </c>
      <c r="S194" s="189">
        <v>0</v>
      </c>
      <c r="T194" s="189">
        <v>0</v>
      </c>
      <c r="U194" s="189">
        <v>0</v>
      </c>
      <c r="V194" s="189">
        <v>0</v>
      </c>
      <c r="W194" s="189">
        <v>0</v>
      </c>
      <c r="X194" s="157">
        <f t="shared" si="56"/>
        <v>0</v>
      </c>
      <c r="Y194" s="126">
        <f t="shared" si="57"/>
        <v>0</v>
      </c>
      <c r="Z194" s="18"/>
      <c r="AA194" s="18"/>
    </row>
    <row r="195" spans="2:27" outlineLevel="1" x14ac:dyDescent="0.25">
      <c r="B195" s="151">
        <v>8590</v>
      </c>
      <c r="C195" s="152" t="s">
        <v>509</v>
      </c>
      <c r="D195" s="187"/>
      <c r="E195" s="18"/>
      <c r="F195" s="54"/>
      <c r="G195" s="270">
        <f>+'Contract Summary'!L195</f>
        <v>0</v>
      </c>
      <c r="H195" s="186">
        <f t="shared" si="55"/>
        <v>0</v>
      </c>
      <c r="I195" s="189">
        <f t="shared" si="54"/>
        <v>0</v>
      </c>
      <c r="J195" s="189">
        <v>0</v>
      </c>
      <c r="K195" s="189">
        <v>0</v>
      </c>
      <c r="L195" s="189">
        <v>0</v>
      </c>
      <c r="M195" s="189">
        <v>0</v>
      </c>
      <c r="N195" s="189">
        <v>0</v>
      </c>
      <c r="O195" s="189">
        <v>0</v>
      </c>
      <c r="P195" s="189">
        <v>0</v>
      </c>
      <c r="Q195" s="189">
        <v>0</v>
      </c>
      <c r="R195" s="189">
        <v>0</v>
      </c>
      <c r="S195" s="189">
        <v>0</v>
      </c>
      <c r="T195" s="189">
        <v>0</v>
      </c>
      <c r="U195" s="189">
        <v>0</v>
      </c>
      <c r="V195" s="189">
        <v>0</v>
      </c>
      <c r="W195" s="189">
        <v>0</v>
      </c>
      <c r="X195" s="157">
        <f t="shared" si="56"/>
        <v>0</v>
      </c>
      <c r="Y195" s="126">
        <f t="shared" si="57"/>
        <v>0</v>
      </c>
      <c r="Z195" s="18"/>
      <c r="AA195" s="18"/>
    </row>
    <row r="196" spans="2:27" outlineLevel="1" x14ac:dyDescent="0.25">
      <c r="B196" s="151">
        <v>8595</v>
      </c>
      <c r="C196" s="152" t="s">
        <v>510</v>
      </c>
      <c r="D196" s="187"/>
      <c r="E196" s="18"/>
      <c r="F196" s="54"/>
      <c r="G196" s="270">
        <f>+'Contract Summary'!L196</f>
        <v>0</v>
      </c>
      <c r="H196" s="186">
        <f t="shared" si="55"/>
        <v>0</v>
      </c>
      <c r="I196" s="189">
        <f t="shared" si="54"/>
        <v>0</v>
      </c>
      <c r="J196" s="189">
        <v>0</v>
      </c>
      <c r="K196" s="189">
        <v>0</v>
      </c>
      <c r="L196" s="189">
        <v>0</v>
      </c>
      <c r="M196" s="189">
        <v>0</v>
      </c>
      <c r="N196" s="189">
        <v>0</v>
      </c>
      <c r="O196" s="189">
        <v>0</v>
      </c>
      <c r="P196" s="189">
        <v>0</v>
      </c>
      <c r="Q196" s="189">
        <v>0</v>
      </c>
      <c r="R196" s="189">
        <v>0</v>
      </c>
      <c r="S196" s="189">
        <v>0</v>
      </c>
      <c r="T196" s="189">
        <v>0</v>
      </c>
      <c r="U196" s="189">
        <v>0</v>
      </c>
      <c r="V196" s="189">
        <v>0</v>
      </c>
      <c r="W196" s="189">
        <v>0</v>
      </c>
      <c r="X196" s="157">
        <f t="shared" si="56"/>
        <v>0</v>
      </c>
      <c r="Y196" s="126">
        <f t="shared" si="57"/>
        <v>0</v>
      </c>
      <c r="Z196" s="18"/>
      <c r="AA196" s="18"/>
    </row>
    <row r="197" spans="2:27" x14ac:dyDescent="0.25">
      <c r="B197" s="163"/>
      <c r="C197" s="162" t="s">
        <v>511</v>
      </c>
      <c r="D197" s="164"/>
      <c r="E197" s="64"/>
      <c r="F197" s="65"/>
      <c r="G197" s="270">
        <f>+'Contract Summary'!L197</f>
        <v>0</v>
      </c>
      <c r="H197" s="159">
        <f>SUBTOTAL(9,H183:H196)</f>
        <v>0</v>
      </c>
      <c r="I197" s="159">
        <f t="shared" ref="I197:Y197" si="58">SUBTOTAL(9,I183:I196)</f>
        <v>0</v>
      </c>
      <c r="J197" s="159">
        <f t="shared" si="58"/>
        <v>0</v>
      </c>
      <c r="K197" s="159">
        <f t="shared" si="58"/>
        <v>0</v>
      </c>
      <c r="L197" s="159">
        <f t="shared" si="58"/>
        <v>0</v>
      </c>
      <c r="M197" s="159">
        <f t="shared" si="58"/>
        <v>0</v>
      </c>
      <c r="N197" s="159">
        <f t="shared" si="58"/>
        <v>0</v>
      </c>
      <c r="O197" s="159">
        <f t="shared" si="58"/>
        <v>0</v>
      </c>
      <c r="P197" s="159">
        <f t="shared" si="58"/>
        <v>0</v>
      </c>
      <c r="Q197" s="159">
        <f t="shared" si="58"/>
        <v>0</v>
      </c>
      <c r="R197" s="159">
        <f t="shared" si="58"/>
        <v>0</v>
      </c>
      <c r="S197" s="159">
        <f t="shared" si="58"/>
        <v>0</v>
      </c>
      <c r="T197" s="159">
        <f t="shared" si="58"/>
        <v>0</v>
      </c>
      <c r="U197" s="159">
        <f t="shared" si="58"/>
        <v>0</v>
      </c>
      <c r="V197" s="159">
        <f t="shared" si="58"/>
        <v>0</v>
      </c>
      <c r="W197" s="159">
        <f t="shared" si="58"/>
        <v>0</v>
      </c>
      <c r="X197" s="159">
        <f t="shared" si="58"/>
        <v>0</v>
      </c>
      <c r="Y197" s="159">
        <f t="shared" si="58"/>
        <v>0</v>
      </c>
      <c r="Z197" s="64"/>
      <c r="AA197" s="64"/>
    </row>
    <row r="198" spans="2:27" outlineLevel="1" x14ac:dyDescent="0.25">
      <c r="B198" s="151">
        <v>8610</v>
      </c>
      <c r="C198" s="152" t="s">
        <v>512</v>
      </c>
      <c r="D198" s="187"/>
      <c r="E198" s="18"/>
      <c r="F198" s="54"/>
      <c r="G198" s="270">
        <f>+'Contract Summary'!L198</f>
        <v>0</v>
      </c>
      <c r="H198" s="186">
        <f>SUM(I198:W198)</f>
        <v>0</v>
      </c>
      <c r="I198" s="189">
        <f>G198</f>
        <v>0</v>
      </c>
      <c r="J198" s="189">
        <v>0</v>
      </c>
      <c r="K198" s="189">
        <v>0</v>
      </c>
      <c r="L198" s="189">
        <v>0</v>
      </c>
      <c r="M198" s="189">
        <v>0</v>
      </c>
      <c r="N198" s="189">
        <v>0</v>
      </c>
      <c r="O198" s="189">
        <v>0</v>
      </c>
      <c r="P198" s="189">
        <v>0</v>
      </c>
      <c r="Q198" s="189">
        <v>0</v>
      </c>
      <c r="R198" s="189">
        <v>0</v>
      </c>
      <c r="S198" s="189">
        <v>0</v>
      </c>
      <c r="T198" s="189">
        <v>0</v>
      </c>
      <c r="U198" s="189">
        <v>0</v>
      </c>
      <c r="V198" s="189">
        <v>0</v>
      </c>
      <c r="W198" s="189">
        <v>0</v>
      </c>
      <c r="X198" s="157">
        <f>SUM(I198:W198)</f>
        <v>0</v>
      </c>
      <c r="Y198" s="126">
        <f>H198-X198</f>
        <v>0</v>
      </c>
      <c r="Z198" s="18"/>
      <c r="AA198" s="18"/>
    </row>
    <row r="199" spans="2:27" outlineLevel="1" x14ac:dyDescent="0.25">
      <c r="B199" s="151">
        <v>8620</v>
      </c>
      <c r="C199" s="152" t="s">
        <v>513</v>
      </c>
      <c r="D199" s="187"/>
      <c r="E199" s="18"/>
      <c r="F199" s="54"/>
      <c r="G199" s="270">
        <f>+'Contract Summary'!L199</f>
        <v>878.48</v>
      </c>
      <c r="H199" s="186">
        <f>SUM(I199:W199)</f>
        <v>0</v>
      </c>
      <c r="I199" s="189">
        <v>0</v>
      </c>
      <c r="J199" s="189">
        <v>0</v>
      </c>
      <c r="K199" s="189">
        <v>0</v>
      </c>
      <c r="L199" s="189">
        <v>0</v>
      </c>
      <c r="M199" s="189">
        <v>0</v>
      </c>
      <c r="N199" s="189">
        <v>0</v>
      </c>
      <c r="O199" s="189">
        <v>0</v>
      </c>
      <c r="P199" s="189">
        <v>0</v>
      </c>
      <c r="Q199" s="189">
        <v>0</v>
      </c>
      <c r="R199" s="189">
        <v>0</v>
      </c>
      <c r="S199" s="189">
        <v>0</v>
      </c>
      <c r="T199" s="189">
        <v>0</v>
      </c>
      <c r="U199" s="189">
        <v>0</v>
      </c>
      <c r="V199" s="189">
        <v>0</v>
      </c>
      <c r="W199" s="189">
        <v>0</v>
      </c>
      <c r="X199" s="157">
        <f>SUM(I199:W199)</f>
        <v>0</v>
      </c>
      <c r="Y199" s="126">
        <f>H199-X199</f>
        <v>0</v>
      </c>
      <c r="Z199" s="18"/>
      <c r="AA199" s="18"/>
    </row>
    <row r="200" spans="2:27" outlineLevel="1" x14ac:dyDescent="0.25">
      <c r="B200" s="151">
        <v>8630</v>
      </c>
      <c r="C200" s="152" t="s">
        <v>514</v>
      </c>
      <c r="D200" s="187"/>
      <c r="E200" s="18"/>
      <c r="F200" s="54"/>
      <c r="G200" s="270">
        <f>+'Contract Summary'!L200</f>
        <v>0</v>
      </c>
      <c r="H200" s="186">
        <f>SUM(I200:W200)</f>
        <v>0</v>
      </c>
      <c r="I200" s="189">
        <f>G200</f>
        <v>0</v>
      </c>
      <c r="J200" s="189">
        <v>0</v>
      </c>
      <c r="K200" s="189">
        <v>0</v>
      </c>
      <c r="L200" s="189">
        <v>0</v>
      </c>
      <c r="M200" s="189">
        <v>0</v>
      </c>
      <c r="N200" s="189">
        <v>0</v>
      </c>
      <c r="O200" s="189">
        <v>0</v>
      </c>
      <c r="P200" s="189">
        <v>0</v>
      </c>
      <c r="Q200" s="189">
        <v>0</v>
      </c>
      <c r="R200" s="189">
        <v>0</v>
      </c>
      <c r="S200" s="189">
        <v>0</v>
      </c>
      <c r="T200" s="189">
        <v>0</v>
      </c>
      <c r="U200" s="189">
        <v>0</v>
      </c>
      <c r="V200" s="189">
        <v>0</v>
      </c>
      <c r="W200" s="189">
        <v>0</v>
      </c>
      <c r="X200" s="157">
        <f>SUM(I200:W200)</f>
        <v>0</v>
      </c>
      <c r="Y200" s="126">
        <f>H200-X200</f>
        <v>0</v>
      </c>
      <c r="Z200" s="18"/>
      <c r="AA200" s="18"/>
    </row>
    <row r="201" spans="2:27" outlineLevel="1" x14ac:dyDescent="0.25">
      <c r="B201" s="151">
        <v>8640</v>
      </c>
      <c r="C201" s="152" t="s">
        <v>515</v>
      </c>
      <c r="D201" s="187"/>
      <c r="E201" s="18"/>
      <c r="F201" s="54"/>
      <c r="G201" s="270">
        <f>+'Contract Summary'!L201</f>
        <v>0</v>
      </c>
      <c r="H201" s="186">
        <f>SUM(I201:W201)</f>
        <v>0</v>
      </c>
      <c r="I201" s="189">
        <f>G201</f>
        <v>0</v>
      </c>
      <c r="J201" s="189">
        <v>0</v>
      </c>
      <c r="K201" s="189">
        <v>0</v>
      </c>
      <c r="L201" s="189">
        <v>0</v>
      </c>
      <c r="M201" s="189">
        <v>0</v>
      </c>
      <c r="N201" s="189">
        <v>0</v>
      </c>
      <c r="O201" s="189">
        <v>0</v>
      </c>
      <c r="P201" s="189">
        <v>0</v>
      </c>
      <c r="Q201" s="189">
        <v>0</v>
      </c>
      <c r="R201" s="189">
        <v>0</v>
      </c>
      <c r="S201" s="189">
        <v>0</v>
      </c>
      <c r="T201" s="189">
        <v>0</v>
      </c>
      <c r="U201" s="189">
        <v>0</v>
      </c>
      <c r="V201" s="189">
        <v>0</v>
      </c>
      <c r="W201" s="189">
        <v>0</v>
      </c>
      <c r="X201" s="157">
        <f>SUM(I201:W201)</f>
        <v>0</v>
      </c>
      <c r="Y201" s="126">
        <f>H201-X201</f>
        <v>0</v>
      </c>
      <c r="Z201" s="18"/>
      <c r="AA201" s="18"/>
    </row>
    <row r="202" spans="2:27" outlineLevel="1" x14ac:dyDescent="0.25">
      <c r="B202" s="151">
        <v>8645</v>
      </c>
      <c r="C202" s="152" t="s">
        <v>516</v>
      </c>
      <c r="D202" s="187"/>
      <c r="E202" s="18"/>
      <c r="F202" s="54"/>
      <c r="G202" s="270">
        <f>+'Contract Summary'!L202</f>
        <v>0</v>
      </c>
      <c r="H202" s="184">
        <f>SUM(I202:W202)</f>
        <v>0</v>
      </c>
      <c r="I202" s="189">
        <f>G202</f>
        <v>0</v>
      </c>
      <c r="J202" s="189">
        <v>0</v>
      </c>
      <c r="K202" s="189">
        <v>0</v>
      </c>
      <c r="L202" s="189">
        <v>0</v>
      </c>
      <c r="M202" s="189">
        <v>0</v>
      </c>
      <c r="N202" s="189">
        <v>0</v>
      </c>
      <c r="O202" s="189">
        <v>0</v>
      </c>
      <c r="P202" s="189">
        <v>0</v>
      </c>
      <c r="Q202" s="189">
        <v>0</v>
      </c>
      <c r="R202" s="189">
        <v>0</v>
      </c>
      <c r="S202" s="189">
        <v>0</v>
      </c>
      <c r="T202" s="189">
        <v>0</v>
      </c>
      <c r="U202" s="189">
        <v>0</v>
      </c>
      <c r="V202" s="189">
        <v>0</v>
      </c>
      <c r="W202" s="189">
        <v>0</v>
      </c>
      <c r="X202" s="157">
        <f>SUM(I202:W202)</f>
        <v>0</v>
      </c>
      <c r="Y202" s="126">
        <f>H202-X202</f>
        <v>0</v>
      </c>
      <c r="Z202" s="18"/>
      <c r="AA202" s="18"/>
    </row>
    <row r="203" spans="2:27" x14ac:dyDescent="0.25">
      <c r="B203" s="163"/>
      <c r="C203" s="162" t="s">
        <v>517</v>
      </c>
      <c r="D203" s="164"/>
      <c r="E203" s="64"/>
      <c r="F203" s="65"/>
      <c r="G203" s="270">
        <f>+'Contract Summary'!L203</f>
        <v>878.48</v>
      </c>
      <c r="H203" s="159">
        <f>SUBTOTAL(9,H198:H202)</f>
        <v>0</v>
      </c>
      <c r="I203" s="166">
        <f>SUBTOTAL(9,I198:I202)</f>
        <v>0</v>
      </c>
      <c r="J203" s="166">
        <f>SUBTOTAL(9,J198:J202)</f>
        <v>0</v>
      </c>
      <c r="K203" s="166">
        <f>SUBTOTAL(9,K198:K202)</f>
        <v>0</v>
      </c>
      <c r="L203" s="159">
        <f t="shared" ref="L203:Y203" si="59">SUBTOTAL(9,L198:L202)</f>
        <v>0</v>
      </c>
      <c r="M203" s="159">
        <f t="shared" si="59"/>
        <v>0</v>
      </c>
      <c r="N203" s="159">
        <f t="shared" si="59"/>
        <v>0</v>
      </c>
      <c r="O203" s="159">
        <f t="shared" si="59"/>
        <v>0</v>
      </c>
      <c r="P203" s="159">
        <f t="shared" si="59"/>
        <v>0</v>
      </c>
      <c r="Q203" s="159">
        <f t="shared" si="59"/>
        <v>0</v>
      </c>
      <c r="R203" s="159">
        <f t="shared" si="59"/>
        <v>0</v>
      </c>
      <c r="S203" s="159">
        <f t="shared" si="59"/>
        <v>0</v>
      </c>
      <c r="T203" s="159">
        <f t="shared" si="59"/>
        <v>0</v>
      </c>
      <c r="U203" s="159">
        <f t="shared" si="59"/>
        <v>0</v>
      </c>
      <c r="V203" s="159">
        <f t="shared" si="59"/>
        <v>0</v>
      </c>
      <c r="W203" s="159">
        <f t="shared" si="59"/>
        <v>0</v>
      </c>
      <c r="X203" s="159">
        <f t="shared" si="59"/>
        <v>0</v>
      </c>
      <c r="Y203" s="159">
        <f t="shared" si="59"/>
        <v>0</v>
      </c>
      <c r="Z203" s="64"/>
      <c r="AA203" s="64"/>
    </row>
    <row r="204" spans="2:27" outlineLevel="1" x14ac:dyDescent="0.25">
      <c r="B204" s="151">
        <v>8650</v>
      </c>
      <c r="C204" s="152" t="s">
        <v>518</v>
      </c>
      <c r="D204" s="187"/>
      <c r="E204" s="18"/>
      <c r="F204" s="54"/>
      <c r="G204" s="270">
        <f>+'Contract Summary'!L204</f>
        <v>0</v>
      </c>
      <c r="H204" s="186">
        <f t="shared" ref="H204:H211" si="60">SUM(I204:W204)</f>
        <v>0</v>
      </c>
      <c r="I204" s="189">
        <f>G204</f>
        <v>0</v>
      </c>
      <c r="J204" s="189">
        <v>0</v>
      </c>
      <c r="K204" s="189">
        <v>0</v>
      </c>
      <c r="L204" s="189">
        <v>0</v>
      </c>
      <c r="M204" s="189">
        <v>0</v>
      </c>
      <c r="N204" s="189">
        <v>0</v>
      </c>
      <c r="O204" s="189">
        <v>0</v>
      </c>
      <c r="P204" s="189">
        <v>0</v>
      </c>
      <c r="Q204" s="189">
        <v>0</v>
      </c>
      <c r="R204" s="189">
        <v>0</v>
      </c>
      <c r="S204" s="189">
        <v>0</v>
      </c>
      <c r="T204" s="189">
        <v>0</v>
      </c>
      <c r="U204" s="189">
        <v>0</v>
      </c>
      <c r="V204" s="189">
        <v>0</v>
      </c>
      <c r="W204" s="189">
        <v>0</v>
      </c>
      <c r="X204" s="157">
        <f t="shared" ref="X204:X211" si="61">SUM(I204:W204)</f>
        <v>0</v>
      </c>
      <c r="Y204" s="126">
        <f t="shared" ref="Y204:Y211" si="62">H204-X204</f>
        <v>0</v>
      </c>
      <c r="Z204" s="18"/>
      <c r="AA204" s="18"/>
    </row>
    <row r="205" spans="2:27" outlineLevel="1" x14ac:dyDescent="0.25">
      <c r="B205" s="151">
        <v>8655</v>
      </c>
      <c r="C205" s="152" t="s">
        <v>519</v>
      </c>
      <c r="D205" s="187"/>
      <c r="E205" s="18"/>
      <c r="F205" s="54"/>
      <c r="G205" s="270">
        <f>+'Contract Summary'!L205</f>
        <v>0</v>
      </c>
      <c r="H205" s="184">
        <f t="shared" ref="H205" si="63">SUM(I205:W205)</f>
        <v>0</v>
      </c>
      <c r="I205" s="189">
        <f>G205</f>
        <v>0</v>
      </c>
      <c r="J205" s="189">
        <v>0</v>
      </c>
      <c r="K205" s="189">
        <v>0</v>
      </c>
      <c r="L205" s="189">
        <v>0</v>
      </c>
      <c r="M205" s="189">
        <v>0</v>
      </c>
      <c r="N205" s="189">
        <v>0</v>
      </c>
      <c r="O205" s="189">
        <v>0</v>
      </c>
      <c r="P205" s="189">
        <v>0</v>
      </c>
      <c r="Q205" s="189">
        <v>0</v>
      </c>
      <c r="R205" s="189">
        <v>0</v>
      </c>
      <c r="S205" s="189">
        <v>0</v>
      </c>
      <c r="T205" s="189">
        <v>0</v>
      </c>
      <c r="U205" s="189">
        <v>0</v>
      </c>
      <c r="V205" s="189">
        <v>0</v>
      </c>
      <c r="W205" s="189">
        <v>0</v>
      </c>
      <c r="X205" s="157">
        <f t="shared" si="61"/>
        <v>0</v>
      </c>
      <c r="Y205" s="126">
        <f t="shared" si="62"/>
        <v>0</v>
      </c>
      <c r="Z205" s="18"/>
      <c r="AA205" s="18"/>
    </row>
    <row r="206" spans="2:27" x14ac:dyDescent="0.25">
      <c r="B206" s="163"/>
      <c r="C206" s="162" t="s">
        <v>520</v>
      </c>
      <c r="D206" s="164"/>
      <c r="E206" s="64"/>
      <c r="F206" s="65"/>
      <c r="G206" s="270">
        <f>+'Contract Summary'!L206</f>
        <v>0</v>
      </c>
      <c r="H206" s="159">
        <f>SUBTOTAL(9,H204:H205)</f>
        <v>0</v>
      </c>
      <c r="I206" s="159">
        <f t="shared" ref="I206:Y206" si="64">SUBTOTAL(9,I204:I205)</f>
        <v>0</v>
      </c>
      <c r="J206" s="159">
        <f t="shared" si="64"/>
        <v>0</v>
      </c>
      <c r="K206" s="159">
        <f t="shared" si="64"/>
        <v>0</v>
      </c>
      <c r="L206" s="159">
        <f t="shared" si="64"/>
        <v>0</v>
      </c>
      <c r="M206" s="159">
        <f t="shared" si="64"/>
        <v>0</v>
      </c>
      <c r="N206" s="159">
        <f t="shared" si="64"/>
        <v>0</v>
      </c>
      <c r="O206" s="159">
        <f t="shared" si="64"/>
        <v>0</v>
      </c>
      <c r="P206" s="159">
        <f t="shared" si="64"/>
        <v>0</v>
      </c>
      <c r="Q206" s="159">
        <f t="shared" si="64"/>
        <v>0</v>
      </c>
      <c r="R206" s="159">
        <f t="shared" si="64"/>
        <v>0</v>
      </c>
      <c r="S206" s="159">
        <f t="shared" si="64"/>
        <v>0</v>
      </c>
      <c r="T206" s="159">
        <f t="shared" si="64"/>
        <v>0</v>
      </c>
      <c r="U206" s="159">
        <f t="shared" si="64"/>
        <v>0</v>
      </c>
      <c r="V206" s="159">
        <f t="shared" si="64"/>
        <v>0</v>
      </c>
      <c r="W206" s="159">
        <f t="shared" si="64"/>
        <v>0</v>
      </c>
      <c r="X206" s="159">
        <f t="shared" si="64"/>
        <v>0</v>
      </c>
      <c r="Y206" s="159">
        <f t="shared" si="64"/>
        <v>0</v>
      </c>
      <c r="Z206" s="64"/>
      <c r="AA206" s="64"/>
    </row>
    <row r="207" spans="2:27" outlineLevel="1" x14ac:dyDescent="0.25">
      <c r="B207" s="151">
        <v>8680</v>
      </c>
      <c r="C207" s="152" t="s">
        <v>521</v>
      </c>
      <c r="D207" s="187"/>
      <c r="E207" s="18"/>
      <c r="F207" s="54"/>
      <c r="G207" s="270">
        <f>+'Contract Summary'!L207</f>
        <v>6249.99</v>
      </c>
      <c r="H207" s="186">
        <f t="shared" si="60"/>
        <v>5000</v>
      </c>
      <c r="I207" s="189">
        <v>5000</v>
      </c>
      <c r="J207" s="189">
        <v>0</v>
      </c>
      <c r="K207" s="189">
        <v>0</v>
      </c>
      <c r="L207" s="189">
        <v>0</v>
      </c>
      <c r="M207" s="189">
        <v>0</v>
      </c>
      <c r="N207" s="189">
        <v>0</v>
      </c>
      <c r="O207" s="189">
        <v>0</v>
      </c>
      <c r="P207" s="189">
        <v>0</v>
      </c>
      <c r="Q207" s="189">
        <v>0</v>
      </c>
      <c r="R207" s="189">
        <v>0</v>
      </c>
      <c r="S207" s="189">
        <v>0</v>
      </c>
      <c r="T207" s="189">
        <v>0</v>
      </c>
      <c r="U207" s="189">
        <v>0</v>
      </c>
      <c r="V207" s="189">
        <v>0</v>
      </c>
      <c r="W207" s="189">
        <v>0</v>
      </c>
      <c r="X207" s="157">
        <f t="shared" si="61"/>
        <v>5000</v>
      </c>
      <c r="Y207" s="126">
        <f t="shared" si="62"/>
        <v>0</v>
      </c>
      <c r="Z207" s="18"/>
      <c r="AA207" s="18"/>
    </row>
    <row r="208" spans="2:27" outlineLevel="1" x14ac:dyDescent="0.25">
      <c r="B208" s="151">
        <v>8681</v>
      </c>
      <c r="C208" s="152" t="s">
        <v>522</v>
      </c>
      <c r="D208" s="187"/>
      <c r="E208" s="18"/>
      <c r="F208" s="54"/>
      <c r="G208" s="270">
        <f>+'Contract Summary'!L208</f>
        <v>0</v>
      </c>
      <c r="H208" s="186">
        <f t="shared" si="60"/>
        <v>0</v>
      </c>
      <c r="I208" s="189">
        <f>G208</f>
        <v>0</v>
      </c>
      <c r="J208" s="189">
        <v>0</v>
      </c>
      <c r="K208" s="189">
        <v>0</v>
      </c>
      <c r="L208" s="189">
        <v>0</v>
      </c>
      <c r="M208" s="189">
        <v>0</v>
      </c>
      <c r="N208" s="189">
        <v>0</v>
      </c>
      <c r="O208" s="189">
        <v>0</v>
      </c>
      <c r="P208" s="189">
        <v>0</v>
      </c>
      <c r="Q208" s="189">
        <v>0</v>
      </c>
      <c r="R208" s="189">
        <v>0</v>
      </c>
      <c r="S208" s="189">
        <v>0</v>
      </c>
      <c r="T208" s="189">
        <v>0</v>
      </c>
      <c r="U208" s="189">
        <v>0</v>
      </c>
      <c r="V208" s="189">
        <v>0</v>
      </c>
      <c r="W208" s="189">
        <v>0</v>
      </c>
      <c r="X208" s="157">
        <f t="shared" si="61"/>
        <v>0</v>
      </c>
      <c r="Y208" s="126">
        <f t="shared" si="62"/>
        <v>0</v>
      </c>
      <c r="Z208" s="18"/>
      <c r="AA208" s="18"/>
    </row>
    <row r="209" spans="2:27" outlineLevel="1" x14ac:dyDescent="0.25">
      <c r="B209" s="151">
        <v>8682</v>
      </c>
      <c r="C209" s="152" t="s">
        <v>523</v>
      </c>
      <c r="D209" s="187"/>
      <c r="E209" s="18"/>
      <c r="F209" s="54"/>
      <c r="G209" s="270">
        <f>+'Contract Summary'!L209</f>
        <v>0</v>
      </c>
      <c r="H209" s="186">
        <f t="shared" si="60"/>
        <v>0</v>
      </c>
      <c r="I209" s="189">
        <f>G209</f>
        <v>0</v>
      </c>
      <c r="J209" s="189">
        <v>0</v>
      </c>
      <c r="K209" s="189">
        <v>0</v>
      </c>
      <c r="L209" s="189">
        <v>0</v>
      </c>
      <c r="M209" s="189">
        <v>0</v>
      </c>
      <c r="N209" s="189">
        <v>0</v>
      </c>
      <c r="O209" s="189">
        <v>0</v>
      </c>
      <c r="P209" s="189">
        <v>0</v>
      </c>
      <c r="Q209" s="189">
        <v>0</v>
      </c>
      <c r="R209" s="189">
        <v>0</v>
      </c>
      <c r="S209" s="189">
        <v>0</v>
      </c>
      <c r="T209" s="189">
        <v>0</v>
      </c>
      <c r="U209" s="189">
        <v>0</v>
      </c>
      <c r="V209" s="189">
        <v>0</v>
      </c>
      <c r="W209" s="189">
        <v>0</v>
      </c>
      <c r="X209" s="157">
        <f t="shared" si="61"/>
        <v>0</v>
      </c>
      <c r="Y209" s="126">
        <f t="shared" si="62"/>
        <v>0</v>
      </c>
      <c r="Z209" s="18"/>
      <c r="AA209" s="18"/>
    </row>
    <row r="210" spans="2:27" outlineLevel="1" x14ac:dyDescent="0.25">
      <c r="B210" s="151">
        <v>8683</v>
      </c>
      <c r="C210" s="152" t="s">
        <v>524</v>
      </c>
      <c r="D210" s="187"/>
      <c r="E210" s="18"/>
      <c r="F210" s="54"/>
      <c r="G210" s="270">
        <f>+'Contract Summary'!L210</f>
        <v>249.99</v>
      </c>
      <c r="H210" s="186">
        <f t="shared" si="60"/>
        <v>500</v>
      </c>
      <c r="I210" s="189">
        <v>500</v>
      </c>
      <c r="J210" s="189">
        <v>0</v>
      </c>
      <c r="K210" s="189">
        <v>0</v>
      </c>
      <c r="L210" s="189">
        <v>0</v>
      </c>
      <c r="M210" s="189">
        <v>0</v>
      </c>
      <c r="N210" s="189">
        <v>0</v>
      </c>
      <c r="O210" s="189">
        <v>0</v>
      </c>
      <c r="P210" s="189">
        <v>0</v>
      </c>
      <c r="Q210" s="189">
        <v>0</v>
      </c>
      <c r="R210" s="189">
        <v>0</v>
      </c>
      <c r="S210" s="189">
        <v>0</v>
      </c>
      <c r="T210" s="189">
        <v>0</v>
      </c>
      <c r="U210" s="189">
        <v>0</v>
      </c>
      <c r="V210" s="189">
        <v>0</v>
      </c>
      <c r="W210" s="189">
        <v>0</v>
      </c>
      <c r="X210" s="157">
        <f t="shared" si="61"/>
        <v>500</v>
      </c>
      <c r="Y210" s="126">
        <f t="shared" si="62"/>
        <v>0</v>
      </c>
      <c r="Z210" s="18"/>
      <c r="AA210" s="18"/>
    </row>
    <row r="211" spans="2:27" outlineLevel="1" x14ac:dyDescent="0.25">
      <c r="B211" s="151">
        <v>8684</v>
      </c>
      <c r="C211" s="152" t="s">
        <v>525</v>
      </c>
      <c r="D211" s="187"/>
      <c r="E211" s="18"/>
      <c r="F211" s="54"/>
      <c r="G211" s="270">
        <f>+'Contract Summary'!L211</f>
        <v>575.01</v>
      </c>
      <c r="H211" s="186">
        <f t="shared" si="60"/>
        <v>0</v>
      </c>
      <c r="I211" s="189">
        <v>0</v>
      </c>
      <c r="J211" s="189">
        <v>0</v>
      </c>
      <c r="K211" s="189">
        <v>0</v>
      </c>
      <c r="L211" s="189">
        <v>0</v>
      </c>
      <c r="M211" s="189">
        <v>0</v>
      </c>
      <c r="N211" s="189">
        <v>0</v>
      </c>
      <c r="O211" s="189">
        <v>0</v>
      </c>
      <c r="P211" s="189">
        <v>0</v>
      </c>
      <c r="Q211" s="189">
        <v>0</v>
      </c>
      <c r="R211" s="189">
        <v>0</v>
      </c>
      <c r="S211" s="189">
        <v>0</v>
      </c>
      <c r="T211" s="189">
        <v>0</v>
      </c>
      <c r="U211" s="189">
        <v>0</v>
      </c>
      <c r="V211" s="189">
        <v>0</v>
      </c>
      <c r="W211" s="189">
        <v>0</v>
      </c>
      <c r="X211" s="157">
        <f t="shared" si="61"/>
        <v>0</v>
      </c>
      <c r="Y211" s="126">
        <f t="shared" si="62"/>
        <v>0</v>
      </c>
      <c r="Z211" s="18"/>
      <c r="AA211" s="18"/>
    </row>
    <row r="212" spans="2:27" x14ac:dyDescent="0.25">
      <c r="B212" s="163"/>
      <c r="C212" s="162" t="s">
        <v>526</v>
      </c>
      <c r="D212" s="164"/>
      <c r="E212" s="64"/>
      <c r="F212" s="65"/>
      <c r="G212" s="270">
        <f>+'Contract Summary'!L212</f>
        <v>7074.99</v>
      </c>
      <c r="H212" s="159">
        <f>SUBTOTAL(9,H207:H211)</f>
        <v>5500</v>
      </c>
      <c r="I212" s="159">
        <f t="shared" ref="I212:Y212" si="65">SUBTOTAL(9,I207:I211)</f>
        <v>5500</v>
      </c>
      <c r="J212" s="159">
        <f t="shared" si="65"/>
        <v>0</v>
      </c>
      <c r="K212" s="159">
        <f t="shared" si="65"/>
        <v>0</v>
      </c>
      <c r="L212" s="159">
        <f t="shared" si="65"/>
        <v>0</v>
      </c>
      <c r="M212" s="159">
        <f t="shared" si="65"/>
        <v>0</v>
      </c>
      <c r="N212" s="159">
        <f t="shared" si="65"/>
        <v>0</v>
      </c>
      <c r="O212" s="159">
        <f t="shared" si="65"/>
        <v>0</v>
      </c>
      <c r="P212" s="159">
        <f t="shared" si="65"/>
        <v>0</v>
      </c>
      <c r="Q212" s="159">
        <f t="shared" si="65"/>
        <v>0</v>
      </c>
      <c r="R212" s="159">
        <f t="shared" si="65"/>
        <v>0</v>
      </c>
      <c r="S212" s="159">
        <f t="shared" si="65"/>
        <v>0</v>
      </c>
      <c r="T212" s="159">
        <f t="shared" si="65"/>
        <v>0</v>
      </c>
      <c r="U212" s="159">
        <f t="shared" si="65"/>
        <v>0</v>
      </c>
      <c r="V212" s="159">
        <f t="shared" si="65"/>
        <v>0</v>
      </c>
      <c r="W212" s="159">
        <f t="shared" si="65"/>
        <v>0</v>
      </c>
      <c r="X212" s="159">
        <f t="shared" si="65"/>
        <v>5500</v>
      </c>
      <c r="Y212" s="159">
        <f t="shared" si="65"/>
        <v>0</v>
      </c>
      <c r="Z212" s="64"/>
      <c r="AA212" s="64"/>
    </row>
    <row r="213" spans="2:27" outlineLevel="1" x14ac:dyDescent="0.25">
      <c r="B213" s="151">
        <v>8660</v>
      </c>
      <c r="C213" s="152" t="s">
        <v>527</v>
      </c>
      <c r="D213" s="187"/>
      <c r="E213" s="18"/>
      <c r="F213" s="54"/>
      <c r="G213" s="270">
        <f>+'Contract Summary'!L213</f>
        <v>314.81</v>
      </c>
      <c r="H213" s="186">
        <f>SUM(I213:W213)</f>
        <v>0</v>
      </c>
      <c r="I213" s="189">
        <v>0</v>
      </c>
      <c r="J213" s="189">
        <v>0</v>
      </c>
      <c r="K213" s="189">
        <v>0</v>
      </c>
      <c r="L213" s="189">
        <v>0</v>
      </c>
      <c r="M213" s="189">
        <v>0</v>
      </c>
      <c r="N213" s="189">
        <v>0</v>
      </c>
      <c r="O213" s="189">
        <v>0</v>
      </c>
      <c r="P213" s="189">
        <v>0</v>
      </c>
      <c r="Q213" s="189">
        <v>0</v>
      </c>
      <c r="R213" s="189">
        <v>0</v>
      </c>
      <c r="S213" s="189">
        <v>0</v>
      </c>
      <c r="T213" s="189">
        <v>0</v>
      </c>
      <c r="U213" s="189">
        <v>0</v>
      </c>
      <c r="V213" s="189">
        <v>0</v>
      </c>
      <c r="W213" s="189">
        <v>0</v>
      </c>
      <c r="X213" s="157">
        <f>SUM(I213:W213)</f>
        <v>0</v>
      </c>
      <c r="Y213" s="126">
        <f>H213-X213</f>
        <v>0</v>
      </c>
      <c r="Z213" s="18"/>
      <c r="AA213" s="18"/>
    </row>
    <row r="214" spans="2:27" outlineLevel="1" x14ac:dyDescent="0.25">
      <c r="B214" s="151">
        <v>8670</v>
      </c>
      <c r="C214" s="152" t="s">
        <v>528</v>
      </c>
      <c r="D214" s="187"/>
      <c r="E214" s="18"/>
      <c r="F214" s="54"/>
      <c r="G214" s="270">
        <f>+'Contract Summary'!L214</f>
        <v>50.010000000000005</v>
      </c>
      <c r="H214" s="186">
        <f>SUM(I214:W214)</f>
        <v>0</v>
      </c>
      <c r="I214" s="189">
        <v>0</v>
      </c>
      <c r="J214" s="189">
        <v>0</v>
      </c>
      <c r="K214" s="189">
        <v>0</v>
      </c>
      <c r="L214" s="189">
        <v>0</v>
      </c>
      <c r="M214" s="189">
        <v>0</v>
      </c>
      <c r="N214" s="189">
        <v>0</v>
      </c>
      <c r="O214" s="189">
        <v>0</v>
      </c>
      <c r="P214" s="189">
        <v>0</v>
      </c>
      <c r="Q214" s="189">
        <v>0</v>
      </c>
      <c r="R214" s="189">
        <v>0</v>
      </c>
      <c r="S214" s="189">
        <v>0</v>
      </c>
      <c r="T214" s="189">
        <v>0</v>
      </c>
      <c r="U214" s="189">
        <v>0</v>
      </c>
      <c r="V214" s="189">
        <v>0</v>
      </c>
      <c r="W214" s="189">
        <v>0</v>
      </c>
      <c r="X214" s="157">
        <f>SUM(I214:W214)</f>
        <v>0</v>
      </c>
      <c r="Y214" s="126">
        <f>H214-X214</f>
        <v>0</v>
      </c>
      <c r="Z214" s="18"/>
      <c r="AA214" s="18"/>
    </row>
    <row r="215" spans="2:27" outlineLevel="1" x14ac:dyDescent="0.25">
      <c r="B215" s="151">
        <v>8671</v>
      </c>
      <c r="C215" s="152" t="s">
        <v>529</v>
      </c>
      <c r="D215" s="187"/>
      <c r="E215" s="18"/>
      <c r="F215" s="54"/>
      <c r="G215" s="270">
        <f>+'Contract Summary'!L215</f>
        <v>0</v>
      </c>
      <c r="H215" s="186">
        <f>SUM(I215:W215)</f>
        <v>0</v>
      </c>
      <c r="I215" s="189">
        <f t="shared" ref="I215:I220" si="66">G215</f>
        <v>0</v>
      </c>
      <c r="J215" s="189">
        <v>0</v>
      </c>
      <c r="K215" s="189">
        <v>0</v>
      </c>
      <c r="L215" s="189">
        <v>0</v>
      </c>
      <c r="M215" s="189">
        <v>0</v>
      </c>
      <c r="N215" s="189">
        <v>0</v>
      </c>
      <c r="O215" s="189">
        <v>0</v>
      </c>
      <c r="P215" s="189">
        <v>0</v>
      </c>
      <c r="Q215" s="189">
        <v>0</v>
      </c>
      <c r="R215" s="189">
        <v>0</v>
      </c>
      <c r="S215" s="189">
        <v>0</v>
      </c>
      <c r="T215" s="189">
        <v>0</v>
      </c>
      <c r="U215" s="189">
        <v>0</v>
      </c>
      <c r="V215" s="189">
        <v>0</v>
      </c>
      <c r="W215" s="189">
        <v>0</v>
      </c>
      <c r="X215" s="157">
        <f>SUM(I215:W215)</f>
        <v>0</v>
      </c>
      <c r="Y215" s="126">
        <f>H215-X215</f>
        <v>0</v>
      </c>
      <c r="Z215" s="18"/>
      <c r="AA215" s="18"/>
    </row>
    <row r="216" spans="2:27" outlineLevel="1" x14ac:dyDescent="0.25">
      <c r="B216" s="151">
        <v>8672</v>
      </c>
      <c r="C216" s="152" t="s">
        <v>530</v>
      </c>
      <c r="D216" s="187"/>
      <c r="E216" s="18"/>
      <c r="F216" s="54"/>
      <c r="G216" s="270">
        <f>+'Contract Summary'!L216</f>
        <v>0</v>
      </c>
      <c r="H216" s="186">
        <f>SUM(I216:W216)</f>
        <v>0</v>
      </c>
      <c r="I216" s="189">
        <f t="shared" si="66"/>
        <v>0</v>
      </c>
      <c r="J216" s="189">
        <v>0</v>
      </c>
      <c r="K216" s="189">
        <v>0</v>
      </c>
      <c r="L216" s="189">
        <v>0</v>
      </c>
      <c r="M216" s="189">
        <v>0</v>
      </c>
      <c r="N216" s="189">
        <v>0</v>
      </c>
      <c r="O216" s="189">
        <v>0</v>
      </c>
      <c r="P216" s="189">
        <v>0</v>
      </c>
      <c r="Q216" s="189">
        <v>0</v>
      </c>
      <c r="R216" s="189">
        <v>0</v>
      </c>
      <c r="S216" s="189">
        <v>0</v>
      </c>
      <c r="T216" s="189">
        <v>0</v>
      </c>
      <c r="U216" s="189">
        <v>0</v>
      </c>
      <c r="V216" s="189">
        <v>0</v>
      </c>
      <c r="W216" s="189">
        <v>0</v>
      </c>
      <c r="X216" s="157">
        <f>SUM(I216:W216)</f>
        <v>0</v>
      </c>
      <c r="Y216" s="126">
        <f>H216-X216</f>
        <v>0</v>
      </c>
      <c r="Z216" s="18"/>
      <c r="AA216" s="18"/>
    </row>
    <row r="217" spans="2:27" outlineLevel="1" x14ac:dyDescent="0.25">
      <c r="B217" s="151">
        <v>8673</v>
      </c>
      <c r="C217" s="152" t="s">
        <v>531</v>
      </c>
      <c r="D217" s="187"/>
      <c r="E217" s="18"/>
      <c r="F217" s="54"/>
      <c r="G217" s="270">
        <f>+'Contract Summary'!L217</f>
        <v>0</v>
      </c>
      <c r="H217" s="186">
        <f t="shared" ref="H217:H224" si="67">SUM(I217:W217)</f>
        <v>0</v>
      </c>
      <c r="I217" s="189">
        <f t="shared" si="66"/>
        <v>0</v>
      </c>
      <c r="J217" s="189">
        <v>0</v>
      </c>
      <c r="K217" s="189">
        <v>0</v>
      </c>
      <c r="L217" s="189">
        <v>0</v>
      </c>
      <c r="M217" s="189">
        <v>0</v>
      </c>
      <c r="N217" s="189">
        <v>0</v>
      </c>
      <c r="O217" s="189">
        <v>0</v>
      </c>
      <c r="P217" s="189">
        <v>0</v>
      </c>
      <c r="Q217" s="189">
        <v>0</v>
      </c>
      <c r="R217" s="189">
        <v>0</v>
      </c>
      <c r="S217" s="189">
        <v>0</v>
      </c>
      <c r="T217" s="189">
        <v>0</v>
      </c>
      <c r="U217" s="189">
        <v>0</v>
      </c>
      <c r="V217" s="189">
        <v>0</v>
      </c>
      <c r="W217" s="189">
        <v>0</v>
      </c>
      <c r="X217" s="157">
        <f t="shared" ref="X217:X224" si="68">SUM(I217:W217)</f>
        <v>0</v>
      </c>
      <c r="Y217" s="126">
        <f t="shared" ref="Y217:Y229" si="69">H217-X217</f>
        <v>0</v>
      </c>
      <c r="Z217" s="18"/>
      <c r="AA217" s="18"/>
    </row>
    <row r="218" spans="2:27" outlineLevel="1" x14ac:dyDescent="0.25">
      <c r="B218" s="151">
        <v>8700</v>
      </c>
      <c r="C218" s="152" t="s">
        <v>532</v>
      </c>
      <c r="D218" s="187"/>
      <c r="E218" s="18"/>
      <c r="F218" s="54"/>
      <c r="G218" s="270">
        <f>+'Contract Summary'!L218</f>
        <v>0</v>
      </c>
      <c r="H218" s="186">
        <f t="shared" si="67"/>
        <v>0</v>
      </c>
      <c r="I218" s="189">
        <f t="shared" si="66"/>
        <v>0</v>
      </c>
      <c r="J218" s="189">
        <v>0</v>
      </c>
      <c r="K218" s="189">
        <v>0</v>
      </c>
      <c r="L218" s="189">
        <v>0</v>
      </c>
      <c r="M218" s="189">
        <v>0</v>
      </c>
      <c r="N218" s="189">
        <v>0</v>
      </c>
      <c r="O218" s="189">
        <v>0</v>
      </c>
      <c r="P218" s="189">
        <v>0</v>
      </c>
      <c r="Q218" s="189">
        <v>0</v>
      </c>
      <c r="R218" s="189">
        <v>0</v>
      </c>
      <c r="S218" s="189">
        <v>0</v>
      </c>
      <c r="T218" s="189">
        <v>0</v>
      </c>
      <c r="U218" s="189">
        <v>0</v>
      </c>
      <c r="V218" s="189">
        <v>0</v>
      </c>
      <c r="W218" s="189">
        <v>0</v>
      </c>
      <c r="X218" s="157">
        <f t="shared" si="68"/>
        <v>0</v>
      </c>
      <c r="Y218" s="126">
        <f t="shared" si="69"/>
        <v>0</v>
      </c>
      <c r="Z218" s="18"/>
      <c r="AA218" s="18"/>
    </row>
    <row r="219" spans="2:27" outlineLevel="1" x14ac:dyDescent="0.25">
      <c r="B219" s="151">
        <v>8710</v>
      </c>
      <c r="C219" s="152" t="s">
        <v>533</v>
      </c>
      <c r="D219" s="187"/>
      <c r="E219" s="18"/>
      <c r="F219" s="54"/>
      <c r="G219" s="270">
        <f>+'Contract Summary'!L219</f>
        <v>0</v>
      </c>
      <c r="H219" s="186">
        <f t="shared" si="67"/>
        <v>0</v>
      </c>
      <c r="I219" s="189">
        <f t="shared" si="66"/>
        <v>0</v>
      </c>
      <c r="J219" s="189">
        <v>0</v>
      </c>
      <c r="K219" s="189">
        <v>0</v>
      </c>
      <c r="L219" s="189">
        <v>0</v>
      </c>
      <c r="M219" s="189">
        <v>0</v>
      </c>
      <c r="N219" s="189">
        <v>0</v>
      </c>
      <c r="O219" s="189">
        <v>0</v>
      </c>
      <c r="P219" s="189">
        <v>0</v>
      </c>
      <c r="Q219" s="189">
        <v>0</v>
      </c>
      <c r="R219" s="189">
        <v>0</v>
      </c>
      <c r="S219" s="189">
        <v>0</v>
      </c>
      <c r="T219" s="189">
        <v>0</v>
      </c>
      <c r="U219" s="189">
        <v>0</v>
      </c>
      <c r="V219" s="189">
        <v>0</v>
      </c>
      <c r="W219" s="189">
        <v>0</v>
      </c>
      <c r="X219" s="157">
        <f t="shared" si="68"/>
        <v>0</v>
      </c>
      <c r="Y219" s="126">
        <f t="shared" si="69"/>
        <v>0</v>
      </c>
      <c r="Z219" s="18"/>
      <c r="AA219" s="18"/>
    </row>
    <row r="220" spans="2:27" outlineLevel="1" x14ac:dyDescent="0.25">
      <c r="B220" s="151">
        <v>8715</v>
      </c>
      <c r="C220" s="152" t="s">
        <v>534</v>
      </c>
      <c r="D220" s="187"/>
      <c r="E220" s="18"/>
      <c r="F220" s="54"/>
      <c r="G220" s="270">
        <f>+'Contract Summary'!L220</f>
        <v>0</v>
      </c>
      <c r="H220" s="186">
        <f t="shared" si="67"/>
        <v>0</v>
      </c>
      <c r="I220" s="189">
        <f t="shared" si="66"/>
        <v>0</v>
      </c>
      <c r="J220" s="189">
        <v>0</v>
      </c>
      <c r="K220" s="189">
        <v>0</v>
      </c>
      <c r="L220" s="189">
        <v>0</v>
      </c>
      <c r="M220" s="189">
        <v>0</v>
      </c>
      <c r="N220" s="189">
        <v>0</v>
      </c>
      <c r="O220" s="189">
        <v>0</v>
      </c>
      <c r="P220" s="189">
        <v>0</v>
      </c>
      <c r="Q220" s="189">
        <v>0</v>
      </c>
      <c r="R220" s="189">
        <v>0</v>
      </c>
      <c r="S220" s="189">
        <v>0</v>
      </c>
      <c r="T220" s="189">
        <v>0</v>
      </c>
      <c r="U220" s="189">
        <v>0</v>
      </c>
      <c r="V220" s="189">
        <v>0</v>
      </c>
      <c r="W220" s="189">
        <v>0</v>
      </c>
      <c r="X220" s="157">
        <f t="shared" si="68"/>
        <v>0</v>
      </c>
      <c r="Y220" s="126">
        <f t="shared" si="69"/>
        <v>0</v>
      </c>
      <c r="Z220" s="18"/>
      <c r="AA220" s="18"/>
    </row>
    <row r="221" spans="2:27" outlineLevel="1" x14ac:dyDescent="0.25">
      <c r="B221" s="151">
        <v>8720</v>
      </c>
      <c r="C221" s="152" t="s">
        <v>535</v>
      </c>
      <c r="D221" s="187"/>
      <c r="E221" s="18"/>
      <c r="F221" s="54"/>
      <c r="G221" s="270">
        <f>+'Contract Summary'!L221</f>
        <v>1183.5</v>
      </c>
      <c r="H221" s="186">
        <f t="shared" si="67"/>
        <v>0</v>
      </c>
      <c r="I221" s="189">
        <v>0</v>
      </c>
      <c r="J221" s="189">
        <v>0</v>
      </c>
      <c r="K221" s="189">
        <v>0</v>
      </c>
      <c r="L221" s="189">
        <v>0</v>
      </c>
      <c r="M221" s="189">
        <v>0</v>
      </c>
      <c r="N221" s="189">
        <v>0</v>
      </c>
      <c r="O221" s="189">
        <v>0</v>
      </c>
      <c r="P221" s="189">
        <v>0</v>
      </c>
      <c r="Q221" s="189">
        <v>0</v>
      </c>
      <c r="R221" s="189">
        <v>0</v>
      </c>
      <c r="S221" s="189">
        <v>0</v>
      </c>
      <c r="T221" s="189">
        <v>0</v>
      </c>
      <c r="U221" s="189">
        <v>0</v>
      </c>
      <c r="V221" s="189">
        <v>0</v>
      </c>
      <c r="W221" s="189">
        <v>0</v>
      </c>
      <c r="X221" s="157">
        <f t="shared" si="68"/>
        <v>0</v>
      </c>
      <c r="Y221" s="126">
        <f t="shared" si="69"/>
        <v>0</v>
      </c>
      <c r="Z221" s="18"/>
      <c r="AA221" s="18"/>
    </row>
    <row r="222" spans="2:27" outlineLevel="1" x14ac:dyDescent="0.25">
      <c r="B222" s="151">
        <v>8725</v>
      </c>
      <c r="C222" s="152" t="s">
        <v>536</v>
      </c>
      <c r="D222" s="187"/>
      <c r="E222" s="18"/>
      <c r="F222" s="54"/>
      <c r="G222" s="270">
        <f>+'Contract Summary'!L222</f>
        <v>64.41</v>
      </c>
      <c r="H222" s="186">
        <f t="shared" si="67"/>
        <v>0</v>
      </c>
      <c r="I222" s="189">
        <v>0</v>
      </c>
      <c r="J222" s="189">
        <v>0</v>
      </c>
      <c r="K222" s="189">
        <v>0</v>
      </c>
      <c r="L222" s="189">
        <v>0</v>
      </c>
      <c r="M222" s="189">
        <v>0</v>
      </c>
      <c r="N222" s="189">
        <v>0</v>
      </c>
      <c r="O222" s="189">
        <v>0</v>
      </c>
      <c r="P222" s="189">
        <v>0</v>
      </c>
      <c r="Q222" s="189">
        <v>0</v>
      </c>
      <c r="R222" s="189">
        <v>0</v>
      </c>
      <c r="S222" s="189">
        <v>0</v>
      </c>
      <c r="T222" s="189">
        <v>0</v>
      </c>
      <c r="U222" s="189">
        <v>0</v>
      </c>
      <c r="V222" s="189">
        <v>0</v>
      </c>
      <c r="W222" s="189">
        <v>0</v>
      </c>
      <c r="X222" s="157">
        <f t="shared" si="68"/>
        <v>0</v>
      </c>
      <c r="Y222" s="126">
        <f t="shared" si="69"/>
        <v>0</v>
      </c>
      <c r="Z222" s="18"/>
      <c r="AA222" s="18"/>
    </row>
    <row r="223" spans="2:27" outlineLevel="1" x14ac:dyDescent="0.25">
      <c r="B223" s="151">
        <v>8740</v>
      </c>
      <c r="C223" s="152" t="s">
        <v>537</v>
      </c>
      <c r="D223" s="187"/>
      <c r="E223" s="18"/>
      <c r="F223" s="54"/>
      <c r="G223" s="270">
        <f>+'Contract Summary'!L223</f>
        <v>0</v>
      </c>
      <c r="H223" s="186">
        <f t="shared" si="67"/>
        <v>0</v>
      </c>
      <c r="I223" s="189">
        <f t="shared" ref="I223" si="70">G223</f>
        <v>0</v>
      </c>
      <c r="J223" s="189">
        <v>0</v>
      </c>
      <c r="K223" s="189">
        <v>0</v>
      </c>
      <c r="L223" s="189">
        <v>0</v>
      </c>
      <c r="M223" s="189">
        <v>0</v>
      </c>
      <c r="N223" s="189">
        <v>0</v>
      </c>
      <c r="O223" s="189">
        <v>0</v>
      </c>
      <c r="P223" s="189">
        <v>0</v>
      </c>
      <c r="Q223" s="189">
        <v>0</v>
      </c>
      <c r="R223" s="189">
        <v>0</v>
      </c>
      <c r="S223" s="189">
        <v>0</v>
      </c>
      <c r="T223" s="189">
        <v>0</v>
      </c>
      <c r="U223" s="189">
        <v>0</v>
      </c>
      <c r="V223" s="189">
        <v>0</v>
      </c>
      <c r="W223" s="189">
        <v>0</v>
      </c>
      <c r="X223" s="157">
        <f t="shared" si="68"/>
        <v>0</v>
      </c>
      <c r="Y223" s="126">
        <f t="shared" si="69"/>
        <v>0</v>
      </c>
      <c r="Z223" s="18"/>
      <c r="AA223" s="18"/>
    </row>
    <row r="224" spans="2:27" outlineLevel="1" x14ac:dyDescent="0.25">
      <c r="B224" s="151">
        <v>8750</v>
      </c>
      <c r="C224" s="152" t="s">
        <v>538</v>
      </c>
      <c r="D224" s="187"/>
      <c r="E224" s="18"/>
      <c r="F224" s="54"/>
      <c r="G224" s="270">
        <f>+'Contract Summary'!L224</f>
        <v>3077.99</v>
      </c>
      <c r="H224" s="186">
        <f t="shared" si="67"/>
        <v>4000</v>
      </c>
      <c r="I224" s="189">
        <v>4000</v>
      </c>
      <c r="J224" s="189">
        <v>0</v>
      </c>
      <c r="K224" s="189">
        <v>0</v>
      </c>
      <c r="L224" s="189">
        <v>0</v>
      </c>
      <c r="M224" s="189">
        <v>0</v>
      </c>
      <c r="N224" s="189">
        <v>0</v>
      </c>
      <c r="O224" s="189">
        <v>0</v>
      </c>
      <c r="P224" s="189">
        <v>0</v>
      </c>
      <c r="Q224" s="189">
        <v>0</v>
      </c>
      <c r="R224" s="189">
        <v>0</v>
      </c>
      <c r="S224" s="189">
        <v>0</v>
      </c>
      <c r="T224" s="189">
        <v>0</v>
      </c>
      <c r="U224" s="189">
        <v>0</v>
      </c>
      <c r="V224" s="189">
        <v>0</v>
      </c>
      <c r="W224" s="189">
        <v>0</v>
      </c>
      <c r="X224" s="157">
        <f t="shared" si="68"/>
        <v>4000</v>
      </c>
      <c r="Y224" s="126">
        <f t="shared" si="69"/>
        <v>0</v>
      </c>
      <c r="Z224" s="18"/>
      <c r="AA224" s="18"/>
    </row>
    <row r="225" spans="2:27" x14ac:dyDescent="0.25">
      <c r="B225" s="163"/>
      <c r="C225" s="162" t="s">
        <v>539</v>
      </c>
      <c r="D225" s="164"/>
      <c r="E225" s="64"/>
      <c r="F225" s="65"/>
      <c r="G225" s="270">
        <f>+'Contract Summary'!L225</f>
        <v>4690.7199999999993</v>
      </c>
      <c r="H225" s="159">
        <f>SUBTOTAL(9,H213:H224)</f>
        <v>4000</v>
      </c>
      <c r="I225" s="166">
        <f>SUBTOTAL(9,I213:I224)</f>
        <v>4000</v>
      </c>
      <c r="J225" s="166">
        <f t="shared" ref="J225:Y225" si="71">SUBTOTAL(9,J213:J224)</f>
        <v>0</v>
      </c>
      <c r="K225" s="166">
        <f t="shared" si="71"/>
        <v>0</v>
      </c>
      <c r="L225" s="166">
        <f t="shared" si="71"/>
        <v>0</v>
      </c>
      <c r="M225" s="166">
        <f t="shared" si="71"/>
        <v>0</v>
      </c>
      <c r="N225" s="166">
        <f t="shared" si="71"/>
        <v>0</v>
      </c>
      <c r="O225" s="166">
        <f t="shared" si="71"/>
        <v>0</v>
      </c>
      <c r="P225" s="166">
        <f t="shared" si="71"/>
        <v>0</v>
      </c>
      <c r="Q225" s="166">
        <f t="shared" si="71"/>
        <v>0</v>
      </c>
      <c r="R225" s="166">
        <f t="shared" si="71"/>
        <v>0</v>
      </c>
      <c r="S225" s="166">
        <f t="shared" si="71"/>
        <v>0</v>
      </c>
      <c r="T225" s="166">
        <f t="shared" si="71"/>
        <v>0</v>
      </c>
      <c r="U225" s="166">
        <f t="shared" si="71"/>
        <v>0</v>
      </c>
      <c r="V225" s="166">
        <f t="shared" si="71"/>
        <v>0</v>
      </c>
      <c r="W225" s="166">
        <f t="shared" si="71"/>
        <v>0</v>
      </c>
      <c r="X225" s="166">
        <f t="shared" si="71"/>
        <v>4000</v>
      </c>
      <c r="Y225" s="166">
        <f t="shared" si="71"/>
        <v>0</v>
      </c>
      <c r="Z225" s="64"/>
      <c r="AA225" s="64"/>
    </row>
    <row r="226" spans="2:27" outlineLevel="1" x14ac:dyDescent="0.25">
      <c r="B226" s="151">
        <v>8755</v>
      </c>
      <c r="C226" s="152" t="s">
        <v>540</v>
      </c>
      <c r="D226" s="187"/>
      <c r="E226" s="18"/>
      <c r="F226" s="54"/>
      <c r="G226" s="270">
        <f>+'Contract Summary'!L226</f>
        <v>0</v>
      </c>
      <c r="H226" s="186">
        <f>SUM(I226:W226)</f>
        <v>0</v>
      </c>
      <c r="I226" s="189">
        <f>G226</f>
        <v>0</v>
      </c>
      <c r="J226" s="189">
        <v>0</v>
      </c>
      <c r="K226" s="189">
        <v>0</v>
      </c>
      <c r="L226" s="189">
        <v>0</v>
      </c>
      <c r="M226" s="189">
        <v>0</v>
      </c>
      <c r="N226" s="189">
        <v>0</v>
      </c>
      <c r="O226" s="189">
        <v>0</v>
      </c>
      <c r="P226" s="189">
        <v>0</v>
      </c>
      <c r="Q226" s="189">
        <v>0</v>
      </c>
      <c r="R226" s="189">
        <v>0</v>
      </c>
      <c r="S226" s="189">
        <v>0</v>
      </c>
      <c r="T226" s="189">
        <v>0</v>
      </c>
      <c r="U226" s="189">
        <v>0</v>
      </c>
      <c r="V226" s="189">
        <v>0</v>
      </c>
      <c r="W226" s="189">
        <v>0</v>
      </c>
      <c r="X226" s="157">
        <f>SUM(I226:W226)</f>
        <v>0</v>
      </c>
      <c r="Y226" s="126">
        <f t="shared" si="69"/>
        <v>0</v>
      </c>
      <c r="Z226" s="18"/>
      <c r="AA226" s="18"/>
    </row>
    <row r="227" spans="2:27" outlineLevel="1" x14ac:dyDescent="0.25">
      <c r="B227" s="151">
        <v>8755</v>
      </c>
      <c r="C227" s="152" t="s">
        <v>541</v>
      </c>
      <c r="D227" s="187"/>
      <c r="E227" s="18"/>
      <c r="F227" s="54"/>
      <c r="G227" s="270">
        <f>+'Contract Summary'!L227</f>
        <v>0</v>
      </c>
      <c r="H227" s="186">
        <f>SUM(I227:W227)</f>
        <v>0</v>
      </c>
      <c r="I227" s="189">
        <f>G227</f>
        <v>0</v>
      </c>
      <c r="J227" s="189">
        <v>0</v>
      </c>
      <c r="K227" s="189">
        <v>0</v>
      </c>
      <c r="L227" s="189">
        <v>0</v>
      </c>
      <c r="M227" s="189">
        <v>0</v>
      </c>
      <c r="N227" s="189">
        <v>0</v>
      </c>
      <c r="O227" s="189">
        <v>0</v>
      </c>
      <c r="P227" s="189">
        <v>0</v>
      </c>
      <c r="Q227" s="189">
        <v>0</v>
      </c>
      <c r="R227" s="189">
        <v>0</v>
      </c>
      <c r="S227" s="189">
        <v>0</v>
      </c>
      <c r="T227" s="189">
        <v>0</v>
      </c>
      <c r="U227" s="189">
        <v>0</v>
      </c>
      <c r="V227" s="189">
        <v>0</v>
      </c>
      <c r="W227" s="189">
        <v>0</v>
      </c>
      <c r="X227" s="157">
        <f>SUM(I227:W227)</f>
        <v>0</v>
      </c>
      <c r="Y227" s="126">
        <f t="shared" si="69"/>
        <v>0</v>
      </c>
      <c r="Z227" s="18"/>
      <c r="AA227" s="18"/>
    </row>
    <row r="228" spans="2:27" x14ac:dyDescent="0.25">
      <c r="B228" s="163"/>
      <c r="C228" s="162" t="s">
        <v>542</v>
      </c>
      <c r="D228" s="164"/>
      <c r="E228" s="64"/>
      <c r="F228" s="65"/>
      <c r="G228" s="270">
        <f>+'Contract Summary'!L228</f>
        <v>0</v>
      </c>
      <c r="H228" s="159">
        <f>SUBTOTAL(9,H226:H227)</f>
        <v>0</v>
      </c>
      <c r="I228" s="166">
        <f t="shared" ref="I228:Y228" si="72">SUBTOTAL(9,I226:I227)</f>
        <v>0</v>
      </c>
      <c r="J228" s="166">
        <f t="shared" si="72"/>
        <v>0</v>
      </c>
      <c r="K228" s="166">
        <f t="shared" si="72"/>
        <v>0</v>
      </c>
      <c r="L228" s="166">
        <f t="shared" si="72"/>
        <v>0</v>
      </c>
      <c r="M228" s="166">
        <f t="shared" si="72"/>
        <v>0</v>
      </c>
      <c r="N228" s="166">
        <f t="shared" si="72"/>
        <v>0</v>
      </c>
      <c r="O228" s="166">
        <f t="shared" si="72"/>
        <v>0</v>
      </c>
      <c r="P228" s="166">
        <f t="shared" si="72"/>
        <v>0</v>
      </c>
      <c r="Q228" s="166">
        <f t="shared" si="72"/>
        <v>0</v>
      </c>
      <c r="R228" s="166">
        <f t="shared" si="72"/>
        <v>0</v>
      </c>
      <c r="S228" s="166">
        <f t="shared" si="72"/>
        <v>0</v>
      </c>
      <c r="T228" s="166">
        <f t="shared" si="72"/>
        <v>0</v>
      </c>
      <c r="U228" s="166">
        <f t="shared" si="72"/>
        <v>0</v>
      </c>
      <c r="V228" s="166">
        <f t="shared" si="72"/>
        <v>0</v>
      </c>
      <c r="W228" s="166">
        <f t="shared" si="72"/>
        <v>0</v>
      </c>
      <c r="X228" s="166">
        <f t="shared" si="72"/>
        <v>0</v>
      </c>
      <c r="Y228" s="166">
        <f t="shared" si="72"/>
        <v>0</v>
      </c>
      <c r="Z228" s="64"/>
      <c r="AA228" s="64"/>
    </row>
    <row r="229" spans="2:27" x14ac:dyDescent="0.25">
      <c r="B229" s="151">
        <v>8810</v>
      </c>
      <c r="C229" s="162" t="s">
        <v>543</v>
      </c>
      <c r="D229" s="187"/>
      <c r="E229" s="18"/>
      <c r="F229" s="54"/>
      <c r="G229" s="270">
        <f>+'Contract Summary'!L229</f>
        <v>0</v>
      </c>
      <c r="H229" s="184">
        <f>SUM(I229:W229)</f>
        <v>0</v>
      </c>
      <c r="I229" s="186">
        <f>+I44</f>
        <v>0</v>
      </c>
      <c r="J229" s="186">
        <f t="shared" ref="J229:W229" si="73">+J44</f>
        <v>0</v>
      </c>
      <c r="K229" s="186">
        <f t="shared" si="73"/>
        <v>0</v>
      </c>
      <c r="L229" s="186">
        <f t="shared" si="73"/>
        <v>0</v>
      </c>
      <c r="M229" s="186">
        <f t="shared" si="73"/>
        <v>0</v>
      </c>
      <c r="N229" s="186">
        <f t="shared" si="73"/>
        <v>0</v>
      </c>
      <c r="O229" s="186">
        <f t="shared" si="73"/>
        <v>0</v>
      </c>
      <c r="P229" s="186">
        <f t="shared" si="73"/>
        <v>0</v>
      </c>
      <c r="Q229" s="186">
        <f t="shared" si="73"/>
        <v>0</v>
      </c>
      <c r="R229" s="186">
        <f t="shared" si="73"/>
        <v>0</v>
      </c>
      <c r="S229" s="186">
        <f t="shared" si="73"/>
        <v>0</v>
      </c>
      <c r="T229" s="186">
        <f t="shared" si="73"/>
        <v>0</v>
      </c>
      <c r="U229" s="186">
        <f t="shared" si="73"/>
        <v>0</v>
      </c>
      <c r="V229" s="186">
        <f t="shared" si="73"/>
        <v>0</v>
      </c>
      <c r="W229" s="186">
        <f t="shared" si="73"/>
        <v>0</v>
      </c>
      <c r="X229" s="157">
        <f>SUM(I229:W229)</f>
        <v>0</v>
      </c>
      <c r="Y229" s="126">
        <f t="shared" si="69"/>
        <v>0</v>
      </c>
      <c r="Z229" s="18"/>
      <c r="AA229" s="18"/>
    </row>
    <row r="230" spans="2:27" x14ac:dyDescent="0.25">
      <c r="B230" s="169"/>
      <c r="C230" s="170" t="s">
        <v>544</v>
      </c>
      <c r="D230" s="190"/>
      <c r="E230" s="191"/>
      <c r="F230" s="192"/>
      <c r="G230" s="270">
        <f>+'Contract Summary'!L230</f>
        <v>738414.54999999993</v>
      </c>
      <c r="H230" s="194">
        <f>SUM(H52,H57,H70,H74,H83,H111,H120,H129,H135,H146,H151,H155,H158,H166,H170,H175,H176,H182,H197,H203,H206,H212,H225,H228,H229,)</f>
        <v>711965.41766876844</v>
      </c>
      <c r="I230" s="194">
        <f>SUM(I52,I57,I70,I74,I83,I111,I120,I129,I135,I146,I151,I155,I158,I166,I170,I175,I176,I182,I197,I203,I206,I212,I225,I228,I229,)</f>
        <v>563675.32966311986</v>
      </c>
      <c r="J230" s="194">
        <f t="shared" ref="J230:W230" si="74">SUM(J52,J57,J70,J74,J83,J111,J120,J129,J135,J146,J151,J155,J158,J166,J170,J175,J176,J182,J197,J203,J206,J212,J225,J228,J229,)</f>
        <v>6868.753733333333</v>
      </c>
      <c r="K230" s="194">
        <f t="shared" si="74"/>
        <v>87612.017774697393</v>
      </c>
      <c r="L230" s="194">
        <f t="shared" si="74"/>
        <v>0</v>
      </c>
      <c r="M230" s="194">
        <f t="shared" si="74"/>
        <v>24000</v>
      </c>
      <c r="N230" s="194">
        <f t="shared" si="74"/>
        <v>0</v>
      </c>
      <c r="O230" s="194">
        <f t="shared" si="74"/>
        <v>0</v>
      </c>
      <c r="P230" s="194">
        <f t="shared" si="74"/>
        <v>0</v>
      </c>
      <c r="Q230" s="194">
        <f t="shared" si="74"/>
        <v>0</v>
      </c>
      <c r="R230" s="194">
        <f t="shared" si="74"/>
        <v>0</v>
      </c>
      <c r="S230" s="194">
        <f t="shared" si="74"/>
        <v>0</v>
      </c>
      <c r="T230" s="194">
        <f t="shared" si="74"/>
        <v>0</v>
      </c>
      <c r="U230" s="194">
        <f t="shared" si="74"/>
        <v>0</v>
      </c>
      <c r="V230" s="194">
        <f t="shared" si="74"/>
        <v>0</v>
      </c>
      <c r="W230" s="194">
        <f t="shared" si="74"/>
        <v>0</v>
      </c>
      <c r="X230" s="194">
        <f>SUM(X52,X57,X70,X74,X83,X111,X120,X129,X135,X146,X151,X155,X158,X166,X170,X175,X176,X182,X197,X203,X206,X212,X225,X228,X229,)</f>
        <v>682156.10117115057</v>
      </c>
      <c r="Y230" s="194">
        <f>SUM(Y52,Y57,Y70,Y74,Y83,Y111,Y120,Y129,Y135,Y146,Y151,Y155,Y158,Y166,Y170,Y175,Y176,Y182,Y197,Y203,Y206,Y212,Y225,Y228,Y229,)</f>
        <v>29809.316497617863</v>
      </c>
      <c r="Z230" s="18"/>
      <c r="AA230" s="18"/>
    </row>
    <row r="231" spans="2:27" outlineLevel="1" x14ac:dyDescent="0.25">
      <c r="B231" s="151">
        <v>8915</v>
      </c>
      <c r="C231" s="195" t="s">
        <v>545</v>
      </c>
      <c r="D231" s="196"/>
      <c r="E231" s="197"/>
      <c r="F231" s="54"/>
      <c r="G231" s="270">
        <f>+'Contract Summary'!L231</f>
        <v>0</v>
      </c>
      <c r="H231" s="155">
        <f>SUM(I231:W231)</f>
        <v>0</v>
      </c>
      <c r="I231" s="189">
        <f>G231</f>
        <v>0</v>
      </c>
      <c r="J231" s="189">
        <v>0</v>
      </c>
      <c r="K231" s="189">
        <v>0</v>
      </c>
      <c r="L231" s="189">
        <v>0</v>
      </c>
      <c r="M231" s="189">
        <v>0</v>
      </c>
      <c r="N231" s="189">
        <v>0</v>
      </c>
      <c r="O231" s="189">
        <v>0</v>
      </c>
      <c r="P231" s="189">
        <v>0</v>
      </c>
      <c r="Q231" s="189">
        <v>0</v>
      </c>
      <c r="R231" s="189">
        <v>0</v>
      </c>
      <c r="S231" s="189">
        <v>0</v>
      </c>
      <c r="T231" s="189">
        <v>0</v>
      </c>
      <c r="U231" s="189">
        <v>0</v>
      </c>
      <c r="V231" s="189">
        <v>0</v>
      </c>
      <c r="W231" s="189">
        <v>0</v>
      </c>
      <c r="X231" s="157">
        <f>SUM(I231:W231)</f>
        <v>0</v>
      </c>
      <c r="Y231" s="126">
        <f>H231-X231</f>
        <v>0</v>
      </c>
      <c r="Z231" s="18"/>
      <c r="AA231" s="18"/>
    </row>
    <row r="232" spans="2:27" outlineLevel="1" x14ac:dyDescent="0.25">
      <c r="B232" s="151">
        <v>8910</v>
      </c>
      <c r="C232" s="152" t="s">
        <v>546</v>
      </c>
      <c r="D232" s="196">
        <v>0.12</v>
      </c>
      <c r="E232" s="197">
        <f>SUM(D232:D232)</f>
        <v>0.12</v>
      </c>
      <c r="F232" s="54"/>
      <c r="G232" s="270">
        <f>+'Contract Summary'!L232</f>
        <v>151391.53354000003</v>
      </c>
      <c r="H232" s="185">
        <f>SUM(I232:W232)</f>
        <v>111191.44449089754</v>
      </c>
      <c r="I232" s="155">
        <f>I230*I242</f>
        <v>91879.078735088537</v>
      </c>
      <c r="J232" s="155">
        <f t="shared" ref="J232:W232" si="75">J230*J242</f>
        <v>1119.6068585333333</v>
      </c>
      <c r="K232" s="155">
        <f t="shared" si="75"/>
        <v>14280.758897275675</v>
      </c>
      <c r="L232" s="155">
        <f t="shared" si="75"/>
        <v>0</v>
      </c>
      <c r="M232" s="155">
        <f t="shared" si="75"/>
        <v>3912</v>
      </c>
      <c r="N232" s="155">
        <f t="shared" si="75"/>
        <v>0</v>
      </c>
      <c r="O232" s="155">
        <f t="shared" si="75"/>
        <v>0</v>
      </c>
      <c r="P232" s="155">
        <f t="shared" si="75"/>
        <v>0</v>
      </c>
      <c r="Q232" s="155">
        <f t="shared" si="75"/>
        <v>0</v>
      </c>
      <c r="R232" s="155">
        <f t="shared" si="75"/>
        <v>0</v>
      </c>
      <c r="S232" s="155">
        <f t="shared" si="75"/>
        <v>0</v>
      </c>
      <c r="T232" s="155">
        <f t="shared" si="75"/>
        <v>0</v>
      </c>
      <c r="U232" s="155">
        <f t="shared" si="75"/>
        <v>0</v>
      </c>
      <c r="V232" s="155">
        <f t="shared" si="75"/>
        <v>0</v>
      </c>
      <c r="W232" s="155">
        <f t="shared" si="75"/>
        <v>0</v>
      </c>
      <c r="X232" s="157">
        <f>SUM(I232:W232)</f>
        <v>111191.44449089754</v>
      </c>
      <c r="Y232" s="126">
        <f>H232-X232</f>
        <v>0</v>
      </c>
      <c r="Z232" s="18"/>
      <c r="AA232" s="18"/>
    </row>
    <row r="233" spans="2:27" x14ac:dyDescent="0.25">
      <c r="B233" s="198">
        <v>8999</v>
      </c>
      <c r="C233" s="170" t="s">
        <v>547</v>
      </c>
      <c r="D233" s="199"/>
      <c r="E233" s="191"/>
      <c r="F233" s="192"/>
      <c r="G233" s="270">
        <f>+'Contract Summary'!L233</f>
        <v>889806.08354000002</v>
      </c>
      <c r="H233" s="201">
        <f>SUM(H230,H231,H232)</f>
        <v>823156.86215966602</v>
      </c>
      <c r="I233" s="201">
        <f t="shared" ref="I233:Y233" si="76">SUM(I230,I231,I232)</f>
        <v>655554.40839820844</v>
      </c>
      <c r="J233" s="201">
        <f t="shared" si="76"/>
        <v>7988.3605918666663</v>
      </c>
      <c r="K233" s="201">
        <f t="shared" si="76"/>
        <v>101892.77667197307</v>
      </c>
      <c r="L233" s="201">
        <f t="shared" si="76"/>
        <v>0</v>
      </c>
      <c r="M233" s="201">
        <f t="shared" si="76"/>
        <v>27912</v>
      </c>
      <c r="N233" s="201">
        <f t="shared" si="76"/>
        <v>0</v>
      </c>
      <c r="O233" s="201">
        <f t="shared" si="76"/>
        <v>0</v>
      </c>
      <c r="P233" s="201">
        <f t="shared" si="76"/>
        <v>0</v>
      </c>
      <c r="Q233" s="201">
        <f t="shared" si="76"/>
        <v>0</v>
      </c>
      <c r="R233" s="201">
        <f t="shared" si="76"/>
        <v>0</v>
      </c>
      <c r="S233" s="201">
        <f t="shared" si="76"/>
        <v>0</v>
      </c>
      <c r="T233" s="201">
        <f t="shared" si="76"/>
        <v>0</v>
      </c>
      <c r="U233" s="201">
        <f t="shared" si="76"/>
        <v>0</v>
      </c>
      <c r="V233" s="201">
        <f t="shared" si="76"/>
        <v>0</v>
      </c>
      <c r="W233" s="201">
        <f t="shared" si="76"/>
        <v>0</v>
      </c>
      <c r="X233" s="201">
        <f>SUM(X230,X231,X232)</f>
        <v>793347.54566204816</v>
      </c>
      <c r="Y233" s="201">
        <f t="shared" si="76"/>
        <v>29809.316497617863</v>
      </c>
      <c r="Z233" s="64"/>
      <c r="AA233" s="64"/>
    </row>
    <row r="234" spans="2:27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26"/>
      <c r="Z234" s="18"/>
      <c r="AA234" s="18"/>
    </row>
    <row r="235" spans="2:27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>H46-H233</f>
        <v>-19591.532159665949</v>
      </c>
      <c r="I235" s="204">
        <f t="shared" ref="I235:Y235" si="77">I46-I233</f>
        <v>-105554.40839820844</v>
      </c>
      <c r="J235" s="204">
        <f t="shared" si="77"/>
        <v>55337.639408133335</v>
      </c>
      <c r="K235" s="204">
        <f t="shared" si="77"/>
        <v>-38892.776671973072</v>
      </c>
      <c r="L235" s="204">
        <f t="shared" si="77"/>
        <v>6842</v>
      </c>
      <c r="M235" s="204">
        <f t="shared" si="77"/>
        <v>-3669.6699999999983</v>
      </c>
      <c r="N235" s="204">
        <f t="shared" si="77"/>
        <v>41155</v>
      </c>
      <c r="O235" s="204">
        <f t="shared" si="77"/>
        <v>50000</v>
      </c>
      <c r="P235" s="204">
        <f t="shared" si="77"/>
        <v>5000</v>
      </c>
      <c r="Q235" s="204">
        <f t="shared" si="77"/>
        <v>0</v>
      </c>
      <c r="R235" s="204">
        <f t="shared" si="77"/>
        <v>0</v>
      </c>
      <c r="S235" s="204">
        <f t="shared" si="77"/>
        <v>0</v>
      </c>
      <c r="T235" s="204">
        <f t="shared" si="77"/>
        <v>0</v>
      </c>
      <c r="U235" s="204">
        <f t="shared" si="77"/>
        <v>0</v>
      </c>
      <c r="V235" s="204">
        <f t="shared" si="77"/>
        <v>0</v>
      </c>
      <c r="W235" s="204">
        <f t="shared" si="77"/>
        <v>0</v>
      </c>
      <c r="X235" s="204">
        <f>X46-X233</f>
        <v>10217.784337951918</v>
      </c>
      <c r="Y235" s="204">
        <f t="shared" si="77"/>
        <v>-29809.316497617863</v>
      </c>
      <c r="Z235" s="203"/>
      <c r="AA235" s="203"/>
    </row>
    <row r="236" spans="2:27" ht="15.75" thickTop="1" x14ac:dyDescent="0.25">
      <c r="B236" s="54"/>
      <c r="C236" s="18"/>
      <c r="D236" s="18"/>
      <c r="E236" s="18"/>
      <c r="F236" s="54"/>
      <c r="G236" s="18"/>
      <c r="H236" s="126">
        <f>H235+H135</f>
        <v>14191.767840334054</v>
      </c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</row>
    <row r="237" spans="2:27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18"/>
      <c r="Y237" s="18"/>
      <c r="Z237" s="18"/>
      <c r="AA237" s="18"/>
    </row>
    <row r="238" spans="2:27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26"/>
      <c r="V238" s="18"/>
      <c r="W238" s="18"/>
      <c r="X238" s="18"/>
      <c r="Y238" s="18"/>
      <c r="Z238" s="18"/>
      <c r="AA238" s="18"/>
    </row>
    <row r="239" spans="2:27" x14ac:dyDescent="0.25">
      <c r="B239" s="54"/>
      <c r="C239" s="18"/>
      <c r="D239" s="18"/>
      <c r="E239" s="18"/>
      <c r="F239" s="54"/>
      <c r="G239" s="126"/>
      <c r="H239" s="18"/>
      <c r="I239" s="400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26"/>
      <c r="X239" s="18"/>
      <c r="Y239" s="18"/>
      <c r="Z239" s="18"/>
      <c r="AA239" s="18"/>
    </row>
    <row r="240" spans="2:27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</row>
    <row r="241" spans="2:27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</row>
    <row r="242" spans="2:27" x14ac:dyDescent="0.25">
      <c r="B242" s="54"/>
      <c r="C242" s="18" t="s">
        <v>551</v>
      </c>
      <c r="D242" s="18"/>
      <c r="E242" s="18"/>
      <c r="F242" s="54"/>
      <c r="G242" s="18"/>
      <c r="H242" s="59">
        <f>H232/H230</f>
        <v>0.15617534466066965</v>
      </c>
      <c r="I242" s="206">
        <v>0.16300000000000001</v>
      </c>
      <c r="J242" s="206">
        <v>0.16300000000000001</v>
      </c>
      <c r="K242" s="206">
        <v>0.16300000000000001</v>
      </c>
      <c r="L242" s="206">
        <v>0.16300000000000001</v>
      </c>
      <c r="M242" s="206">
        <v>0.16300000000000001</v>
      </c>
      <c r="N242" s="206">
        <v>0.16300000000000001</v>
      </c>
      <c r="O242" s="206">
        <v>0.16300000000000001</v>
      </c>
      <c r="P242" s="206">
        <v>0.16300000000000001</v>
      </c>
      <c r="Q242" s="206">
        <v>0.16300000000000001</v>
      </c>
      <c r="R242" s="206">
        <v>0.16300000000000001</v>
      </c>
      <c r="S242" s="206">
        <v>0.16300000000000001</v>
      </c>
      <c r="T242" s="206">
        <v>0.16300000000000001</v>
      </c>
      <c r="U242" s="206">
        <v>0.16300000000000001</v>
      </c>
      <c r="V242" s="206">
        <v>0.16300000000000001</v>
      </c>
      <c r="W242" s="206">
        <v>0.16300000000000001</v>
      </c>
      <c r="X242" s="18"/>
      <c r="Y242" s="18"/>
      <c r="Z242" s="18"/>
      <c r="AA242" s="18"/>
    </row>
    <row r="243" spans="2:27" ht="15.75" thickBot="1" x14ac:dyDescent="0.3">
      <c r="B243" s="54"/>
      <c r="C243" s="18"/>
      <c r="D243" s="18"/>
      <c r="E243" s="18"/>
      <c r="F243" s="54"/>
      <c r="G243" s="18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18"/>
      <c r="Y243" s="18"/>
      <c r="Z243" s="18"/>
      <c r="AA243" s="18"/>
    </row>
    <row r="244" spans="2:27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  <c r="Y244" s="18"/>
      <c r="Z244" s="18"/>
      <c r="AA244" s="18"/>
    </row>
    <row r="245" spans="2:27" ht="15.75" thickBot="1" x14ac:dyDescent="0.3">
      <c r="B245" s="54"/>
      <c r="C245" s="210" t="s">
        <v>565</v>
      </c>
      <c r="D245" s="18"/>
      <c r="E245" s="18"/>
      <c r="F245" s="54"/>
      <c r="G245" s="18"/>
      <c r="H245" s="211">
        <f>SUM(I245:W245)</f>
        <v>0.99999960000000021</v>
      </c>
      <c r="I245" s="212">
        <v>8.3333299999999999E-2</v>
      </c>
      <c r="J245" s="212">
        <v>8.3333299999999999E-2</v>
      </c>
      <c r="K245" s="212">
        <v>8.3333299999999999E-2</v>
      </c>
      <c r="L245" s="212">
        <v>8.3333299999999999E-2</v>
      </c>
      <c r="M245" s="212">
        <v>8.3333299999999999E-2</v>
      </c>
      <c r="N245" s="212">
        <v>8.3333299999999999E-2</v>
      </c>
      <c r="O245" s="212">
        <v>8.3333299999999999E-2</v>
      </c>
      <c r="P245" s="212">
        <v>8.3333299999999999E-2</v>
      </c>
      <c r="Q245" s="212">
        <v>8.3333299999999999E-2</v>
      </c>
      <c r="R245" s="212">
        <v>8.3333299999999999E-2</v>
      </c>
      <c r="S245" s="212">
        <v>8.3333299999999999E-2</v>
      </c>
      <c r="T245" s="357">
        <v>8.3333299999999999E-2</v>
      </c>
      <c r="U245" s="18"/>
      <c r="V245" s="18"/>
      <c r="W245" s="18"/>
      <c r="X245" s="18"/>
      <c r="Y245" s="18"/>
      <c r="Z245" s="18"/>
      <c r="AA245" s="18"/>
    </row>
    <row r="246" spans="2:27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v>8.3333332999999996E-2</v>
      </c>
      <c r="J246" s="212">
        <v>8.3333332999999996E-2</v>
      </c>
      <c r="K246" s="212">
        <v>8.3333332999999996E-2</v>
      </c>
      <c r="L246" s="212">
        <v>8.3333332999999996E-2</v>
      </c>
      <c r="M246" s="212">
        <v>8.3333332999999996E-2</v>
      </c>
      <c r="N246" s="212">
        <v>8.3333332999999996E-2</v>
      </c>
      <c r="O246" s="212">
        <v>8.3333332999999996E-2</v>
      </c>
      <c r="P246" s="212">
        <v>8.3333332999999996E-2</v>
      </c>
      <c r="Q246" s="212">
        <v>8.3333332999999996E-2</v>
      </c>
      <c r="R246" s="212">
        <v>8.3333332999999996E-2</v>
      </c>
      <c r="S246" s="212">
        <v>8.3333332999999996E-2</v>
      </c>
      <c r="T246" s="357">
        <v>8.3333332999999996E-2</v>
      </c>
      <c r="U246" s="18"/>
      <c r="V246" s="18"/>
      <c r="W246" s="18"/>
      <c r="X246" s="18"/>
      <c r="Y246" s="18"/>
      <c r="Z246" s="18"/>
      <c r="AA246" s="18"/>
    </row>
    <row r="247" spans="2:27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9"/>
  </sheetPr>
  <dimension ref="B1:AB248"/>
  <sheetViews>
    <sheetView topLeftCell="B74" workbookViewId="0">
      <selection activeCell="N47" sqref="N47"/>
    </sheetView>
  </sheetViews>
  <sheetFormatPr defaultRowHeight="15" outlineLevelRow="1" x14ac:dyDescent="0.25"/>
  <cols>
    <col min="1" max="1" width="0" hidden="1" customWidth="1"/>
    <col min="3" max="3" width="39.28515625" customWidth="1"/>
    <col min="4" max="7" width="0" hidden="1" customWidth="1"/>
    <col min="8" max="8" width="11" customWidth="1"/>
    <col min="13" max="13" width="1.7109375" customWidth="1"/>
    <col min="14" max="26" width="10.7109375" customWidth="1"/>
  </cols>
  <sheetData>
    <row r="1" spans="2:28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25"/>
      <c r="V1" s="18"/>
      <c r="W1" s="18"/>
      <c r="X1" s="18"/>
      <c r="Y1" s="18"/>
      <c r="Z1" s="18"/>
      <c r="AA1" s="18"/>
      <c r="AB1" s="18"/>
    </row>
    <row r="2" spans="2:28" x14ac:dyDescent="0.25">
      <c r="B2" s="54"/>
      <c r="C2" s="19" t="str">
        <f>Instructions!A2</f>
        <v>Program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2:28" x14ac:dyDescent="0.25">
      <c r="B3" s="54"/>
      <c r="C3" s="19" t="s">
        <v>326</v>
      </c>
      <c r="D3" s="18"/>
      <c r="E3" s="18"/>
      <c r="F3" s="54"/>
      <c r="G3" s="18"/>
      <c r="H3" s="126"/>
      <c r="I3" s="126"/>
      <c r="J3" s="126"/>
      <c r="K3" s="126"/>
      <c r="L3" s="126"/>
      <c r="M3" s="126"/>
      <c r="N3" s="338">
        <f>N46-'Contracts by Month'!D33</f>
        <v>15853.260000000009</v>
      </c>
      <c r="O3" s="338">
        <f>O46-'Contracts by Month'!E33</f>
        <v>6384.6236363636417</v>
      </c>
      <c r="P3" s="338">
        <f>P46-'Contracts by Month'!F33</f>
        <v>6384.6236363636417</v>
      </c>
      <c r="Q3" s="338">
        <f>Q46-'Contracts by Month'!G33</f>
        <v>6384.6236363636417</v>
      </c>
      <c r="R3" s="338">
        <f>R46-'Contracts by Month'!H33</f>
        <v>2963.6236363636417</v>
      </c>
      <c r="S3" s="338">
        <f>S46-'Contracts by Month'!I33</f>
        <v>-60736.541363636352</v>
      </c>
      <c r="T3" s="338">
        <f>T46-'Contracts by Month'!J33</f>
        <v>6384.6236363636417</v>
      </c>
      <c r="U3" s="338">
        <f>U46-'Contracts by Month'!K33</f>
        <v>6384.6236363636417</v>
      </c>
      <c r="V3" s="338">
        <f>V46-'Contracts by Month'!L33</f>
        <v>6384.6236363636417</v>
      </c>
      <c r="W3" s="338">
        <f>W46-'Contracts by Month'!M33</f>
        <v>6384.6236363636417</v>
      </c>
      <c r="X3" s="338">
        <f>X46-'Contracts by Month'!N33</f>
        <v>6384.6236363636417</v>
      </c>
      <c r="Y3" s="338">
        <f>Y46-'Contracts by Month'!O33</f>
        <v>-9157.5413636363519</v>
      </c>
      <c r="Z3" s="126"/>
      <c r="AA3" s="18"/>
      <c r="AB3" s="18"/>
    </row>
    <row r="4" spans="2:28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126"/>
      <c r="J4" s="126"/>
      <c r="K4" s="126"/>
      <c r="L4" s="126"/>
      <c r="M4" s="126"/>
      <c r="N4" s="303">
        <v>2</v>
      </c>
      <c r="O4" s="303">
        <v>3</v>
      </c>
      <c r="P4" s="303">
        <v>2</v>
      </c>
      <c r="Q4" s="303">
        <v>1</v>
      </c>
      <c r="R4" s="303">
        <v>2</v>
      </c>
      <c r="S4" s="303">
        <v>2</v>
      </c>
      <c r="T4" s="303">
        <v>3</v>
      </c>
      <c r="U4" s="303">
        <v>2</v>
      </c>
      <c r="V4" s="303">
        <v>2</v>
      </c>
      <c r="W4" s="303">
        <v>2</v>
      </c>
      <c r="X4" s="303">
        <v>1</v>
      </c>
      <c r="Y4" s="303">
        <v>2</v>
      </c>
      <c r="Z4" s="257">
        <f>SUM(N4:Y4)</f>
        <v>24</v>
      </c>
      <c r="AA4" s="18"/>
      <c r="AB4" s="18"/>
    </row>
    <row r="5" spans="2:28" x14ac:dyDescent="0.25">
      <c r="B5" s="127"/>
      <c r="C5" s="128"/>
      <c r="D5" s="128"/>
      <c r="E5" s="128"/>
      <c r="F5" s="129"/>
      <c r="G5" s="130" t="s">
        <v>329</v>
      </c>
      <c r="H5" s="131"/>
      <c r="I5" s="116"/>
      <c r="J5" s="116"/>
      <c r="K5" s="116"/>
      <c r="L5" s="116"/>
      <c r="M5" s="116"/>
      <c r="N5" s="304">
        <v>23</v>
      </c>
      <c r="O5" s="305">
        <v>21</v>
      </c>
      <c r="P5" s="305">
        <v>22</v>
      </c>
      <c r="Q5" s="305">
        <v>23</v>
      </c>
      <c r="R5" s="305">
        <v>20</v>
      </c>
      <c r="S5" s="305">
        <v>23</v>
      </c>
      <c r="T5" s="305">
        <v>22</v>
      </c>
      <c r="U5" s="305">
        <v>20</v>
      </c>
      <c r="V5" s="305">
        <v>22</v>
      </c>
      <c r="W5" s="305">
        <v>22</v>
      </c>
      <c r="X5" s="305">
        <v>21</v>
      </c>
      <c r="Y5" s="305">
        <v>22</v>
      </c>
      <c r="Z5" s="258">
        <f>SUM(N5:Y5)</f>
        <v>261</v>
      </c>
      <c r="AA5" s="18"/>
      <c r="AB5" s="18"/>
    </row>
    <row r="6" spans="2:28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268">
        <v>45748</v>
      </c>
      <c r="J6" s="268">
        <f>+I6+32</f>
        <v>45780</v>
      </c>
      <c r="K6" s="268">
        <f>+J6+32</f>
        <v>45812</v>
      </c>
      <c r="L6" s="269" t="s">
        <v>694</v>
      </c>
      <c r="M6" s="306"/>
      <c r="N6" s="135" t="s">
        <v>553</v>
      </c>
      <c r="O6" s="135" t="s">
        <v>554</v>
      </c>
      <c r="P6" s="135" t="s">
        <v>555</v>
      </c>
      <c r="Q6" s="135" t="s">
        <v>556</v>
      </c>
      <c r="R6" s="135" t="s">
        <v>557</v>
      </c>
      <c r="S6" s="135" t="s">
        <v>558</v>
      </c>
      <c r="T6" s="135" t="s">
        <v>559</v>
      </c>
      <c r="U6" s="135" t="s">
        <v>560</v>
      </c>
      <c r="V6" s="135" t="s">
        <v>561</v>
      </c>
      <c r="W6" s="135" t="s">
        <v>562</v>
      </c>
      <c r="X6" s="135" t="s">
        <v>563</v>
      </c>
      <c r="Y6" s="135" t="s">
        <v>564</v>
      </c>
      <c r="Z6" s="136" t="s">
        <v>695</v>
      </c>
      <c r="AA6" s="18"/>
      <c r="AB6" s="18"/>
    </row>
    <row r="7" spans="2:28" x14ac:dyDescent="0.25">
      <c r="B7" s="137"/>
      <c r="C7" s="138" t="s">
        <v>330</v>
      </c>
      <c r="D7" s="139"/>
      <c r="E7" s="140"/>
      <c r="F7" s="139"/>
      <c r="G7" s="139"/>
      <c r="H7" s="141"/>
      <c r="I7" s="141"/>
      <c r="J7" s="141"/>
      <c r="K7" s="141"/>
      <c r="L7" s="141"/>
      <c r="M7" s="307"/>
      <c r="N7" s="141"/>
      <c r="O7" s="141"/>
      <c r="P7" s="142"/>
      <c r="Q7" s="141"/>
      <c r="R7" s="142"/>
      <c r="S7" s="141"/>
      <c r="T7" s="141"/>
      <c r="U7" s="141"/>
      <c r="V7" s="141"/>
      <c r="W7" s="141"/>
      <c r="X7" s="143"/>
      <c r="Y7" s="144"/>
      <c r="Z7" s="64"/>
      <c r="AA7" s="64"/>
      <c r="AB7" s="64"/>
    </row>
    <row r="8" spans="2:28" x14ac:dyDescent="0.25">
      <c r="B8" s="145"/>
      <c r="C8" s="146" t="s">
        <v>331</v>
      </c>
      <c r="D8" s="147"/>
      <c r="E8" s="148"/>
      <c r="F8" s="147"/>
      <c r="G8" s="147"/>
      <c r="H8" s="149"/>
      <c r="I8" s="150"/>
      <c r="J8" s="150"/>
      <c r="K8" s="150"/>
      <c r="L8" s="150"/>
      <c r="M8" s="308"/>
      <c r="N8" s="150"/>
      <c r="O8" s="150"/>
      <c r="P8" s="142"/>
      <c r="Q8" s="150"/>
      <c r="R8" s="142"/>
      <c r="S8" s="150"/>
      <c r="T8" s="150"/>
      <c r="U8" s="150"/>
      <c r="V8" s="150"/>
      <c r="W8" s="150"/>
      <c r="X8" s="143"/>
      <c r="Y8" s="144"/>
      <c r="Z8" s="64"/>
      <c r="AA8" s="64"/>
      <c r="AB8" s="64"/>
    </row>
    <row r="9" spans="2:28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+'Contract 1'!H9+'Contract 2'!H9+'Contract 3'!H9+'Contract 4'!H9+'Contract 5'!H9+'Contract 6'!H9+'Contract 7'!H9+'Contract 8'!H9+'Contract 9'!H9+'Contract 10'!H9+'Contract 11'!H9+'Contract 12'!H9+'Contract 13'!H9+'Contract 14'!H9+'Contract 15'!H9</f>
        <v>162410.33000000002</v>
      </c>
      <c r="I9" s="155">
        <f>+'FY 24-25 Forecast'!L14</f>
        <v>13225</v>
      </c>
      <c r="J9" s="155">
        <f>+'FY 24-25 Forecast'!M14</f>
        <v>13225</v>
      </c>
      <c r="K9" s="155">
        <f>+'FY 24-25 Forecast'!N14</f>
        <v>13225</v>
      </c>
      <c r="L9" s="270">
        <f>+'FY 24-25 Forecast'!O14</f>
        <v>266040.78000000003</v>
      </c>
      <c r="M9" s="309"/>
      <c r="N9" s="155">
        <f>+'Contract 1'!I9+'Contract 2'!I9+'Contract 3'!I9+'Contract 4'!I9+'Contract 5'!I9+'Contract 6'!I9+'Contract 7'!I9+'Contract 8'!I9+'Contract 9'!I9+'Contract 10'!I9+'Contract 11'!I9+'Contract 12'!I9+'Contract 13'!I9+'Contract 14'!I9+'Contract 15'!I9</f>
        <v>13534.19</v>
      </c>
      <c r="O9" s="155">
        <f>+'Contract 1'!J9+'Contract 2'!J9+'Contract 3'!J9+'Contract 4'!J9+'Contract 5'!J9+'Contract 6'!J9+'Contract 7'!J9+'Contract 8'!J9+'Contract 9'!J9+'Contract 10'!J9+'Contract 11'!J9+'Contract 12'!J9+'Contract 13'!J9+'Contract 14'!J9+'Contract 15'!J9</f>
        <v>13534.19</v>
      </c>
      <c r="P9" s="155">
        <f>+'Contract 1'!K9+'Contract 2'!K9+'Contract 3'!K9+'Contract 4'!K9+'Contract 5'!K9+'Contract 6'!K9+'Contract 7'!K9+'Contract 8'!K9+'Contract 9'!K9+'Contract 10'!K9+'Contract 11'!K9+'Contract 12'!K9+'Contract 13'!K9+'Contract 14'!K9+'Contract 15'!K9</f>
        <v>13534.19</v>
      </c>
      <c r="Q9" s="155">
        <f>+'Contract 1'!L9+'Contract 2'!L9+'Contract 3'!L9+'Contract 4'!L9+'Contract 5'!L9+'Contract 6'!L9+'Contract 7'!L9+'Contract 8'!L9+'Contract 9'!L9+'Contract 10'!L9+'Contract 11'!L9+'Contract 12'!L9+'Contract 13'!L9+'Contract 14'!L9+'Contract 15'!L9</f>
        <v>13534.19</v>
      </c>
      <c r="R9" s="155">
        <f>+'Contract 1'!M9+'Contract 2'!M9+'Contract 3'!M9+'Contract 4'!M9+'Contract 5'!M9+'Contract 6'!M9+'Contract 7'!M9+'Contract 8'!M9+'Contract 9'!M9+'Contract 10'!M9+'Contract 11'!M9+'Contract 12'!M9+'Contract 13'!M9+'Contract 14'!M9+'Contract 15'!M9</f>
        <v>13534.19</v>
      </c>
      <c r="S9" s="155">
        <f>+'Contract 1'!N9+'Contract 2'!N9+'Contract 3'!N9+'Contract 4'!N9+'Contract 5'!N9+'Contract 6'!N9+'Contract 7'!N9+'Contract 8'!N9+'Contract 9'!N9+'Contract 10'!N9+'Contract 11'!N9+'Contract 12'!N9+'Contract 13'!N9+'Contract 14'!N9+'Contract 15'!N9</f>
        <v>13534.19</v>
      </c>
      <c r="T9" s="155">
        <f>+'Contract 1'!O9+'Contract 2'!O9+'Contract 3'!O9+'Contract 4'!O9+'Contract 5'!O9+'Contract 6'!O9+'Contract 7'!O9+'Contract 8'!O9+'Contract 9'!O9+'Contract 10'!O9+'Contract 11'!O9+'Contract 12'!O9+'Contract 13'!O9+'Contract 14'!O9+'Contract 15'!O9</f>
        <v>13534.19</v>
      </c>
      <c r="U9" s="155">
        <f>+'Contract 1'!P9+'Contract 2'!P9+'Contract 3'!P9+'Contract 4'!P9+'Contract 5'!P9+'Contract 6'!P9+'Contract 7'!P9+'Contract 8'!P9+'Contract 9'!P9+'Contract 10'!P9+'Contract 11'!P9+'Contract 12'!P9+'Contract 13'!P9+'Contract 14'!P9+'Contract 15'!P9</f>
        <v>13534.19</v>
      </c>
      <c r="V9" s="155">
        <f>+'Contract 1'!Q9+'Contract 2'!Q9+'Contract 3'!Q9+'Contract 4'!Q9+'Contract 5'!Q9+'Contract 6'!Q9+'Contract 7'!Q9+'Contract 8'!Q9+'Contract 9'!Q9+'Contract 10'!Q9+'Contract 11'!Q9+'Contract 12'!Q9+'Contract 13'!Q9+'Contract 14'!Q9+'Contract 15'!Q9</f>
        <v>13534.19</v>
      </c>
      <c r="W9" s="155">
        <f>+'Contract 1'!R9+'Contract 2'!R9+'Contract 3'!R9+'Contract 4'!R9+'Contract 5'!R9+'Contract 6'!R9+'Contract 7'!R9+'Contract 8'!R9+'Contract 9'!R9+'Contract 10'!R9+'Contract 11'!R9+'Contract 12'!R9+'Contract 13'!R9+'Contract 14'!R9+'Contract 15'!R9</f>
        <v>13534.19</v>
      </c>
      <c r="X9" s="155">
        <f>+'Contract 1'!S9+'Contract 2'!S9+'Contract 3'!S9+'Contract 4'!S9+'Contract 5'!S9+'Contract 6'!S9+'Contract 7'!S9+'Contract 8'!S9+'Contract 9'!S9+'Contract 10'!S9+'Contract 11'!S9+'Contract 12'!S9+'Contract 13'!S9+'Contract 14'!S9+'Contract 15'!S9</f>
        <v>13534.19</v>
      </c>
      <c r="Y9" s="155">
        <f>+'Contract 1'!T9+'Contract 2'!T9+'Contract 3'!T9+'Contract 4'!T9+'Contract 5'!T9+'Contract 6'!T9+'Contract 7'!T9+'Contract 8'!T9+'Contract 9'!T9+'Contract 10'!T9+'Contract 11'!T9+'Contract 12'!T9+'Contract 13'!T9+'Contract 14'!T9+'Contract 15'!T9</f>
        <v>13534.19</v>
      </c>
      <c r="Z9" s="157">
        <f>SUM(N9:Y9)</f>
        <v>162410.28</v>
      </c>
      <c r="AA9" s="126">
        <f>H9-Z9</f>
        <v>5.0000000017462298E-2</v>
      </c>
      <c r="AB9" s="18"/>
    </row>
    <row r="10" spans="2:28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+'Contract 1'!H10+'Contract 2'!H10+'Contract 3'!H10+'Contract 4'!H10+'Contract 5'!H10+'Contract 6'!H10+'Contract 7'!H10+'Contract 8'!H10+'Contract 9'!H10+'Contract 10'!H10+'Contract 11'!H10+'Contract 12'!H10+'Contract 13'!H10+'Contract 14'!H10+'Contract 15'!H10</f>
        <v>550000</v>
      </c>
      <c r="I10" s="155">
        <f>+'FY 24-25 Forecast'!L15</f>
        <v>38026</v>
      </c>
      <c r="J10" s="155">
        <f>+'FY 24-25 Forecast'!M15</f>
        <v>34976</v>
      </c>
      <c r="K10" s="155">
        <f>+'FY 24-25 Forecast'!N15</f>
        <v>37825</v>
      </c>
      <c r="L10" s="270">
        <f>+'FY 24-25 Forecast'!O15</f>
        <v>476033.51999999996</v>
      </c>
      <c r="M10" s="309"/>
      <c r="N10" s="155">
        <f>+'Contract 1'!I10+'Contract 2'!I10+'Contract 3'!I10+'Contract 4'!I10+'Contract 5'!I10+'Contract 6'!I10+'Contract 7'!I10+'Contract 8'!I10+'Contract 9'!I10+'Contract 10'!I10+'Contract 11'!I10+'Contract 12'!I10+'Contract 13'!I10+'Contract 14'!I10+'Contract 15'!I10</f>
        <v>45833.32</v>
      </c>
      <c r="O10" s="155">
        <f>+'Contract 1'!J10+'Contract 2'!J10+'Contract 3'!J10+'Contract 4'!J10+'Contract 5'!J10+'Contract 6'!J10+'Contract 7'!J10+'Contract 8'!J10+'Contract 9'!J10+'Contract 10'!J10+'Contract 11'!J10+'Contract 12'!J10+'Contract 13'!J10+'Contract 14'!J10+'Contract 15'!J10</f>
        <v>45833.32</v>
      </c>
      <c r="P10" s="155">
        <f>+'Contract 1'!K10+'Contract 2'!K10+'Contract 3'!K10+'Contract 4'!K10+'Contract 5'!K10+'Contract 6'!K10+'Contract 7'!K10+'Contract 8'!K10+'Contract 9'!K10+'Contract 10'!K10+'Contract 11'!K10+'Contract 12'!K10+'Contract 13'!K10+'Contract 14'!K10+'Contract 15'!K10</f>
        <v>45833.32</v>
      </c>
      <c r="Q10" s="155">
        <f>+'Contract 1'!L10+'Contract 2'!L10+'Contract 3'!L10+'Contract 4'!L10+'Contract 5'!L10+'Contract 6'!L10+'Contract 7'!L10+'Contract 8'!L10+'Contract 9'!L10+'Contract 10'!L10+'Contract 11'!L10+'Contract 12'!L10+'Contract 13'!L10+'Contract 14'!L10+'Contract 15'!L10</f>
        <v>45833.32</v>
      </c>
      <c r="R10" s="155">
        <f>+'Contract 1'!M10+'Contract 2'!M10+'Contract 3'!M10+'Contract 4'!M10+'Contract 5'!M10+'Contract 6'!M10+'Contract 7'!M10+'Contract 8'!M10+'Contract 9'!M10+'Contract 10'!M10+'Contract 11'!M10+'Contract 12'!M10+'Contract 13'!M10+'Contract 14'!M10+'Contract 15'!M10</f>
        <v>45833.32</v>
      </c>
      <c r="S10" s="155">
        <f>+'Contract 1'!N10+'Contract 2'!N10+'Contract 3'!N10+'Contract 4'!N10+'Contract 5'!N10+'Contract 6'!N10+'Contract 7'!N10+'Contract 8'!N10+'Contract 9'!N10+'Contract 10'!N10+'Contract 11'!N10+'Contract 12'!N10+'Contract 13'!N10+'Contract 14'!N10+'Contract 15'!N10</f>
        <v>45833.32</v>
      </c>
      <c r="T10" s="155">
        <f>+'Contract 1'!O10+'Contract 2'!O10+'Contract 3'!O10+'Contract 4'!O10+'Contract 5'!O10+'Contract 6'!O10+'Contract 7'!O10+'Contract 8'!O10+'Contract 9'!O10+'Contract 10'!O10+'Contract 11'!O10+'Contract 12'!O10+'Contract 13'!O10+'Contract 14'!O10+'Contract 15'!O10</f>
        <v>45833.32</v>
      </c>
      <c r="U10" s="155">
        <f>+'Contract 1'!P10+'Contract 2'!P10+'Contract 3'!P10+'Contract 4'!P10+'Contract 5'!P10+'Contract 6'!P10+'Contract 7'!P10+'Contract 8'!P10+'Contract 9'!P10+'Contract 10'!P10+'Contract 11'!P10+'Contract 12'!P10+'Contract 13'!P10+'Contract 14'!P10+'Contract 15'!P10</f>
        <v>45833.32</v>
      </c>
      <c r="V10" s="155">
        <f>+'Contract 1'!Q10+'Contract 2'!Q10+'Contract 3'!Q10+'Contract 4'!Q10+'Contract 5'!Q10+'Contract 6'!Q10+'Contract 7'!Q10+'Contract 8'!Q10+'Contract 9'!Q10+'Contract 10'!Q10+'Contract 11'!Q10+'Contract 12'!Q10+'Contract 13'!Q10+'Contract 14'!Q10+'Contract 15'!Q10</f>
        <v>45833.32</v>
      </c>
      <c r="W10" s="155">
        <f>+'Contract 1'!R10+'Contract 2'!R10+'Contract 3'!R10+'Contract 4'!R10+'Contract 5'!R10+'Contract 6'!R10+'Contract 7'!R10+'Contract 8'!R10+'Contract 9'!R10+'Contract 10'!R10+'Contract 11'!R10+'Contract 12'!R10+'Contract 13'!R10+'Contract 14'!R10+'Contract 15'!R10</f>
        <v>45833.32</v>
      </c>
      <c r="X10" s="155">
        <f>+'Contract 1'!S10+'Contract 2'!S10+'Contract 3'!S10+'Contract 4'!S10+'Contract 5'!S10+'Contract 6'!S10+'Contract 7'!S10+'Contract 8'!S10+'Contract 9'!S10+'Contract 10'!S10+'Contract 11'!S10+'Contract 12'!S10+'Contract 13'!S10+'Contract 14'!S10+'Contract 15'!S10</f>
        <v>45833.32</v>
      </c>
      <c r="Y10" s="155">
        <f>+'Contract 1'!T10+'Contract 2'!T10+'Contract 3'!T10+'Contract 4'!T10+'Contract 5'!T10+'Contract 6'!T10+'Contract 7'!T10+'Contract 8'!T10+'Contract 9'!T10+'Contract 10'!T10+'Contract 11'!T10+'Contract 12'!T10+'Contract 13'!T10+'Contract 14'!T10+'Contract 15'!T10</f>
        <v>45833.32</v>
      </c>
      <c r="Z10" s="157">
        <f>SUM(N10:Y10)</f>
        <v>549999.84</v>
      </c>
      <c r="AA10" s="126">
        <f>H10-Z10</f>
        <v>0.16000000003259629</v>
      </c>
      <c r="AB10" s="18"/>
    </row>
    <row r="11" spans="2:28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+'Contract 1'!H11+'Contract 2'!H11+'Contract 3'!H11+'Contract 4'!H11+'Contract 5'!H11+'Contract 6'!H11+'Contract 7'!H11+'Contract 8'!H11+'Contract 9'!H11+'Contract 10'!H11+'Contract 11'!H11+'Contract 12'!H11+'Contract 13'!H11+'Contract 14'!H11+'Contract 15'!H11</f>
        <v>41155</v>
      </c>
      <c r="I11" s="155">
        <f>+'FY 24-25 Forecast'!L16</f>
        <v>3000</v>
      </c>
      <c r="J11" s="155">
        <f>+'FY 24-25 Forecast'!M16</f>
        <v>3000</v>
      </c>
      <c r="K11" s="155">
        <f>+'FY 24-25 Forecast'!N16</f>
        <v>3000</v>
      </c>
      <c r="L11" s="270">
        <f>+'FY 24-25 Forecast'!O16</f>
        <v>25422.809999999998</v>
      </c>
      <c r="M11" s="309"/>
      <c r="N11" s="155">
        <f>+'Contract 1'!I11+'Contract 2'!I11+'Contract 3'!I11+'Contract 4'!I11+'Contract 5'!I11+'Contract 6'!I11+'Contract 7'!I11+'Contract 8'!I11+'Contract 9'!I11+'Contract 10'!I11+'Contract 11'!I11+'Contract 12'!I11+'Contract 13'!I11+'Contract 14'!I11+'Contract 15'!I11</f>
        <v>3429.58</v>
      </c>
      <c r="O11" s="155">
        <f>+'Contract 1'!J11+'Contract 2'!J11+'Contract 3'!J11+'Contract 4'!J11+'Contract 5'!J11+'Contract 6'!J11+'Contract 7'!J11+'Contract 8'!J11+'Contract 9'!J11+'Contract 10'!J11+'Contract 11'!J11+'Contract 12'!J11+'Contract 13'!J11+'Contract 14'!J11+'Contract 15'!J11</f>
        <v>3429.58</v>
      </c>
      <c r="P11" s="155">
        <f>+'Contract 1'!K11+'Contract 2'!K11+'Contract 3'!K11+'Contract 4'!K11+'Contract 5'!K11+'Contract 6'!K11+'Contract 7'!K11+'Contract 8'!K11+'Contract 9'!K11+'Contract 10'!K11+'Contract 11'!K11+'Contract 12'!K11+'Contract 13'!K11+'Contract 14'!K11+'Contract 15'!K11</f>
        <v>3429.58</v>
      </c>
      <c r="Q11" s="155">
        <f>+'Contract 1'!L11+'Contract 2'!L11+'Contract 3'!L11+'Contract 4'!L11+'Contract 5'!L11+'Contract 6'!L11+'Contract 7'!L11+'Contract 8'!L11+'Contract 9'!L11+'Contract 10'!L11+'Contract 11'!L11+'Contract 12'!L11+'Contract 13'!L11+'Contract 14'!L11+'Contract 15'!L11</f>
        <v>3429.58</v>
      </c>
      <c r="R11" s="155">
        <f>+'Contract 1'!M11+'Contract 2'!M11+'Contract 3'!M11+'Contract 4'!M11+'Contract 5'!M11+'Contract 6'!M11+'Contract 7'!M11+'Contract 8'!M11+'Contract 9'!M11+'Contract 10'!M11+'Contract 11'!M11+'Contract 12'!M11+'Contract 13'!M11+'Contract 14'!M11+'Contract 15'!M11</f>
        <v>3429.58</v>
      </c>
      <c r="S11" s="155">
        <f>+'Contract 1'!N11+'Contract 2'!N11+'Contract 3'!N11+'Contract 4'!N11+'Contract 5'!N11+'Contract 6'!N11+'Contract 7'!N11+'Contract 8'!N11+'Contract 9'!N11+'Contract 10'!N11+'Contract 11'!N11+'Contract 12'!N11+'Contract 13'!N11+'Contract 14'!N11+'Contract 15'!N11</f>
        <v>3429.58</v>
      </c>
      <c r="T11" s="155">
        <f>+'Contract 1'!O11+'Contract 2'!O11+'Contract 3'!O11+'Contract 4'!O11+'Contract 5'!O11+'Contract 6'!O11+'Contract 7'!O11+'Contract 8'!O11+'Contract 9'!O11+'Contract 10'!O11+'Contract 11'!O11+'Contract 12'!O11+'Contract 13'!O11+'Contract 14'!O11+'Contract 15'!O11</f>
        <v>3429.58</v>
      </c>
      <c r="U11" s="155">
        <f>+'Contract 1'!P11+'Contract 2'!P11+'Contract 3'!P11+'Contract 4'!P11+'Contract 5'!P11+'Contract 6'!P11+'Contract 7'!P11+'Contract 8'!P11+'Contract 9'!P11+'Contract 10'!P11+'Contract 11'!P11+'Contract 12'!P11+'Contract 13'!P11+'Contract 14'!P11+'Contract 15'!P11</f>
        <v>3429.58</v>
      </c>
      <c r="V11" s="155">
        <f>+'Contract 1'!Q11+'Contract 2'!Q11+'Contract 3'!Q11+'Contract 4'!Q11+'Contract 5'!Q11+'Contract 6'!Q11+'Contract 7'!Q11+'Contract 8'!Q11+'Contract 9'!Q11+'Contract 10'!Q11+'Contract 11'!Q11+'Contract 12'!Q11+'Contract 13'!Q11+'Contract 14'!Q11+'Contract 15'!Q11</f>
        <v>3429.58</v>
      </c>
      <c r="W11" s="155">
        <f>+'Contract 1'!R11+'Contract 2'!R11+'Contract 3'!R11+'Contract 4'!R11+'Contract 5'!R11+'Contract 6'!R11+'Contract 7'!R11+'Contract 8'!R11+'Contract 9'!R11+'Contract 10'!R11+'Contract 11'!R11+'Contract 12'!R11+'Contract 13'!R11+'Contract 14'!R11+'Contract 15'!R11</f>
        <v>3429.58</v>
      </c>
      <c r="X11" s="155">
        <f>+'Contract 1'!S11+'Contract 2'!S11+'Contract 3'!S11+'Contract 4'!S11+'Contract 5'!S11+'Contract 6'!S11+'Contract 7'!S11+'Contract 8'!S11+'Contract 9'!S11+'Contract 10'!S11+'Contract 11'!S11+'Contract 12'!S11+'Contract 13'!S11+'Contract 14'!S11+'Contract 15'!S11</f>
        <v>3429.58</v>
      </c>
      <c r="Y11" s="155">
        <f>+'Contract 1'!T11+'Contract 2'!T11+'Contract 3'!T11+'Contract 4'!T11+'Contract 5'!T11+'Contract 6'!T11+'Contract 7'!T11+'Contract 8'!T11+'Contract 9'!T11+'Contract 10'!T11+'Contract 11'!T11+'Contract 12'!T11+'Contract 13'!T11+'Contract 14'!T11+'Contract 15'!T11</f>
        <v>3429.58</v>
      </c>
      <c r="Z11" s="157">
        <f>SUM(N11:Y11)</f>
        <v>41154.960000000014</v>
      </c>
      <c r="AA11" s="126">
        <f>H11-Z11</f>
        <v>3.99999999863212E-2</v>
      </c>
      <c r="AB11" s="18"/>
    </row>
    <row r="12" spans="2:28" x14ac:dyDescent="0.25">
      <c r="B12" s="158"/>
      <c r="C12" s="146" t="s">
        <v>335</v>
      </c>
      <c r="D12" s="153"/>
      <c r="E12" s="18"/>
      <c r="F12" s="54"/>
      <c r="G12" s="154"/>
      <c r="H12" s="159">
        <f>SUBTOTAL(9,H9:H11)</f>
        <v>753565.33000000007</v>
      </c>
      <c r="I12" s="159">
        <f t="shared" ref="I12:AA12" si="0">SUBTOTAL(9,I9:I11)</f>
        <v>54251</v>
      </c>
      <c r="J12" s="159">
        <f t="shared" si="0"/>
        <v>51201</v>
      </c>
      <c r="K12" s="159">
        <f t="shared" si="0"/>
        <v>54050</v>
      </c>
      <c r="L12" s="271">
        <f t="shared" si="0"/>
        <v>767497.1100000001</v>
      </c>
      <c r="M12" s="310"/>
      <c r="N12" s="159">
        <f t="shared" si="0"/>
        <v>62797.090000000004</v>
      </c>
      <c r="O12" s="159">
        <f t="shared" si="0"/>
        <v>62797.090000000004</v>
      </c>
      <c r="P12" s="159">
        <f t="shared" si="0"/>
        <v>62797.090000000004</v>
      </c>
      <c r="Q12" s="159">
        <f t="shared" si="0"/>
        <v>62797.090000000004</v>
      </c>
      <c r="R12" s="159">
        <f t="shared" si="0"/>
        <v>62797.090000000004</v>
      </c>
      <c r="S12" s="159">
        <f t="shared" si="0"/>
        <v>62797.090000000004</v>
      </c>
      <c r="T12" s="159">
        <f t="shared" si="0"/>
        <v>62797.090000000004</v>
      </c>
      <c r="U12" s="159">
        <f t="shared" si="0"/>
        <v>62797.090000000004</v>
      </c>
      <c r="V12" s="159">
        <f t="shared" si="0"/>
        <v>62797.090000000004</v>
      </c>
      <c r="W12" s="159">
        <f t="shared" si="0"/>
        <v>62797.090000000004</v>
      </c>
      <c r="X12" s="159">
        <f t="shared" si="0"/>
        <v>62797.090000000004</v>
      </c>
      <c r="Y12" s="159">
        <f t="shared" si="0"/>
        <v>62797.090000000004</v>
      </c>
      <c r="Z12" s="159">
        <f t="shared" si="0"/>
        <v>753565.08</v>
      </c>
      <c r="AA12" s="159">
        <f t="shared" si="0"/>
        <v>0.25000000003637979</v>
      </c>
      <c r="AB12" s="18"/>
    </row>
    <row r="13" spans="2:28" x14ac:dyDescent="0.25">
      <c r="B13" s="272"/>
      <c r="C13" s="273" t="s">
        <v>336</v>
      </c>
      <c r="D13" s="274"/>
      <c r="E13" s="275"/>
      <c r="F13" s="276"/>
      <c r="G13" s="277"/>
      <c r="H13" s="278"/>
      <c r="I13" s="279"/>
      <c r="J13" s="279"/>
      <c r="K13" s="279"/>
      <c r="L13" s="279"/>
      <c r="M13" s="311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79"/>
      <c r="AA13" s="281"/>
      <c r="AB13" s="18"/>
    </row>
    <row r="14" spans="2:28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+'Contract 1'!H14+'Contract 2'!H14+'Contract 3'!H14+'Contract 4'!H14+'Contract 5'!H14+'Contract 6'!H14+'Contract 7'!H14+'Contract 8'!H14+'Contract 9'!H14+'Contract 10'!H14+'Contract 11'!H14+'Contract 12'!H14+'Contract 13'!H14+'Contract 14'!H14+'Contract 15'!H14</f>
        <v>0</v>
      </c>
      <c r="I14" s="155">
        <f>+'FY 24-25 Forecast'!L19</f>
        <v>0</v>
      </c>
      <c r="J14" s="155">
        <f>+'FY 24-25 Forecast'!M19</f>
        <v>0</v>
      </c>
      <c r="K14" s="155">
        <f>+'FY 24-25 Forecast'!N19</f>
        <v>0</v>
      </c>
      <c r="L14" s="270">
        <f>+'FY 24-25 Forecast'!O19</f>
        <v>0</v>
      </c>
      <c r="M14" s="309"/>
      <c r="N14" s="155">
        <f>+'Contract 1'!I14+'Contract 2'!I14+'Contract 3'!I14+'Contract 4'!I14+'Contract 5'!I14+'Contract 6'!I14+'Contract 7'!I14+'Contract 8'!I14+'Contract 9'!I14+'Contract 10'!I14+'Contract 11'!I14+'Contract 12'!I14+'Contract 13'!I14+'Contract 14'!I14+'Contract 15'!I14</f>
        <v>0</v>
      </c>
      <c r="O14" s="155">
        <f>+'Contract 1'!J14+'Contract 2'!J14+'Contract 3'!J14+'Contract 4'!J14+'Contract 5'!J14+'Contract 6'!J14+'Contract 7'!J14+'Contract 8'!J14+'Contract 9'!J14+'Contract 10'!J14+'Contract 11'!J14+'Contract 12'!J14+'Contract 13'!J14+'Contract 14'!J14+'Contract 15'!J14</f>
        <v>0</v>
      </c>
      <c r="P14" s="155">
        <f>+'Contract 1'!K14+'Contract 2'!K14+'Contract 3'!K14+'Contract 4'!K14+'Contract 5'!K14+'Contract 6'!K14+'Contract 7'!K14+'Contract 8'!K14+'Contract 9'!K14+'Contract 10'!K14+'Contract 11'!K14+'Contract 12'!K14+'Contract 13'!K14+'Contract 14'!K14+'Contract 15'!K14</f>
        <v>0</v>
      </c>
      <c r="Q14" s="155">
        <f>+'Contract 1'!L14+'Contract 2'!L14+'Contract 3'!L14+'Contract 4'!L14+'Contract 5'!L14+'Contract 6'!L14+'Contract 7'!L14+'Contract 8'!L14+'Contract 9'!L14+'Contract 10'!L14+'Contract 11'!L14+'Contract 12'!L14+'Contract 13'!L14+'Contract 14'!L14+'Contract 15'!L14</f>
        <v>0</v>
      </c>
      <c r="R14" s="155">
        <f>+'Contract 1'!M14+'Contract 2'!M14+'Contract 3'!M14+'Contract 4'!M14+'Contract 5'!M14+'Contract 6'!M14+'Contract 7'!M14+'Contract 8'!M14+'Contract 9'!M14+'Contract 10'!M14+'Contract 11'!M14+'Contract 12'!M14+'Contract 13'!M14+'Contract 14'!M14+'Contract 15'!M14</f>
        <v>0</v>
      </c>
      <c r="S14" s="155">
        <f>+'Contract 1'!N14+'Contract 2'!N14+'Contract 3'!N14+'Contract 4'!N14+'Contract 5'!N14+'Contract 6'!N14+'Contract 7'!N14+'Contract 8'!N14+'Contract 9'!N14+'Contract 10'!N14+'Contract 11'!N14+'Contract 12'!N14+'Contract 13'!N14+'Contract 14'!N14+'Contract 15'!N14</f>
        <v>0</v>
      </c>
      <c r="T14" s="155">
        <f>+'Contract 1'!O14+'Contract 2'!O14+'Contract 3'!O14+'Contract 4'!O14+'Contract 5'!O14+'Contract 6'!O14+'Contract 7'!O14+'Contract 8'!O14+'Contract 9'!O14+'Contract 10'!O14+'Contract 11'!O14+'Contract 12'!O14+'Contract 13'!O14+'Contract 14'!O14+'Contract 15'!O14</f>
        <v>0</v>
      </c>
      <c r="U14" s="155">
        <f>+'Contract 1'!P14+'Contract 2'!P14+'Contract 3'!P14+'Contract 4'!P14+'Contract 5'!P14+'Contract 6'!P14+'Contract 7'!P14+'Contract 8'!P14+'Contract 9'!P14+'Contract 10'!P14+'Contract 11'!P14+'Contract 12'!P14+'Contract 13'!P14+'Contract 14'!P14+'Contract 15'!P14</f>
        <v>0</v>
      </c>
      <c r="V14" s="155">
        <f>+'Contract 1'!Q14+'Contract 2'!Q14+'Contract 3'!Q14+'Contract 4'!Q14+'Contract 5'!Q14+'Contract 6'!Q14+'Contract 7'!Q14+'Contract 8'!Q14+'Contract 9'!Q14+'Contract 10'!Q14+'Contract 11'!Q14+'Contract 12'!Q14+'Contract 13'!Q14+'Contract 14'!Q14+'Contract 15'!Q14</f>
        <v>0</v>
      </c>
      <c r="W14" s="155">
        <f>+'Contract 1'!R14+'Contract 2'!R14+'Contract 3'!R14+'Contract 4'!R14+'Contract 5'!R14+'Contract 6'!R14+'Contract 7'!R14+'Contract 8'!R14+'Contract 9'!R14+'Contract 10'!R14+'Contract 11'!R14+'Contract 12'!R14+'Contract 13'!R14+'Contract 14'!R14+'Contract 15'!R14</f>
        <v>0</v>
      </c>
      <c r="X14" s="155">
        <f>+'Contract 1'!S14+'Contract 2'!S14+'Contract 3'!S14+'Contract 4'!S14+'Contract 5'!S14+'Contract 6'!S14+'Contract 7'!S14+'Contract 8'!S14+'Contract 9'!S14+'Contract 10'!S14+'Contract 11'!S14+'Contract 12'!S14+'Contract 13'!S14+'Contract 14'!S14+'Contract 15'!S14</f>
        <v>0</v>
      </c>
      <c r="Y14" s="155">
        <f>+'Contract 1'!T14+'Contract 2'!T14+'Contract 3'!T14+'Contract 4'!T14+'Contract 5'!T14+'Contract 6'!T14+'Contract 7'!T14+'Contract 8'!T14+'Contract 9'!T14+'Contract 10'!T14+'Contract 11'!T14+'Contract 12'!T14+'Contract 13'!T14+'Contract 14'!T14+'Contract 15'!T14</f>
        <v>0</v>
      </c>
      <c r="Z14" s="157">
        <f>SUM(N14:Y14)</f>
        <v>0</v>
      </c>
      <c r="AA14" s="126">
        <f>H14-Z14</f>
        <v>0</v>
      </c>
      <c r="AB14" s="18"/>
    </row>
    <row r="15" spans="2:28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+'Contract 1'!H15+'Contract 2'!H15+'Contract 3'!H15+'Contract 4'!H15+'Contract 5'!H15+'Contract 6'!H15+'Contract 7'!H15+'Contract 8'!H15+'Contract 9'!H15+'Contract 10'!H15+'Contract 11'!H15+'Contract 12'!H15+'Contract 13'!H15+'Contract 14'!H15+'Contract 15'!H15</f>
        <v>0</v>
      </c>
      <c r="I15" s="155">
        <f>+'FY 24-25 Forecast'!L20</f>
        <v>0</v>
      </c>
      <c r="J15" s="155">
        <f>+'FY 24-25 Forecast'!M20</f>
        <v>0</v>
      </c>
      <c r="K15" s="155">
        <f>+'FY 24-25 Forecast'!N20</f>
        <v>0</v>
      </c>
      <c r="L15" s="270">
        <f>+'FY 24-25 Forecast'!O20</f>
        <v>0</v>
      </c>
      <c r="M15" s="309"/>
      <c r="N15" s="155">
        <f>+'Contract 1'!I15+'Contract 2'!I15+'Contract 3'!I15+'Contract 4'!I15+'Contract 5'!I15+'Contract 6'!I15+'Contract 7'!I15+'Contract 8'!I15+'Contract 9'!I15+'Contract 10'!I15+'Contract 11'!I15+'Contract 12'!I15+'Contract 13'!I15+'Contract 14'!I15+'Contract 15'!I15</f>
        <v>0</v>
      </c>
      <c r="O15" s="155">
        <f>+'Contract 1'!J15+'Contract 2'!J15+'Contract 3'!J15+'Contract 4'!J15+'Contract 5'!J15+'Contract 6'!J15+'Contract 7'!J15+'Contract 8'!J15+'Contract 9'!J15+'Contract 10'!J15+'Contract 11'!J15+'Contract 12'!J15+'Contract 13'!J15+'Contract 14'!J15+'Contract 15'!J15</f>
        <v>0</v>
      </c>
      <c r="P15" s="155">
        <f>+'Contract 1'!K15+'Contract 2'!K15+'Contract 3'!K15+'Contract 4'!K15+'Contract 5'!K15+'Contract 6'!K15+'Contract 7'!K15+'Contract 8'!K15+'Contract 9'!K15+'Contract 10'!K15+'Contract 11'!K15+'Contract 12'!K15+'Contract 13'!K15+'Contract 14'!K15+'Contract 15'!K15</f>
        <v>0</v>
      </c>
      <c r="Q15" s="155">
        <f>+'Contract 1'!L15+'Contract 2'!L15+'Contract 3'!L15+'Contract 4'!L15+'Contract 5'!L15+'Contract 6'!L15+'Contract 7'!L15+'Contract 8'!L15+'Contract 9'!L15+'Contract 10'!L15+'Contract 11'!L15+'Contract 12'!L15+'Contract 13'!L15+'Contract 14'!L15+'Contract 15'!L15</f>
        <v>0</v>
      </c>
      <c r="R15" s="155">
        <f>+'Contract 1'!M15+'Contract 2'!M15+'Contract 3'!M15+'Contract 4'!M15+'Contract 5'!M15+'Contract 6'!M15+'Contract 7'!M15+'Contract 8'!M15+'Contract 9'!M15+'Contract 10'!M15+'Contract 11'!M15+'Contract 12'!M15+'Contract 13'!M15+'Contract 14'!M15+'Contract 15'!M15</f>
        <v>0</v>
      </c>
      <c r="S15" s="155">
        <f>+'Contract 1'!N15+'Contract 2'!N15+'Contract 3'!N15+'Contract 4'!N15+'Contract 5'!N15+'Contract 6'!N15+'Contract 7'!N15+'Contract 8'!N15+'Contract 9'!N15+'Contract 10'!N15+'Contract 11'!N15+'Contract 12'!N15+'Contract 13'!N15+'Contract 14'!N15+'Contract 15'!N15</f>
        <v>0</v>
      </c>
      <c r="T15" s="155">
        <f>+'Contract 1'!O15+'Contract 2'!O15+'Contract 3'!O15+'Contract 4'!O15+'Contract 5'!O15+'Contract 6'!O15+'Contract 7'!O15+'Contract 8'!O15+'Contract 9'!O15+'Contract 10'!O15+'Contract 11'!O15+'Contract 12'!O15+'Contract 13'!O15+'Contract 14'!O15+'Contract 15'!O15</f>
        <v>0</v>
      </c>
      <c r="U15" s="155">
        <f>+'Contract 1'!P15+'Contract 2'!P15+'Contract 3'!P15+'Contract 4'!P15+'Contract 5'!P15+'Contract 6'!P15+'Contract 7'!P15+'Contract 8'!P15+'Contract 9'!P15+'Contract 10'!P15+'Contract 11'!P15+'Contract 12'!P15+'Contract 13'!P15+'Contract 14'!P15+'Contract 15'!P15</f>
        <v>0</v>
      </c>
      <c r="V15" s="155">
        <f>+'Contract 1'!Q15+'Contract 2'!Q15+'Contract 3'!Q15+'Contract 4'!Q15+'Contract 5'!Q15+'Contract 6'!Q15+'Contract 7'!Q15+'Contract 8'!Q15+'Contract 9'!Q15+'Contract 10'!Q15+'Contract 11'!Q15+'Contract 12'!Q15+'Contract 13'!Q15+'Contract 14'!Q15+'Contract 15'!Q15</f>
        <v>0</v>
      </c>
      <c r="W15" s="155">
        <f>+'Contract 1'!R15+'Contract 2'!R15+'Contract 3'!R15+'Contract 4'!R15+'Contract 5'!R15+'Contract 6'!R15+'Contract 7'!R15+'Contract 8'!R15+'Contract 9'!R15+'Contract 10'!R15+'Contract 11'!R15+'Contract 12'!R15+'Contract 13'!R15+'Contract 14'!R15+'Contract 15'!R15</f>
        <v>0</v>
      </c>
      <c r="X15" s="155">
        <f>+'Contract 1'!S15+'Contract 2'!S15+'Contract 3'!S15+'Contract 4'!S15+'Contract 5'!S15+'Contract 6'!S15+'Contract 7'!S15+'Contract 8'!S15+'Contract 9'!S15+'Contract 10'!S15+'Contract 11'!S15+'Contract 12'!S15+'Contract 13'!S15+'Contract 14'!S15+'Contract 15'!S15</f>
        <v>0</v>
      </c>
      <c r="Y15" s="155">
        <f>+'Contract 1'!T15+'Contract 2'!T15+'Contract 3'!T15+'Contract 4'!T15+'Contract 5'!T15+'Contract 6'!T15+'Contract 7'!T15+'Contract 8'!T15+'Contract 9'!T15+'Contract 10'!T15+'Contract 11'!T15+'Contract 12'!T15+'Contract 13'!T15+'Contract 14'!T15+'Contract 15'!T15</f>
        <v>0</v>
      </c>
      <c r="Z15" s="157">
        <f>SUM(N15:Y15)</f>
        <v>0</v>
      </c>
      <c r="AA15" s="126">
        <f>H15-Z15</f>
        <v>0</v>
      </c>
      <c r="AB15" s="18"/>
    </row>
    <row r="16" spans="2:28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+'Contract 1'!H16+'Contract 2'!H16+'Contract 3'!H16+'Contract 4'!H16+'Contract 5'!H16+'Contract 6'!H16+'Contract 7'!H16+'Contract 8'!H16+'Contract 9'!H16+'Contract 10'!H16+'Contract 11'!H16+'Contract 12'!H16+'Contract 13'!H16+'Contract 14'!H16+'Contract 15'!H16</f>
        <v>50000</v>
      </c>
      <c r="I16" s="155">
        <f>+'FY 24-25 Forecast'!L21</f>
        <v>0</v>
      </c>
      <c r="J16" s="155">
        <f>+'FY 24-25 Forecast'!M21</f>
        <v>0</v>
      </c>
      <c r="K16" s="155">
        <f>+'FY 24-25 Forecast'!N21</f>
        <v>0</v>
      </c>
      <c r="L16" s="270">
        <f>+'FY 24-25 Forecast'!O21</f>
        <v>31116.720000000001</v>
      </c>
      <c r="M16" s="309"/>
      <c r="N16" s="155">
        <f>+'Contract 1'!I16+'Contract 2'!I16+'Contract 3'!I16+'Contract 4'!I16+'Contract 5'!I16+'Contract 6'!I16+'Contract 7'!I16+'Contract 8'!I16+'Contract 9'!I16+'Contract 10'!I16+'Contract 11'!I16+'Contract 12'!I16+'Contract 13'!I16+'Contract 14'!I16+'Contract 15'!I16</f>
        <v>4166.67</v>
      </c>
      <c r="O16" s="155">
        <f>+'Contract 1'!J16+'Contract 2'!J16+'Contract 3'!J16+'Contract 4'!J16+'Contract 5'!J16+'Contract 6'!J16+'Contract 7'!J16+'Contract 8'!J16+'Contract 9'!J16+'Contract 10'!J16+'Contract 11'!J16+'Contract 12'!J16+'Contract 13'!J16+'Contract 14'!J16+'Contract 15'!J16</f>
        <v>4166.67</v>
      </c>
      <c r="P16" s="155">
        <f>+'Contract 1'!K16+'Contract 2'!K16+'Contract 3'!K16+'Contract 4'!K16+'Contract 5'!K16+'Contract 6'!K16+'Contract 7'!K16+'Contract 8'!K16+'Contract 9'!K16+'Contract 10'!K16+'Contract 11'!K16+'Contract 12'!K16+'Contract 13'!K16+'Contract 14'!K16+'Contract 15'!K16</f>
        <v>4166.67</v>
      </c>
      <c r="Q16" s="155">
        <f>+'Contract 1'!L16+'Contract 2'!L16+'Contract 3'!L16+'Contract 4'!L16+'Contract 5'!L16+'Contract 6'!L16+'Contract 7'!L16+'Contract 8'!L16+'Contract 9'!L16+'Contract 10'!L16+'Contract 11'!L16+'Contract 12'!L16+'Contract 13'!L16+'Contract 14'!L16+'Contract 15'!L16</f>
        <v>4166.67</v>
      </c>
      <c r="R16" s="155">
        <f>+'Contract 1'!M16+'Contract 2'!M16+'Contract 3'!M16+'Contract 4'!M16+'Contract 5'!M16+'Contract 6'!M16+'Contract 7'!M16+'Contract 8'!M16+'Contract 9'!M16+'Contract 10'!M16+'Contract 11'!M16+'Contract 12'!M16+'Contract 13'!M16+'Contract 14'!M16+'Contract 15'!M16</f>
        <v>4166.67</v>
      </c>
      <c r="S16" s="155">
        <f>+'Contract 1'!N16+'Contract 2'!N16+'Contract 3'!N16+'Contract 4'!N16+'Contract 5'!N16+'Contract 6'!N16+'Contract 7'!N16+'Contract 8'!N16+'Contract 9'!N16+'Contract 10'!N16+'Contract 11'!N16+'Contract 12'!N16+'Contract 13'!N16+'Contract 14'!N16+'Contract 15'!N16</f>
        <v>4166.67</v>
      </c>
      <c r="T16" s="155">
        <f>+'Contract 1'!O16+'Contract 2'!O16+'Contract 3'!O16+'Contract 4'!O16+'Contract 5'!O16+'Contract 6'!O16+'Contract 7'!O16+'Contract 8'!O16+'Contract 9'!O16+'Contract 10'!O16+'Contract 11'!O16+'Contract 12'!O16+'Contract 13'!O16+'Contract 14'!O16+'Contract 15'!O16</f>
        <v>4166.67</v>
      </c>
      <c r="U16" s="155">
        <f>+'Contract 1'!P16+'Contract 2'!P16+'Contract 3'!P16+'Contract 4'!P16+'Contract 5'!P16+'Contract 6'!P16+'Contract 7'!P16+'Contract 8'!P16+'Contract 9'!P16+'Contract 10'!P16+'Contract 11'!P16+'Contract 12'!P16+'Contract 13'!P16+'Contract 14'!P16+'Contract 15'!P16</f>
        <v>4166.67</v>
      </c>
      <c r="V16" s="155">
        <f>+'Contract 1'!Q16+'Contract 2'!Q16+'Contract 3'!Q16+'Contract 4'!Q16+'Contract 5'!Q16+'Contract 6'!Q16+'Contract 7'!Q16+'Contract 8'!Q16+'Contract 9'!Q16+'Contract 10'!Q16+'Contract 11'!Q16+'Contract 12'!Q16+'Contract 13'!Q16+'Contract 14'!Q16+'Contract 15'!Q16</f>
        <v>4166.67</v>
      </c>
      <c r="W16" s="155">
        <f>+'Contract 1'!R16+'Contract 2'!R16+'Contract 3'!R16+'Contract 4'!R16+'Contract 5'!R16+'Contract 6'!R16+'Contract 7'!R16+'Contract 8'!R16+'Contract 9'!R16+'Contract 10'!R16+'Contract 11'!R16+'Contract 12'!R16+'Contract 13'!R16+'Contract 14'!R16+'Contract 15'!R16</f>
        <v>4166.67</v>
      </c>
      <c r="X16" s="155">
        <f>+'Contract 1'!S16+'Contract 2'!S16+'Contract 3'!S16+'Contract 4'!S16+'Contract 5'!S16+'Contract 6'!S16+'Contract 7'!S16+'Contract 8'!S16+'Contract 9'!S16+'Contract 10'!S16+'Contract 11'!S16+'Contract 12'!S16+'Contract 13'!S16+'Contract 14'!S16+'Contract 15'!S16</f>
        <v>4166.67</v>
      </c>
      <c r="Y16" s="155">
        <f>+'Contract 1'!T16+'Contract 2'!T16+'Contract 3'!T16+'Contract 4'!T16+'Contract 5'!T16+'Contract 6'!T16+'Contract 7'!T16+'Contract 8'!T16+'Contract 9'!T16+'Contract 10'!T16+'Contract 11'!T16+'Contract 12'!T16+'Contract 13'!T16+'Contract 14'!T16+'Contract 15'!T16</f>
        <v>4166.67</v>
      </c>
      <c r="Z16" s="157">
        <f>SUM(N16:Y16)</f>
        <v>50000.039999999986</v>
      </c>
      <c r="AA16" s="126">
        <f>H16-Z16</f>
        <v>-3.99999999863212E-2</v>
      </c>
      <c r="AB16" s="18"/>
    </row>
    <row r="17" spans="2:28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+'Contract 1'!H17+'Contract 2'!H17+'Contract 3'!H17+'Contract 4'!H17+'Contract 5'!H17+'Contract 6'!H17+'Contract 7'!H17+'Contract 8'!H17+'Contract 9'!H17+'Contract 10'!H17+'Contract 11'!H17+'Contract 12'!H17+'Contract 13'!H17+'Contract 14'!H17+'Contract 15'!H17</f>
        <v>0</v>
      </c>
      <c r="I17" s="155">
        <f>+'FY 24-25 Forecast'!L22</f>
        <v>0</v>
      </c>
      <c r="J17" s="155">
        <f>+'FY 24-25 Forecast'!M22</f>
        <v>0</v>
      </c>
      <c r="K17" s="155">
        <f>+'FY 24-25 Forecast'!N22</f>
        <v>0</v>
      </c>
      <c r="L17" s="270">
        <f>+'FY 24-25 Forecast'!O22</f>
        <v>0</v>
      </c>
      <c r="M17" s="309"/>
      <c r="N17" s="155">
        <f>+'Contract 1'!I17+'Contract 2'!I17+'Contract 3'!I17+'Contract 4'!I17+'Contract 5'!I17+'Contract 6'!I17+'Contract 7'!I17+'Contract 8'!I17+'Contract 9'!I17+'Contract 10'!I17+'Contract 11'!I17+'Contract 12'!I17+'Contract 13'!I17+'Contract 14'!I17+'Contract 15'!I17</f>
        <v>0</v>
      </c>
      <c r="O17" s="155">
        <f>+'Contract 1'!J17+'Contract 2'!J17+'Contract 3'!J17+'Contract 4'!J17+'Contract 5'!J17+'Contract 6'!J17+'Contract 7'!J17+'Contract 8'!J17+'Contract 9'!J17+'Contract 10'!J17+'Contract 11'!J17+'Contract 12'!J17+'Contract 13'!J17+'Contract 14'!J17+'Contract 15'!J17</f>
        <v>0</v>
      </c>
      <c r="P17" s="155">
        <f>+'Contract 1'!K17+'Contract 2'!K17+'Contract 3'!K17+'Contract 4'!K17+'Contract 5'!K17+'Contract 6'!K17+'Contract 7'!K17+'Contract 8'!K17+'Contract 9'!K17+'Contract 10'!K17+'Contract 11'!K17+'Contract 12'!K17+'Contract 13'!K17+'Contract 14'!K17+'Contract 15'!K17</f>
        <v>0</v>
      </c>
      <c r="Q17" s="155">
        <f>+'Contract 1'!L17+'Contract 2'!L17+'Contract 3'!L17+'Contract 4'!L17+'Contract 5'!L17+'Contract 6'!L17+'Contract 7'!L17+'Contract 8'!L17+'Contract 9'!L17+'Contract 10'!L17+'Contract 11'!L17+'Contract 12'!L17+'Contract 13'!L17+'Contract 14'!L17+'Contract 15'!L17</f>
        <v>0</v>
      </c>
      <c r="R17" s="155">
        <f>+'Contract 1'!M17+'Contract 2'!M17+'Contract 3'!M17+'Contract 4'!M17+'Contract 5'!M17+'Contract 6'!M17+'Contract 7'!M17+'Contract 8'!M17+'Contract 9'!M17+'Contract 10'!M17+'Contract 11'!M17+'Contract 12'!M17+'Contract 13'!M17+'Contract 14'!M17+'Contract 15'!M17</f>
        <v>0</v>
      </c>
      <c r="S17" s="155">
        <f>+'Contract 1'!N17+'Contract 2'!N17+'Contract 3'!N17+'Contract 4'!N17+'Contract 5'!N17+'Contract 6'!N17+'Contract 7'!N17+'Contract 8'!N17+'Contract 9'!N17+'Contract 10'!N17+'Contract 11'!N17+'Contract 12'!N17+'Contract 13'!N17+'Contract 14'!N17+'Contract 15'!N17</f>
        <v>0</v>
      </c>
      <c r="T17" s="155">
        <f>+'Contract 1'!O17+'Contract 2'!O17+'Contract 3'!O17+'Contract 4'!O17+'Contract 5'!O17+'Contract 6'!O17+'Contract 7'!O17+'Contract 8'!O17+'Contract 9'!O17+'Contract 10'!O17+'Contract 11'!O17+'Contract 12'!O17+'Contract 13'!O17+'Contract 14'!O17+'Contract 15'!O17</f>
        <v>0</v>
      </c>
      <c r="U17" s="155">
        <f>+'Contract 1'!P17+'Contract 2'!P17+'Contract 3'!P17+'Contract 4'!P17+'Contract 5'!P17+'Contract 6'!P17+'Contract 7'!P17+'Contract 8'!P17+'Contract 9'!P17+'Contract 10'!P17+'Contract 11'!P17+'Contract 12'!P17+'Contract 13'!P17+'Contract 14'!P17+'Contract 15'!P17</f>
        <v>0</v>
      </c>
      <c r="V17" s="155">
        <f>+'Contract 1'!Q17+'Contract 2'!Q17+'Contract 3'!Q17+'Contract 4'!Q17+'Contract 5'!Q17+'Contract 6'!Q17+'Contract 7'!Q17+'Contract 8'!Q17+'Contract 9'!Q17+'Contract 10'!Q17+'Contract 11'!Q17+'Contract 12'!Q17+'Contract 13'!Q17+'Contract 14'!Q17+'Contract 15'!Q17</f>
        <v>0</v>
      </c>
      <c r="W17" s="155">
        <f>+'Contract 1'!R17+'Contract 2'!R17+'Contract 3'!R17+'Contract 4'!R17+'Contract 5'!R17+'Contract 6'!R17+'Contract 7'!R17+'Contract 8'!R17+'Contract 9'!R17+'Contract 10'!R17+'Contract 11'!R17+'Contract 12'!R17+'Contract 13'!R17+'Contract 14'!R17+'Contract 15'!R17</f>
        <v>0</v>
      </c>
      <c r="X17" s="155">
        <f>+'Contract 1'!S17+'Contract 2'!S17+'Contract 3'!S17+'Contract 4'!S17+'Contract 5'!S17+'Contract 6'!S17+'Contract 7'!S17+'Contract 8'!S17+'Contract 9'!S17+'Contract 10'!S17+'Contract 11'!S17+'Contract 12'!S17+'Contract 13'!S17+'Contract 14'!S17+'Contract 15'!S17</f>
        <v>0</v>
      </c>
      <c r="Y17" s="155">
        <f>+'Contract 1'!T17+'Contract 2'!T17+'Contract 3'!T17+'Contract 4'!T17+'Contract 5'!T17+'Contract 6'!T17+'Contract 7'!T17+'Contract 8'!T17+'Contract 9'!T17+'Contract 10'!T17+'Contract 11'!T17+'Contract 12'!T17+'Contract 13'!T17+'Contract 14'!T17+'Contract 15'!T17</f>
        <v>0</v>
      </c>
      <c r="Z17" s="157">
        <f>SUM(N17:Y17)</f>
        <v>0</v>
      </c>
      <c r="AA17" s="126">
        <f>H17-Z17</f>
        <v>0</v>
      </c>
      <c r="AB17" s="18"/>
    </row>
    <row r="18" spans="2:28" collapsed="1" x14ac:dyDescent="0.25">
      <c r="B18" s="163"/>
      <c r="C18" s="162" t="s">
        <v>341</v>
      </c>
      <c r="D18" s="164"/>
      <c r="E18" s="64"/>
      <c r="F18" s="65"/>
      <c r="G18" s="165"/>
      <c r="H18" s="159">
        <f t="shared" ref="H18:AA18" si="1">SUBTOTAL(9,H16:H17)</f>
        <v>50000</v>
      </c>
      <c r="I18" s="166">
        <f t="shared" si="1"/>
        <v>0</v>
      </c>
      <c r="J18" s="166">
        <f t="shared" si="1"/>
        <v>0</v>
      </c>
      <c r="K18" s="166">
        <f t="shared" si="1"/>
        <v>0</v>
      </c>
      <c r="L18" s="271">
        <f t="shared" si="1"/>
        <v>31116.720000000001</v>
      </c>
      <c r="M18" s="312"/>
      <c r="N18" s="166">
        <f t="shared" si="1"/>
        <v>4166.67</v>
      </c>
      <c r="O18" s="166">
        <f t="shared" si="1"/>
        <v>4166.67</v>
      </c>
      <c r="P18" s="166">
        <f t="shared" si="1"/>
        <v>4166.67</v>
      </c>
      <c r="Q18" s="166">
        <f t="shared" si="1"/>
        <v>4166.67</v>
      </c>
      <c r="R18" s="166">
        <f t="shared" si="1"/>
        <v>4166.67</v>
      </c>
      <c r="S18" s="166">
        <f t="shared" si="1"/>
        <v>4166.67</v>
      </c>
      <c r="T18" s="166">
        <f t="shared" si="1"/>
        <v>4166.67</v>
      </c>
      <c r="U18" s="166">
        <f t="shared" si="1"/>
        <v>4166.67</v>
      </c>
      <c r="V18" s="166">
        <f t="shared" si="1"/>
        <v>4166.67</v>
      </c>
      <c r="W18" s="166">
        <f t="shared" si="1"/>
        <v>4166.67</v>
      </c>
      <c r="X18" s="166">
        <f t="shared" si="1"/>
        <v>4166.67</v>
      </c>
      <c r="Y18" s="166">
        <f t="shared" si="1"/>
        <v>4166.67</v>
      </c>
      <c r="Z18" s="166">
        <f t="shared" si="1"/>
        <v>50000.039999999986</v>
      </c>
      <c r="AA18" s="73">
        <f t="shared" si="1"/>
        <v>-3.99999999863212E-2</v>
      </c>
      <c r="AB18" s="64"/>
    </row>
    <row r="19" spans="2:28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+'Contract 1'!H19+'Contract 2'!H19+'Contract 3'!H19+'Contract 4'!H19+'Contract 5'!H19+'Contract 6'!H19+'Contract 7'!H19+'Contract 8'!H19+'Contract 9'!H19+'Contract 10'!H19+'Contract 11'!H19+'Contract 12'!H19+'Contract 13'!H19+'Contract 14'!H19+'Contract 15'!H19</f>
        <v>0</v>
      </c>
      <c r="I19" s="155">
        <f>+'FY 24-25 Forecast'!L24</f>
        <v>0</v>
      </c>
      <c r="J19" s="155">
        <f>+'FY 24-25 Forecast'!M24</f>
        <v>0</v>
      </c>
      <c r="K19" s="155">
        <f>+'FY 24-25 Forecast'!N24</f>
        <v>0</v>
      </c>
      <c r="L19" s="270">
        <f>+'FY 24-25 Forecast'!O24</f>
        <v>0</v>
      </c>
      <c r="M19" s="309"/>
      <c r="N19" s="155">
        <f>+'Contract 1'!I19+'Contract 2'!I19+'Contract 3'!I19+'Contract 4'!I19+'Contract 5'!I19+'Contract 6'!I19+'Contract 7'!I19+'Contract 8'!I19+'Contract 9'!I19+'Contract 10'!I19+'Contract 11'!I19+'Contract 12'!I19+'Contract 13'!I19+'Contract 14'!I19+'Contract 15'!I19</f>
        <v>0</v>
      </c>
      <c r="O19" s="155">
        <f>+'Contract 1'!J19+'Contract 2'!J19+'Contract 3'!J19+'Contract 4'!J19+'Contract 5'!J19+'Contract 6'!J19+'Contract 7'!J19+'Contract 8'!J19+'Contract 9'!J19+'Contract 10'!J19+'Contract 11'!J19+'Contract 12'!J19+'Contract 13'!J19+'Contract 14'!J19+'Contract 15'!J19</f>
        <v>0</v>
      </c>
      <c r="P19" s="155">
        <f>+'Contract 1'!K19+'Contract 2'!K19+'Contract 3'!K19+'Contract 4'!K19+'Contract 5'!K19+'Contract 6'!K19+'Contract 7'!K19+'Contract 8'!K19+'Contract 9'!K19+'Contract 10'!K19+'Contract 11'!K19+'Contract 12'!K19+'Contract 13'!K19+'Contract 14'!K19+'Contract 15'!K19</f>
        <v>0</v>
      </c>
      <c r="Q19" s="155">
        <f>+'Contract 1'!L19+'Contract 2'!L19+'Contract 3'!L19+'Contract 4'!L19+'Contract 5'!L19+'Contract 6'!L19+'Contract 7'!L19+'Contract 8'!L19+'Contract 9'!L19+'Contract 10'!L19+'Contract 11'!L19+'Contract 12'!L19+'Contract 13'!L19+'Contract 14'!L19+'Contract 15'!L19</f>
        <v>0</v>
      </c>
      <c r="R19" s="155">
        <f>+'Contract 1'!M19+'Contract 2'!M19+'Contract 3'!M19+'Contract 4'!M19+'Contract 5'!M19+'Contract 6'!M19+'Contract 7'!M19+'Contract 8'!M19+'Contract 9'!M19+'Contract 10'!M19+'Contract 11'!M19+'Contract 12'!M19+'Contract 13'!M19+'Contract 14'!M19+'Contract 15'!M19</f>
        <v>0</v>
      </c>
      <c r="S19" s="155">
        <f>+'Contract 1'!N19+'Contract 2'!N19+'Contract 3'!N19+'Contract 4'!N19+'Contract 5'!N19+'Contract 6'!N19+'Contract 7'!N19+'Contract 8'!N19+'Contract 9'!N19+'Contract 10'!N19+'Contract 11'!N19+'Contract 12'!N19+'Contract 13'!N19+'Contract 14'!N19+'Contract 15'!N19</f>
        <v>0</v>
      </c>
      <c r="T19" s="155">
        <f>+'Contract 1'!O19+'Contract 2'!O19+'Contract 3'!O19+'Contract 4'!O19+'Contract 5'!O19+'Contract 6'!O19+'Contract 7'!O19+'Contract 8'!O19+'Contract 9'!O19+'Contract 10'!O19+'Contract 11'!O19+'Contract 12'!O19+'Contract 13'!O19+'Contract 14'!O19+'Contract 15'!O19</f>
        <v>0</v>
      </c>
      <c r="U19" s="155">
        <f>+'Contract 1'!P19+'Contract 2'!P19+'Contract 3'!P19+'Contract 4'!P19+'Contract 5'!P19+'Contract 6'!P19+'Contract 7'!P19+'Contract 8'!P19+'Contract 9'!P19+'Contract 10'!P19+'Contract 11'!P19+'Contract 12'!P19+'Contract 13'!P19+'Contract 14'!P19+'Contract 15'!P19</f>
        <v>0</v>
      </c>
      <c r="V19" s="155">
        <f>+'Contract 1'!Q19+'Contract 2'!Q19+'Contract 3'!Q19+'Contract 4'!Q19+'Contract 5'!Q19+'Contract 6'!Q19+'Contract 7'!Q19+'Contract 8'!Q19+'Contract 9'!Q19+'Contract 10'!Q19+'Contract 11'!Q19+'Contract 12'!Q19+'Contract 13'!Q19+'Contract 14'!Q19+'Contract 15'!Q19</f>
        <v>0</v>
      </c>
      <c r="W19" s="155">
        <f>+'Contract 1'!R19+'Contract 2'!R19+'Contract 3'!R19+'Contract 4'!R19+'Contract 5'!R19+'Contract 6'!R19+'Contract 7'!R19+'Contract 8'!R19+'Contract 9'!R19+'Contract 10'!R19+'Contract 11'!R19+'Contract 12'!R19+'Contract 13'!R19+'Contract 14'!R19+'Contract 15'!R19</f>
        <v>0</v>
      </c>
      <c r="X19" s="155">
        <f>+'Contract 1'!S19+'Contract 2'!S19+'Contract 3'!S19+'Contract 4'!S19+'Contract 5'!S19+'Contract 6'!S19+'Contract 7'!S19+'Contract 8'!S19+'Contract 9'!S19+'Contract 10'!S19+'Contract 11'!S19+'Contract 12'!S19+'Contract 13'!S19+'Contract 14'!S19+'Contract 15'!S19</f>
        <v>0</v>
      </c>
      <c r="Y19" s="155">
        <f>+'Contract 1'!T19+'Contract 2'!T19+'Contract 3'!T19+'Contract 4'!T19+'Contract 5'!T19+'Contract 6'!T19+'Contract 7'!T19+'Contract 8'!T19+'Contract 9'!T19+'Contract 10'!T19+'Contract 11'!T19+'Contract 12'!T19+'Contract 13'!T19+'Contract 14'!T19+'Contract 15'!T19</f>
        <v>0</v>
      </c>
      <c r="Z19" s="157">
        <f>SUM(N19:Y19)</f>
        <v>0</v>
      </c>
      <c r="AA19" s="126">
        <f>H19-Z19</f>
        <v>0</v>
      </c>
      <c r="AB19" s="18"/>
    </row>
    <row r="20" spans="2:28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+'Contract 1'!H20+'Contract 2'!H20+'Contract 3'!H20+'Contract 4'!H20+'Contract 5'!H20+'Contract 6'!H20+'Contract 7'!H20+'Contract 8'!H20+'Contract 9'!H20+'Contract 10'!H20+'Contract 11'!H20+'Contract 12'!H20+'Contract 13'!H20+'Contract 14'!H20+'Contract 15'!H20</f>
        <v>0</v>
      </c>
      <c r="I20" s="155">
        <f>+'FY 24-25 Forecast'!L25</f>
        <v>0</v>
      </c>
      <c r="J20" s="155">
        <f>+'FY 24-25 Forecast'!M25</f>
        <v>0</v>
      </c>
      <c r="K20" s="155">
        <f>+'FY 24-25 Forecast'!N25</f>
        <v>0</v>
      </c>
      <c r="L20" s="270">
        <f>+'FY 24-25 Forecast'!O25</f>
        <v>0</v>
      </c>
      <c r="M20" s="309"/>
      <c r="N20" s="155">
        <f>+'Contract 1'!I20+'Contract 2'!I20+'Contract 3'!I20+'Contract 4'!I20+'Contract 5'!I20+'Contract 6'!I20+'Contract 7'!I20+'Contract 8'!I20+'Contract 9'!I20+'Contract 10'!I20+'Contract 11'!I20+'Contract 12'!I20+'Contract 13'!I20+'Contract 14'!I20+'Contract 15'!I20</f>
        <v>0</v>
      </c>
      <c r="O20" s="155">
        <f>+'Contract 1'!J20+'Contract 2'!J20+'Contract 3'!J20+'Contract 4'!J20+'Contract 5'!J20+'Contract 6'!J20+'Contract 7'!J20+'Contract 8'!J20+'Contract 9'!J20+'Contract 10'!J20+'Contract 11'!J20+'Contract 12'!J20+'Contract 13'!J20+'Contract 14'!J20+'Contract 15'!J20</f>
        <v>0</v>
      </c>
      <c r="P20" s="155">
        <f>+'Contract 1'!K20+'Contract 2'!K20+'Contract 3'!K20+'Contract 4'!K20+'Contract 5'!K20+'Contract 6'!K20+'Contract 7'!K20+'Contract 8'!K20+'Contract 9'!K20+'Contract 10'!K20+'Contract 11'!K20+'Contract 12'!K20+'Contract 13'!K20+'Contract 14'!K20+'Contract 15'!K20</f>
        <v>0</v>
      </c>
      <c r="Q20" s="155">
        <f>+'Contract 1'!L20+'Contract 2'!L20+'Contract 3'!L20+'Contract 4'!L20+'Contract 5'!L20+'Contract 6'!L20+'Contract 7'!L20+'Contract 8'!L20+'Contract 9'!L20+'Contract 10'!L20+'Contract 11'!L20+'Contract 12'!L20+'Contract 13'!L20+'Contract 14'!L20+'Contract 15'!L20</f>
        <v>0</v>
      </c>
      <c r="R20" s="155">
        <f>+'Contract 1'!M20+'Contract 2'!M20+'Contract 3'!M20+'Contract 4'!M20+'Contract 5'!M20+'Contract 6'!M20+'Contract 7'!M20+'Contract 8'!M20+'Contract 9'!M20+'Contract 10'!M20+'Contract 11'!M20+'Contract 12'!M20+'Contract 13'!M20+'Contract 14'!M20+'Contract 15'!M20</f>
        <v>0</v>
      </c>
      <c r="S20" s="155">
        <f>+'Contract 1'!N20+'Contract 2'!N20+'Contract 3'!N20+'Contract 4'!N20+'Contract 5'!N20+'Contract 6'!N20+'Contract 7'!N20+'Contract 8'!N20+'Contract 9'!N20+'Contract 10'!N20+'Contract 11'!N20+'Contract 12'!N20+'Contract 13'!N20+'Contract 14'!N20+'Contract 15'!N20</f>
        <v>0</v>
      </c>
      <c r="T20" s="155">
        <f>+'Contract 1'!O20+'Contract 2'!O20+'Contract 3'!O20+'Contract 4'!O20+'Contract 5'!O20+'Contract 6'!O20+'Contract 7'!O20+'Contract 8'!O20+'Contract 9'!O20+'Contract 10'!O20+'Contract 11'!O20+'Contract 12'!O20+'Contract 13'!O20+'Contract 14'!O20+'Contract 15'!O20</f>
        <v>0</v>
      </c>
      <c r="U20" s="155">
        <f>+'Contract 1'!P20+'Contract 2'!P20+'Contract 3'!P20+'Contract 4'!P20+'Contract 5'!P20+'Contract 6'!P20+'Contract 7'!P20+'Contract 8'!P20+'Contract 9'!P20+'Contract 10'!P20+'Contract 11'!P20+'Contract 12'!P20+'Contract 13'!P20+'Contract 14'!P20+'Contract 15'!P20</f>
        <v>0</v>
      </c>
      <c r="V20" s="155">
        <f>+'Contract 1'!Q20+'Contract 2'!Q20+'Contract 3'!Q20+'Contract 4'!Q20+'Contract 5'!Q20+'Contract 6'!Q20+'Contract 7'!Q20+'Contract 8'!Q20+'Contract 9'!Q20+'Contract 10'!Q20+'Contract 11'!Q20+'Contract 12'!Q20+'Contract 13'!Q20+'Contract 14'!Q20+'Contract 15'!Q20</f>
        <v>0</v>
      </c>
      <c r="W20" s="155">
        <f>+'Contract 1'!R20+'Contract 2'!R20+'Contract 3'!R20+'Contract 4'!R20+'Contract 5'!R20+'Contract 6'!R20+'Contract 7'!R20+'Contract 8'!R20+'Contract 9'!R20+'Contract 10'!R20+'Contract 11'!R20+'Contract 12'!R20+'Contract 13'!R20+'Contract 14'!R20+'Contract 15'!R20</f>
        <v>0</v>
      </c>
      <c r="X20" s="155">
        <f>+'Contract 1'!S20+'Contract 2'!S20+'Contract 3'!S20+'Contract 4'!S20+'Contract 5'!S20+'Contract 6'!S20+'Contract 7'!S20+'Contract 8'!S20+'Contract 9'!S20+'Contract 10'!S20+'Contract 11'!S20+'Contract 12'!S20+'Contract 13'!S20+'Contract 14'!S20+'Contract 15'!S20</f>
        <v>0</v>
      </c>
      <c r="Y20" s="155">
        <f>+'Contract 1'!T20+'Contract 2'!T20+'Contract 3'!T20+'Contract 4'!T20+'Contract 5'!T20+'Contract 6'!T20+'Contract 7'!T20+'Contract 8'!T20+'Contract 9'!T20+'Contract 10'!T20+'Contract 11'!T20+'Contract 12'!T20+'Contract 13'!T20+'Contract 14'!T20+'Contract 15'!T20</f>
        <v>0</v>
      </c>
      <c r="Z20" s="157">
        <f t="shared" ref="Z20:Z39" si="2">SUM(N20:Y20)</f>
        <v>0</v>
      </c>
      <c r="AA20" s="126">
        <f t="shared" ref="AA20:AA39" si="3">H20-Z20</f>
        <v>0</v>
      </c>
      <c r="AB20" s="18"/>
    </row>
    <row r="21" spans="2:28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+'Contract 1'!H21+'Contract 2'!H21+'Contract 3'!H21+'Contract 4'!H21+'Contract 5'!H21+'Contract 6'!H21+'Contract 7'!H21+'Contract 8'!H21+'Contract 9'!H21+'Contract 10'!H21+'Contract 11'!H21+'Contract 12'!H21+'Contract 13'!H21+'Contract 14'!H21+'Contract 15'!H21</f>
        <v>0</v>
      </c>
      <c r="I21" s="155">
        <f>+'FY 24-25 Forecast'!L26</f>
        <v>0</v>
      </c>
      <c r="J21" s="155">
        <f>+'FY 24-25 Forecast'!M26</f>
        <v>0</v>
      </c>
      <c r="K21" s="155">
        <f>+'FY 24-25 Forecast'!N26</f>
        <v>0</v>
      </c>
      <c r="L21" s="270">
        <f>+'FY 24-25 Forecast'!O26</f>
        <v>0</v>
      </c>
      <c r="M21" s="309"/>
      <c r="N21" s="155">
        <f>+'Contract 1'!I21+'Contract 2'!I21+'Contract 3'!I21+'Contract 4'!I21+'Contract 5'!I21+'Contract 6'!I21+'Contract 7'!I21+'Contract 8'!I21+'Contract 9'!I21+'Contract 10'!I21+'Contract 11'!I21+'Contract 12'!I21+'Contract 13'!I21+'Contract 14'!I21+'Contract 15'!I21</f>
        <v>0</v>
      </c>
      <c r="O21" s="155">
        <f>+'Contract 1'!J21+'Contract 2'!J21+'Contract 3'!J21+'Contract 4'!J21+'Contract 5'!J21+'Contract 6'!J21+'Contract 7'!J21+'Contract 8'!J21+'Contract 9'!J21+'Contract 10'!J21+'Contract 11'!J21+'Contract 12'!J21+'Contract 13'!J21+'Contract 14'!J21+'Contract 15'!J21</f>
        <v>0</v>
      </c>
      <c r="P21" s="155">
        <f>+'Contract 1'!K21+'Contract 2'!K21+'Contract 3'!K21+'Contract 4'!K21+'Contract 5'!K21+'Contract 6'!K21+'Contract 7'!K21+'Contract 8'!K21+'Contract 9'!K21+'Contract 10'!K21+'Contract 11'!K21+'Contract 12'!K21+'Contract 13'!K21+'Contract 14'!K21+'Contract 15'!K21</f>
        <v>0</v>
      </c>
      <c r="Q21" s="155">
        <f>+'Contract 1'!L21+'Contract 2'!L21+'Contract 3'!L21+'Contract 4'!L21+'Contract 5'!L21+'Contract 6'!L21+'Contract 7'!L21+'Contract 8'!L21+'Contract 9'!L21+'Contract 10'!L21+'Contract 11'!L21+'Contract 12'!L21+'Contract 13'!L21+'Contract 14'!L21+'Contract 15'!L21</f>
        <v>0</v>
      </c>
      <c r="R21" s="155">
        <f>+'Contract 1'!M21+'Contract 2'!M21+'Contract 3'!M21+'Contract 4'!M21+'Contract 5'!M21+'Contract 6'!M21+'Contract 7'!M21+'Contract 8'!M21+'Contract 9'!M21+'Contract 10'!M21+'Contract 11'!M21+'Contract 12'!M21+'Contract 13'!M21+'Contract 14'!M21+'Contract 15'!M21</f>
        <v>0</v>
      </c>
      <c r="S21" s="155">
        <f>+'Contract 1'!N21+'Contract 2'!N21+'Contract 3'!N21+'Contract 4'!N21+'Contract 5'!N21+'Contract 6'!N21+'Contract 7'!N21+'Contract 8'!N21+'Contract 9'!N21+'Contract 10'!N21+'Contract 11'!N21+'Contract 12'!N21+'Contract 13'!N21+'Contract 14'!N21+'Contract 15'!N21</f>
        <v>0</v>
      </c>
      <c r="T21" s="155">
        <f>+'Contract 1'!O21+'Contract 2'!O21+'Contract 3'!O21+'Contract 4'!O21+'Contract 5'!O21+'Contract 6'!O21+'Contract 7'!O21+'Contract 8'!O21+'Contract 9'!O21+'Contract 10'!O21+'Contract 11'!O21+'Contract 12'!O21+'Contract 13'!O21+'Contract 14'!O21+'Contract 15'!O21</f>
        <v>0</v>
      </c>
      <c r="U21" s="155">
        <f>+'Contract 1'!P21+'Contract 2'!P21+'Contract 3'!P21+'Contract 4'!P21+'Contract 5'!P21+'Contract 6'!P21+'Contract 7'!P21+'Contract 8'!P21+'Contract 9'!P21+'Contract 10'!P21+'Contract 11'!P21+'Contract 12'!P21+'Contract 13'!P21+'Contract 14'!P21+'Contract 15'!P21</f>
        <v>0</v>
      </c>
      <c r="V21" s="155">
        <f>+'Contract 1'!Q21+'Contract 2'!Q21+'Contract 3'!Q21+'Contract 4'!Q21+'Contract 5'!Q21+'Contract 6'!Q21+'Contract 7'!Q21+'Contract 8'!Q21+'Contract 9'!Q21+'Contract 10'!Q21+'Contract 11'!Q21+'Contract 12'!Q21+'Contract 13'!Q21+'Contract 14'!Q21+'Contract 15'!Q21</f>
        <v>0</v>
      </c>
      <c r="W21" s="155">
        <f>+'Contract 1'!R21+'Contract 2'!R21+'Contract 3'!R21+'Contract 4'!R21+'Contract 5'!R21+'Contract 6'!R21+'Contract 7'!R21+'Contract 8'!R21+'Contract 9'!R21+'Contract 10'!R21+'Contract 11'!R21+'Contract 12'!R21+'Contract 13'!R21+'Contract 14'!R21+'Contract 15'!R21</f>
        <v>0</v>
      </c>
      <c r="X21" s="155">
        <f>+'Contract 1'!S21+'Contract 2'!S21+'Contract 3'!S21+'Contract 4'!S21+'Contract 5'!S21+'Contract 6'!S21+'Contract 7'!S21+'Contract 8'!S21+'Contract 9'!S21+'Contract 10'!S21+'Contract 11'!S21+'Contract 12'!S21+'Contract 13'!S21+'Contract 14'!S21+'Contract 15'!S21</f>
        <v>0</v>
      </c>
      <c r="Y21" s="155">
        <f>+'Contract 1'!T21+'Contract 2'!T21+'Contract 3'!T21+'Contract 4'!T21+'Contract 5'!T21+'Contract 6'!T21+'Contract 7'!T21+'Contract 8'!T21+'Contract 9'!T21+'Contract 10'!T21+'Contract 11'!T21+'Contract 12'!T21+'Contract 13'!T21+'Contract 14'!T21+'Contract 15'!T21</f>
        <v>0</v>
      </c>
      <c r="Z21" s="157">
        <f t="shared" si="2"/>
        <v>0</v>
      </c>
      <c r="AA21" s="126">
        <f t="shared" si="3"/>
        <v>0</v>
      </c>
      <c r="AB21" s="18"/>
    </row>
    <row r="22" spans="2:28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+'Contract 1'!H22+'Contract 2'!H22+'Contract 3'!H22+'Contract 4'!H22+'Contract 5'!H22+'Contract 6'!H22+'Contract 7'!H22+'Contract 8'!H22+'Contract 9'!H22+'Contract 10'!H22+'Contract 11'!H22+'Contract 12'!H22+'Contract 13'!H22+'Contract 14'!H22+'Contract 15'!H22</f>
        <v>0</v>
      </c>
      <c r="I22" s="155">
        <f>+'FY 24-25 Forecast'!L27</f>
        <v>0</v>
      </c>
      <c r="J22" s="155">
        <f>+'FY 24-25 Forecast'!M27</f>
        <v>0</v>
      </c>
      <c r="K22" s="155">
        <f>+'FY 24-25 Forecast'!N27</f>
        <v>0</v>
      </c>
      <c r="L22" s="270">
        <f>+'FY 24-25 Forecast'!O27</f>
        <v>0</v>
      </c>
      <c r="M22" s="309"/>
      <c r="N22" s="155">
        <f>+'Contract 1'!I22+'Contract 2'!I22+'Contract 3'!I22+'Contract 4'!I22+'Contract 5'!I22+'Contract 6'!I22+'Contract 7'!I22+'Contract 8'!I22+'Contract 9'!I22+'Contract 10'!I22+'Contract 11'!I22+'Contract 12'!I22+'Contract 13'!I22+'Contract 14'!I22+'Contract 15'!I22</f>
        <v>0</v>
      </c>
      <c r="O22" s="155">
        <f>+'Contract 1'!J22+'Contract 2'!J22+'Contract 3'!J22+'Contract 4'!J22+'Contract 5'!J22+'Contract 6'!J22+'Contract 7'!J22+'Contract 8'!J22+'Contract 9'!J22+'Contract 10'!J22+'Contract 11'!J22+'Contract 12'!J22+'Contract 13'!J22+'Contract 14'!J22+'Contract 15'!J22</f>
        <v>0</v>
      </c>
      <c r="P22" s="155">
        <f>+'Contract 1'!K22+'Contract 2'!K22+'Contract 3'!K22+'Contract 4'!K22+'Contract 5'!K22+'Contract 6'!K22+'Contract 7'!K22+'Contract 8'!K22+'Contract 9'!K22+'Contract 10'!K22+'Contract 11'!K22+'Contract 12'!K22+'Contract 13'!K22+'Contract 14'!K22+'Contract 15'!K22</f>
        <v>0</v>
      </c>
      <c r="Q22" s="155">
        <f>+'Contract 1'!L22+'Contract 2'!L22+'Contract 3'!L22+'Contract 4'!L22+'Contract 5'!L22+'Contract 6'!L22+'Contract 7'!L22+'Contract 8'!L22+'Contract 9'!L22+'Contract 10'!L22+'Contract 11'!L22+'Contract 12'!L22+'Contract 13'!L22+'Contract 14'!L22+'Contract 15'!L22</f>
        <v>0</v>
      </c>
      <c r="R22" s="155">
        <f>+'Contract 1'!M22+'Contract 2'!M22+'Contract 3'!M22+'Contract 4'!M22+'Contract 5'!M22+'Contract 6'!M22+'Contract 7'!M22+'Contract 8'!M22+'Contract 9'!M22+'Contract 10'!M22+'Contract 11'!M22+'Contract 12'!M22+'Contract 13'!M22+'Contract 14'!M22+'Contract 15'!M22</f>
        <v>0</v>
      </c>
      <c r="S22" s="155">
        <f>+'Contract 1'!N22+'Contract 2'!N22+'Contract 3'!N22+'Contract 4'!N22+'Contract 5'!N22+'Contract 6'!N22+'Contract 7'!N22+'Contract 8'!N22+'Contract 9'!N22+'Contract 10'!N22+'Contract 11'!N22+'Contract 12'!N22+'Contract 13'!N22+'Contract 14'!N22+'Contract 15'!N22</f>
        <v>0</v>
      </c>
      <c r="T22" s="155">
        <f>+'Contract 1'!O22+'Contract 2'!O22+'Contract 3'!O22+'Contract 4'!O22+'Contract 5'!O22+'Contract 6'!O22+'Contract 7'!O22+'Contract 8'!O22+'Contract 9'!O22+'Contract 10'!O22+'Contract 11'!O22+'Contract 12'!O22+'Contract 13'!O22+'Contract 14'!O22+'Contract 15'!O22</f>
        <v>0</v>
      </c>
      <c r="U22" s="155">
        <f>+'Contract 1'!P22+'Contract 2'!P22+'Contract 3'!P22+'Contract 4'!P22+'Contract 5'!P22+'Contract 6'!P22+'Contract 7'!P22+'Contract 8'!P22+'Contract 9'!P22+'Contract 10'!P22+'Contract 11'!P22+'Contract 12'!P22+'Contract 13'!P22+'Contract 14'!P22+'Contract 15'!P22</f>
        <v>0</v>
      </c>
      <c r="V22" s="155">
        <f>+'Contract 1'!Q22+'Contract 2'!Q22+'Contract 3'!Q22+'Contract 4'!Q22+'Contract 5'!Q22+'Contract 6'!Q22+'Contract 7'!Q22+'Contract 8'!Q22+'Contract 9'!Q22+'Contract 10'!Q22+'Contract 11'!Q22+'Contract 12'!Q22+'Contract 13'!Q22+'Contract 14'!Q22+'Contract 15'!Q22</f>
        <v>0</v>
      </c>
      <c r="W22" s="155">
        <f>+'Contract 1'!R22+'Contract 2'!R22+'Contract 3'!R22+'Contract 4'!R22+'Contract 5'!R22+'Contract 6'!R22+'Contract 7'!R22+'Contract 8'!R22+'Contract 9'!R22+'Contract 10'!R22+'Contract 11'!R22+'Contract 12'!R22+'Contract 13'!R22+'Contract 14'!R22+'Contract 15'!R22</f>
        <v>0</v>
      </c>
      <c r="X22" s="155">
        <f>+'Contract 1'!S22+'Contract 2'!S22+'Contract 3'!S22+'Contract 4'!S22+'Contract 5'!S22+'Contract 6'!S22+'Contract 7'!S22+'Contract 8'!S22+'Contract 9'!S22+'Contract 10'!S22+'Contract 11'!S22+'Contract 12'!S22+'Contract 13'!S22+'Contract 14'!S22+'Contract 15'!S22</f>
        <v>0</v>
      </c>
      <c r="Y22" s="155">
        <f>+'Contract 1'!T22+'Contract 2'!T22+'Contract 3'!T22+'Contract 4'!T22+'Contract 5'!T22+'Contract 6'!T22+'Contract 7'!T22+'Contract 8'!T22+'Contract 9'!T22+'Contract 10'!T22+'Contract 11'!T22+'Contract 12'!T22+'Contract 13'!T22+'Contract 14'!T22+'Contract 15'!T22</f>
        <v>0</v>
      </c>
      <c r="Z22" s="157">
        <f t="shared" si="2"/>
        <v>0</v>
      </c>
      <c r="AA22" s="126">
        <f t="shared" si="3"/>
        <v>0</v>
      </c>
      <c r="AB22" s="18"/>
    </row>
    <row r="23" spans="2:28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+'Contract 1'!H23+'Contract 2'!H23+'Contract 3'!H23+'Contract 4'!H23+'Contract 5'!H23+'Contract 6'!H23+'Contract 7'!H23+'Contract 8'!H23+'Contract 9'!H23+'Contract 10'!H23+'Contract 11'!H23+'Contract 12'!H23+'Contract 13'!H23+'Contract 14'!H23+'Contract 15'!H23</f>
        <v>0</v>
      </c>
      <c r="I23" s="155">
        <f>+'FY 24-25 Forecast'!L28</f>
        <v>0</v>
      </c>
      <c r="J23" s="155">
        <f>+'FY 24-25 Forecast'!M28</f>
        <v>0</v>
      </c>
      <c r="K23" s="155">
        <f>+'FY 24-25 Forecast'!N28</f>
        <v>0</v>
      </c>
      <c r="L23" s="270">
        <f>+'FY 24-25 Forecast'!O28</f>
        <v>0</v>
      </c>
      <c r="M23" s="309"/>
      <c r="N23" s="155">
        <f>+'Contract 1'!I23+'Contract 2'!I23+'Contract 3'!I23+'Contract 4'!I23+'Contract 5'!I23+'Contract 6'!I23+'Contract 7'!I23+'Contract 8'!I23+'Contract 9'!I23+'Contract 10'!I23+'Contract 11'!I23+'Contract 12'!I23+'Contract 13'!I23+'Contract 14'!I23+'Contract 15'!I23</f>
        <v>0</v>
      </c>
      <c r="O23" s="155">
        <f>+'Contract 1'!J23+'Contract 2'!J23+'Contract 3'!J23+'Contract 4'!J23+'Contract 5'!J23+'Contract 6'!J23+'Contract 7'!J23+'Contract 8'!J23+'Contract 9'!J23+'Contract 10'!J23+'Contract 11'!J23+'Contract 12'!J23+'Contract 13'!J23+'Contract 14'!J23+'Contract 15'!J23</f>
        <v>0</v>
      </c>
      <c r="P23" s="155">
        <f>+'Contract 1'!K23+'Contract 2'!K23+'Contract 3'!K23+'Contract 4'!K23+'Contract 5'!K23+'Contract 6'!K23+'Contract 7'!K23+'Contract 8'!K23+'Contract 9'!K23+'Contract 10'!K23+'Contract 11'!K23+'Contract 12'!K23+'Contract 13'!K23+'Contract 14'!K23+'Contract 15'!K23</f>
        <v>0</v>
      </c>
      <c r="Q23" s="155">
        <f>+'Contract 1'!L23+'Contract 2'!L23+'Contract 3'!L23+'Contract 4'!L23+'Contract 5'!L23+'Contract 6'!L23+'Contract 7'!L23+'Contract 8'!L23+'Contract 9'!L23+'Contract 10'!L23+'Contract 11'!L23+'Contract 12'!L23+'Contract 13'!L23+'Contract 14'!L23+'Contract 15'!L23</f>
        <v>0</v>
      </c>
      <c r="R23" s="155">
        <f>+'Contract 1'!M23+'Contract 2'!M23+'Contract 3'!M23+'Contract 4'!M23+'Contract 5'!M23+'Contract 6'!M23+'Contract 7'!M23+'Contract 8'!M23+'Contract 9'!M23+'Contract 10'!M23+'Contract 11'!M23+'Contract 12'!M23+'Contract 13'!M23+'Contract 14'!M23+'Contract 15'!M23</f>
        <v>0</v>
      </c>
      <c r="S23" s="155">
        <f>+'Contract 1'!N23+'Contract 2'!N23+'Contract 3'!N23+'Contract 4'!N23+'Contract 5'!N23+'Contract 6'!N23+'Contract 7'!N23+'Contract 8'!N23+'Contract 9'!N23+'Contract 10'!N23+'Contract 11'!N23+'Contract 12'!N23+'Contract 13'!N23+'Contract 14'!N23+'Contract 15'!N23</f>
        <v>0</v>
      </c>
      <c r="T23" s="155">
        <f>+'Contract 1'!O23+'Contract 2'!O23+'Contract 3'!O23+'Contract 4'!O23+'Contract 5'!O23+'Contract 6'!O23+'Contract 7'!O23+'Contract 8'!O23+'Contract 9'!O23+'Contract 10'!O23+'Contract 11'!O23+'Contract 12'!O23+'Contract 13'!O23+'Contract 14'!O23+'Contract 15'!O23</f>
        <v>0</v>
      </c>
      <c r="U23" s="155">
        <f>+'Contract 1'!P23+'Contract 2'!P23+'Contract 3'!P23+'Contract 4'!P23+'Contract 5'!P23+'Contract 6'!P23+'Contract 7'!P23+'Contract 8'!P23+'Contract 9'!P23+'Contract 10'!P23+'Contract 11'!P23+'Contract 12'!P23+'Contract 13'!P23+'Contract 14'!P23+'Contract 15'!P23</f>
        <v>0</v>
      </c>
      <c r="V23" s="155">
        <f>+'Contract 1'!Q23+'Contract 2'!Q23+'Contract 3'!Q23+'Contract 4'!Q23+'Contract 5'!Q23+'Contract 6'!Q23+'Contract 7'!Q23+'Contract 8'!Q23+'Contract 9'!Q23+'Contract 10'!Q23+'Contract 11'!Q23+'Contract 12'!Q23+'Contract 13'!Q23+'Contract 14'!Q23+'Contract 15'!Q23</f>
        <v>0</v>
      </c>
      <c r="W23" s="155">
        <f>+'Contract 1'!R23+'Contract 2'!R23+'Contract 3'!R23+'Contract 4'!R23+'Contract 5'!R23+'Contract 6'!R23+'Contract 7'!R23+'Contract 8'!R23+'Contract 9'!R23+'Contract 10'!R23+'Contract 11'!R23+'Contract 12'!R23+'Contract 13'!R23+'Contract 14'!R23+'Contract 15'!R23</f>
        <v>0</v>
      </c>
      <c r="X23" s="155">
        <f>+'Contract 1'!S23+'Contract 2'!S23+'Contract 3'!S23+'Contract 4'!S23+'Contract 5'!S23+'Contract 6'!S23+'Contract 7'!S23+'Contract 8'!S23+'Contract 9'!S23+'Contract 10'!S23+'Contract 11'!S23+'Contract 12'!S23+'Contract 13'!S23+'Contract 14'!S23+'Contract 15'!S23</f>
        <v>0</v>
      </c>
      <c r="Y23" s="155">
        <f>+'Contract 1'!T23+'Contract 2'!T23+'Contract 3'!T23+'Contract 4'!T23+'Contract 5'!T23+'Contract 6'!T23+'Contract 7'!T23+'Contract 8'!T23+'Contract 9'!T23+'Contract 10'!T23+'Contract 11'!T23+'Contract 12'!T23+'Contract 13'!T23+'Contract 14'!T23+'Contract 15'!T23</f>
        <v>0</v>
      </c>
      <c r="Z23" s="157">
        <f t="shared" si="2"/>
        <v>0</v>
      </c>
      <c r="AA23" s="126">
        <f t="shared" si="3"/>
        <v>0</v>
      </c>
      <c r="AB23" s="18"/>
    </row>
    <row r="24" spans="2:28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+'Contract 1'!H24+'Contract 2'!H24+'Contract 3'!H24+'Contract 4'!H24+'Contract 5'!H24+'Contract 6'!H24+'Contract 7'!H24+'Contract 8'!H24+'Contract 9'!H24+'Contract 10'!H24+'Contract 11'!H24+'Contract 12'!H24+'Contract 13'!H24+'Contract 14'!H24+'Contract 15'!H24</f>
        <v>0</v>
      </c>
      <c r="I24" s="155">
        <f>+'FY 24-25 Forecast'!L29</f>
        <v>0</v>
      </c>
      <c r="J24" s="155">
        <f>+'FY 24-25 Forecast'!M29</f>
        <v>0</v>
      </c>
      <c r="K24" s="155">
        <f>+'FY 24-25 Forecast'!N29</f>
        <v>0</v>
      </c>
      <c r="L24" s="270">
        <f>+'FY 24-25 Forecast'!O29</f>
        <v>0</v>
      </c>
      <c r="M24" s="309"/>
      <c r="N24" s="155">
        <f>+'Contract 1'!I24+'Contract 2'!I24+'Contract 3'!I24+'Contract 4'!I24+'Contract 5'!I24+'Contract 6'!I24+'Contract 7'!I24+'Contract 8'!I24+'Contract 9'!I24+'Contract 10'!I24+'Contract 11'!I24+'Contract 12'!I24+'Contract 13'!I24+'Contract 14'!I24+'Contract 15'!I24</f>
        <v>0</v>
      </c>
      <c r="O24" s="155">
        <f>+'Contract 1'!J24+'Contract 2'!J24+'Contract 3'!J24+'Contract 4'!J24+'Contract 5'!J24+'Contract 6'!J24+'Contract 7'!J24+'Contract 8'!J24+'Contract 9'!J24+'Contract 10'!J24+'Contract 11'!J24+'Contract 12'!J24+'Contract 13'!J24+'Contract 14'!J24+'Contract 15'!J24</f>
        <v>0</v>
      </c>
      <c r="P24" s="155">
        <f>+'Contract 1'!K24+'Contract 2'!K24+'Contract 3'!K24+'Contract 4'!K24+'Contract 5'!K24+'Contract 6'!K24+'Contract 7'!K24+'Contract 8'!K24+'Contract 9'!K24+'Contract 10'!K24+'Contract 11'!K24+'Contract 12'!K24+'Contract 13'!K24+'Contract 14'!K24+'Contract 15'!K24</f>
        <v>0</v>
      </c>
      <c r="Q24" s="155">
        <f>+'Contract 1'!L24+'Contract 2'!L24+'Contract 3'!L24+'Contract 4'!L24+'Contract 5'!L24+'Contract 6'!L24+'Contract 7'!L24+'Contract 8'!L24+'Contract 9'!L24+'Contract 10'!L24+'Contract 11'!L24+'Contract 12'!L24+'Contract 13'!L24+'Contract 14'!L24+'Contract 15'!L24</f>
        <v>0</v>
      </c>
      <c r="R24" s="155">
        <f>+'Contract 1'!M24+'Contract 2'!M24+'Contract 3'!M24+'Contract 4'!M24+'Contract 5'!M24+'Contract 6'!M24+'Contract 7'!M24+'Contract 8'!M24+'Contract 9'!M24+'Contract 10'!M24+'Contract 11'!M24+'Contract 12'!M24+'Contract 13'!M24+'Contract 14'!M24+'Contract 15'!M24</f>
        <v>0</v>
      </c>
      <c r="S24" s="155">
        <f>+'Contract 1'!N24+'Contract 2'!N24+'Contract 3'!N24+'Contract 4'!N24+'Contract 5'!N24+'Contract 6'!N24+'Contract 7'!N24+'Contract 8'!N24+'Contract 9'!N24+'Contract 10'!N24+'Contract 11'!N24+'Contract 12'!N24+'Contract 13'!N24+'Contract 14'!N24+'Contract 15'!N24</f>
        <v>0</v>
      </c>
      <c r="T24" s="155">
        <f>+'Contract 1'!O24+'Contract 2'!O24+'Contract 3'!O24+'Contract 4'!O24+'Contract 5'!O24+'Contract 6'!O24+'Contract 7'!O24+'Contract 8'!O24+'Contract 9'!O24+'Contract 10'!O24+'Contract 11'!O24+'Contract 12'!O24+'Contract 13'!O24+'Contract 14'!O24+'Contract 15'!O24</f>
        <v>0</v>
      </c>
      <c r="U24" s="155">
        <f>+'Contract 1'!P24+'Contract 2'!P24+'Contract 3'!P24+'Contract 4'!P24+'Contract 5'!P24+'Contract 6'!P24+'Contract 7'!P24+'Contract 8'!P24+'Contract 9'!P24+'Contract 10'!P24+'Contract 11'!P24+'Contract 12'!P24+'Contract 13'!P24+'Contract 14'!P24+'Contract 15'!P24</f>
        <v>0</v>
      </c>
      <c r="V24" s="155">
        <f>+'Contract 1'!Q24+'Contract 2'!Q24+'Contract 3'!Q24+'Contract 4'!Q24+'Contract 5'!Q24+'Contract 6'!Q24+'Contract 7'!Q24+'Contract 8'!Q24+'Contract 9'!Q24+'Contract 10'!Q24+'Contract 11'!Q24+'Contract 12'!Q24+'Contract 13'!Q24+'Contract 14'!Q24+'Contract 15'!Q24</f>
        <v>0</v>
      </c>
      <c r="W24" s="155">
        <f>+'Contract 1'!R24+'Contract 2'!R24+'Contract 3'!R24+'Contract 4'!R24+'Contract 5'!R24+'Contract 6'!R24+'Contract 7'!R24+'Contract 8'!R24+'Contract 9'!R24+'Contract 10'!R24+'Contract 11'!R24+'Contract 12'!R24+'Contract 13'!R24+'Contract 14'!R24+'Contract 15'!R24</f>
        <v>0</v>
      </c>
      <c r="X24" s="155">
        <f>+'Contract 1'!S24+'Contract 2'!S24+'Contract 3'!S24+'Contract 4'!S24+'Contract 5'!S24+'Contract 6'!S24+'Contract 7'!S24+'Contract 8'!S24+'Contract 9'!S24+'Contract 10'!S24+'Contract 11'!S24+'Contract 12'!S24+'Contract 13'!S24+'Contract 14'!S24+'Contract 15'!S24</f>
        <v>0</v>
      </c>
      <c r="Y24" s="155">
        <f>+'Contract 1'!T24+'Contract 2'!T24+'Contract 3'!T24+'Contract 4'!T24+'Contract 5'!T24+'Contract 6'!T24+'Contract 7'!T24+'Contract 8'!T24+'Contract 9'!T24+'Contract 10'!T24+'Contract 11'!T24+'Contract 12'!T24+'Contract 13'!T24+'Contract 14'!T24+'Contract 15'!T24</f>
        <v>0</v>
      </c>
      <c r="Z24" s="157">
        <f t="shared" si="2"/>
        <v>0</v>
      </c>
      <c r="AA24" s="126">
        <f t="shared" si="3"/>
        <v>0</v>
      </c>
      <c r="AB24" s="18"/>
    </row>
    <row r="25" spans="2:28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+'Contract 1'!H25+'Contract 2'!H25+'Contract 3'!H25+'Contract 4'!H25+'Contract 5'!H25+'Contract 6'!H25+'Contract 7'!H25+'Contract 8'!H25+'Contract 9'!H25+'Contract 10'!H25+'Contract 11'!H25+'Contract 12'!H25+'Contract 13'!H25+'Contract 14'!H25+'Contract 15'!H25</f>
        <v>0</v>
      </c>
      <c r="I25" s="155">
        <f>+'FY 24-25 Forecast'!L30</f>
        <v>0</v>
      </c>
      <c r="J25" s="155">
        <f>+'FY 24-25 Forecast'!M30</f>
        <v>0</v>
      </c>
      <c r="K25" s="155">
        <f>+'FY 24-25 Forecast'!N30</f>
        <v>0</v>
      </c>
      <c r="L25" s="270">
        <f>+'FY 24-25 Forecast'!O30</f>
        <v>0</v>
      </c>
      <c r="M25" s="309"/>
      <c r="N25" s="155">
        <f>+'Contract 1'!I25+'Contract 2'!I25+'Contract 3'!I25+'Contract 4'!I25+'Contract 5'!I25+'Contract 6'!I25+'Contract 7'!I25+'Contract 8'!I25+'Contract 9'!I25+'Contract 10'!I25+'Contract 11'!I25+'Contract 12'!I25+'Contract 13'!I25+'Contract 14'!I25+'Contract 15'!I25</f>
        <v>0</v>
      </c>
      <c r="O25" s="155">
        <f>+'Contract 1'!J25+'Contract 2'!J25+'Contract 3'!J25+'Contract 4'!J25+'Contract 5'!J25+'Contract 6'!J25+'Contract 7'!J25+'Contract 8'!J25+'Contract 9'!J25+'Contract 10'!J25+'Contract 11'!J25+'Contract 12'!J25+'Contract 13'!J25+'Contract 14'!J25+'Contract 15'!J25</f>
        <v>0</v>
      </c>
      <c r="P25" s="155">
        <f>+'Contract 1'!K25+'Contract 2'!K25+'Contract 3'!K25+'Contract 4'!K25+'Contract 5'!K25+'Contract 6'!K25+'Contract 7'!K25+'Contract 8'!K25+'Contract 9'!K25+'Contract 10'!K25+'Contract 11'!K25+'Contract 12'!K25+'Contract 13'!K25+'Contract 14'!K25+'Contract 15'!K25</f>
        <v>0</v>
      </c>
      <c r="Q25" s="155">
        <f>+'Contract 1'!L25+'Contract 2'!L25+'Contract 3'!L25+'Contract 4'!L25+'Contract 5'!L25+'Contract 6'!L25+'Contract 7'!L25+'Contract 8'!L25+'Contract 9'!L25+'Contract 10'!L25+'Contract 11'!L25+'Contract 12'!L25+'Contract 13'!L25+'Contract 14'!L25+'Contract 15'!L25</f>
        <v>0</v>
      </c>
      <c r="R25" s="155">
        <f>+'Contract 1'!M25+'Contract 2'!M25+'Contract 3'!M25+'Contract 4'!M25+'Contract 5'!M25+'Contract 6'!M25+'Contract 7'!M25+'Contract 8'!M25+'Contract 9'!M25+'Contract 10'!M25+'Contract 11'!M25+'Contract 12'!M25+'Contract 13'!M25+'Contract 14'!M25+'Contract 15'!M25</f>
        <v>0</v>
      </c>
      <c r="S25" s="155">
        <f>+'Contract 1'!N25+'Contract 2'!N25+'Contract 3'!N25+'Contract 4'!N25+'Contract 5'!N25+'Contract 6'!N25+'Contract 7'!N25+'Contract 8'!N25+'Contract 9'!N25+'Contract 10'!N25+'Contract 11'!N25+'Contract 12'!N25+'Contract 13'!N25+'Contract 14'!N25+'Contract 15'!N25</f>
        <v>0</v>
      </c>
      <c r="T25" s="155">
        <f>+'Contract 1'!O25+'Contract 2'!O25+'Contract 3'!O25+'Contract 4'!O25+'Contract 5'!O25+'Contract 6'!O25+'Contract 7'!O25+'Contract 8'!O25+'Contract 9'!O25+'Contract 10'!O25+'Contract 11'!O25+'Contract 12'!O25+'Contract 13'!O25+'Contract 14'!O25+'Contract 15'!O25</f>
        <v>0</v>
      </c>
      <c r="U25" s="155">
        <f>+'Contract 1'!P25+'Contract 2'!P25+'Contract 3'!P25+'Contract 4'!P25+'Contract 5'!P25+'Contract 6'!P25+'Contract 7'!P25+'Contract 8'!P25+'Contract 9'!P25+'Contract 10'!P25+'Contract 11'!P25+'Contract 12'!P25+'Contract 13'!P25+'Contract 14'!P25+'Contract 15'!P25</f>
        <v>0</v>
      </c>
      <c r="V25" s="155">
        <f>+'Contract 1'!Q25+'Contract 2'!Q25+'Contract 3'!Q25+'Contract 4'!Q25+'Contract 5'!Q25+'Contract 6'!Q25+'Contract 7'!Q25+'Contract 8'!Q25+'Contract 9'!Q25+'Contract 10'!Q25+'Contract 11'!Q25+'Contract 12'!Q25+'Contract 13'!Q25+'Contract 14'!Q25+'Contract 15'!Q25</f>
        <v>0</v>
      </c>
      <c r="W25" s="155">
        <f>+'Contract 1'!R25+'Contract 2'!R25+'Contract 3'!R25+'Contract 4'!R25+'Contract 5'!R25+'Contract 6'!R25+'Contract 7'!R25+'Contract 8'!R25+'Contract 9'!R25+'Contract 10'!R25+'Contract 11'!R25+'Contract 12'!R25+'Contract 13'!R25+'Contract 14'!R25+'Contract 15'!R25</f>
        <v>0</v>
      </c>
      <c r="X25" s="155">
        <f>+'Contract 1'!S25+'Contract 2'!S25+'Contract 3'!S25+'Contract 4'!S25+'Contract 5'!S25+'Contract 6'!S25+'Contract 7'!S25+'Contract 8'!S25+'Contract 9'!S25+'Contract 10'!S25+'Contract 11'!S25+'Contract 12'!S25+'Contract 13'!S25+'Contract 14'!S25+'Contract 15'!S25</f>
        <v>0</v>
      </c>
      <c r="Y25" s="155">
        <f>+'Contract 1'!T25+'Contract 2'!T25+'Contract 3'!T25+'Contract 4'!T25+'Contract 5'!T25+'Contract 6'!T25+'Contract 7'!T25+'Contract 8'!T25+'Contract 9'!T25+'Contract 10'!T25+'Contract 11'!T25+'Contract 12'!T25+'Contract 13'!T25+'Contract 14'!T25+'Contract 15'!T25</f>
        <v>0</v>
      </c>
      <c r="Z25" s="157">
        <f t="shared" si="2"/>
        <v>0</v>
      </c>
      <c r="AA25" s="126">
        <f t="shared" si="3"/>
        <v>0</v>
      </c>
      <c r="AB25" s="18"/>
    </row>
    <row r="26" spans="2:28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+'Contract 1'!H26+'Contract 2'!H26+'Contract 3'!H26+'Contract 4'!H26+'Contract 5'!H26+'Contract 6'!H26+'Contract 7'!H26+'Contract 8'!H26+'Contract 9'!H26+'Contract 10'!H26+'Contract 11'!H26+'Contract 12'!H26+'Contract 13'!H26+'Contract 14'!H26+'Contract 15'!H26</f>
        <v>0</v>
      </c>
      <c r="I26" s="155">
        <f>+'FY 24-25 Forecast'!L31</f>
        <v>0</v>
      </c>
      <c r="J26" s="155">
        <f>+'FY 24-25 Forecast'!M31</f>
        <v>0</v>
      </c>
      <c r="K26" s="155">
        <f>+'FY 24-25 Forecast'!N31</f>
        <v>0</v>
      </c>
      <c r="L26" s="270">
        <f>+'FY 24-25 Forecast'!O31</f>
        <v>0</v>
      </c>
      <c r="M26" s="309"/>
      <c r="N26" s="155">
        <f>+'Contract 1'!I26+'Contract 2'!I26+'Contract 3'!I26+'Contract 4'!I26+'Contract 5'!I26+'Contract 6'!I26+'Contract 7'!I26+'Contract 8'!I26+'Contract 9'!I26+'Contract 10'!I26+'Contract 11'!I26+'Contract 12'!I26+'Contract 13'!I26+'Contract 14'!I26+'Contract 15'!I26</f>
        <v>0</v>
      </c>
      <c r="O26" s="155">
        <f>+'Contract 1'!J26+'Contract 2'!J26+'Contract 3'!J26+'Contract 4'!J26+'Contract 5'!J26+'Contract 6'!J26+'Contract 7'!J26+'Contract 8'!J26+'Contract 9'!J26+'Contract 10'!J26+'Contract 11'!J26+'Contract 12'!J26+'Contract 13'!J26+'Contract 14'!J26+'Contract 15'!J26</f>
        <v>0</v>
      </c>
      <c r="P26" s="155">
        <f>+'Contract 1'!K26+'Contract 2'!K26+'Contract 3'!K26+'Contract 4'!K26+'Contract 5'!K26+'Contract 6'!K26+'Contract 7'!K26+'Contract 8'!K26+'Contract 9'!K26+'Contract 10'!K26+'Contract 11'!K26+'Contract 12'!K26+'Contract 13'!K26+'Contract 14'!K26+'Contract 15'!K26</f>
        <v>0</v>
      </c>
      <c r="Q26" s="155">
        <f>+'Contract 1'!L26+'Contract 2'!L26+'Contract 3'!L26+'Contract 4'!L26+'Contract 5'!L26+'Contract 6'!L26+'Contract 7'!L26+'Contract 8'!L26+'Contract 9'!L26+'Contract 10'!L26+'Contract 11'!L26+'Contract 12'!L26+'Contract 13'!L26+'Contract 14'!L26+'Contract 15'!L26</f>
        <v>0</v>
      </c>
      <c r="R26" s="155">
        <f>+'Contract 1'!M26+'Contract 2'!M26+'Contract 3'!M26+'Contract 4'!M26+'Contract 5'!M26+'Contract 6'!M26+'Contract 7'!M26+'Contract 8'!M26+'Contract 9'!M26+'Contract 10'!M26+'Contract 11'!M26+'Contract 12'!M26+'Contract 13'!M26+'Contract 14'!M26+'Contract 15'!M26</f>
        <v>0</v>
      </c>
      <c r="S26" s="155">
        <f>+'Contract 1'!N26+'Contract 2'!N26+'Contract 3'!N26+'Contract 4'!N26+'Contract 5'!N26+'Contract 6'!N26+'Contract 7'!N26+'Contract 8'!N26+'Contract 9'!N26+'Contract 10'!N26+'Contract 11'!N26+'Contract 12'!N26+'Contract 13'!N26+'Contract 14'!N26+'Contract 15'!N26</f>
        <v>0</v>
      </c>
      <c r="T26" s="155">
        <f>+'Contract 1'!O26+'Contract 2'!O26+'Contract 3'!O26+'Contract 4'!O26+'Contract 5'!O26+'Contract 6'!O26+'Contract 7'!O26+'Contract 8'!O26+'Contract 9'!O26+'Contract 10'!O26+'Contract 11'!O26+'Contract 12'!O26+'Contract 13'!O26+'Contract 14'!O26+'Contract 15'!O26</f>
        <v>0</v>
      </c>
      <c r="U26" s="155">
        <f>+'Contract 1'!P26+'Contract 2'!P26+'Contract 3'!P26+'Contract 4'!P26+'Contract 5'!P26+'Contract 6'!P26+'Contract 7'!P26+'Contract 8'!P26+'Contract 9'!P26+'Contract 10'!P26+'Contract 11'!P26+'Contract 12'!P26+'Contract 13'!P26+'Contract 14'!P26+'Contract 15'!P26</f>
        <v>0</v>
      </c>
      <c r="V26" s="155">
        <f>+'Contract 1'!Q26+'Contract 2'!Q26+'Contract 3'!Q26+'Contract 4'!Q26+'Contract 5'!Q26+'Contract 6'!Q26+'Contract 7'!Q26+'Contract 8'!Q26+'Contract 9'!Q26+'Contract 10'!Q26+'Contract 11'!Q26+'Contract 12'!Q26+'Contract 13'!Q26+'Contract 14'!Q26+'Contract 15'!Q26</f>
        <v>0</v>
      </c>
      <c r="W26" s="155">
        <f>+'Contract 1'!R26+'Contract 2'!R26+'Contract 3'!R26+'Contract 4'!R26+'Contract 5'!R26+'Contract 6'!R26+'Contract 7'!R26+'Contract 8'!R26+'Contract 9'!R26+'Contract 10'!R26+'Contract 11'!R26+'Contract 12'!R26+'Contract 13'!R26+'Contract 14'!R26+'Contract 15'!R26</f>
        <v>0</v>
      </c>
      <c r="X26" s="155">
        <f>+'Contract 1'!S26+'Contract 2'!S26+'Contract 3'!S26+'Contract 4'!S26+'Contract 5'!S26+'Contract 6'!S26+'Contract 7'!S26+'Contract 8'!S26+'Contract 9'!S26+'Contract 10'!S26+'Contract 11'!S26+'Contract 12'!S26+'Contract 13'!S26+'Contract 14'!S26+'Contract 15'!S26</f>
        <v>0</v>
      </c>
      <c r="Y26" s="155">
        <f>+'Contract 1'!T26+'Contract 2'!T26+'Contract 3'!T26+'Contract 4'!T26+'Contract 5'!T26+'Contract 6'!T26+'Contract 7'!T26+'Contract 8'!T26+'Contract 9'!T26+'Contract 10'!T26+'Contract 11'!T26+'Contract 12'!T26+'Contract 13'!T26+'Contract 14'!T26+'Contract 15'!T26</f>
        <v>0</v>
      </c>
      <c r="Z26" s="157">
        <f t="shared" si="2"/>
        <v>0</v>
      </c>
      <c r="AA26" s="126">
        <f t="shared" si="3"/>
        <v>0</v>
      </c>
      <c r="AB26" s="18"/>
    </row>
    <row r="27" spans="2:28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+'Contract 1'!H27+'Contract 2'!H27+'Contract 3'!H27+'Contract 4'!H27+'Contract 5'!H27+'Contract 6'!H27+'Contract 7'!H27+'Contract 8'!H27+'Contract 9'!H27+'Contract 10'!H27+'Contract 11'!H27+'Contract 12'!H27+'Contract 13'!H27+'Contract 14'!H27+'Contract 15'!H27</f>
        <v>0</v>
      </c>
      <c r="I27" s="155">
        <f>+'FY 24-25 Forecast'!L32</f>
        <v>0</v>
      </c>
      <c r="J27" s="155">
        <f>+'FY 24-25 Forecast'!M32</f>
        <v>0</v>
      </c>
      <c r="K27" s="155">
        <f>+'FY 24-25 Forecast'!N32</f>
        <v>0</v>
      </c>
      <c r="L27" s="270">
        <f>+'FY 24-25 Forecast'!O32</f>
        <v>0</v>
      </c>
      <c r="M27" s="309"/>
      <c r="N27" s="155">
        <f>+'Contract 1'!I27+'Contract 2'!I27+'Contract 3'!I27+'Contract 4'!I27+'Contract 5'!I27+'Contract 6'!I27+'Contract 7'!I27+'Contract 8'!I27+'Contract 9'!I27+'Contract 10'!I27+'Contract 11'!I27+'Contract 12'!I27+'Contract 13'!I27+'Contract 14'!I27+'Contract 15'!I27</f>
        <v>0</v>
      </c>
      <c r="O27" s="155">
        <f>+'Contract 1'!J27+'Contract 2'!J27+'Contract 3'!J27+'Contract 4'!J27+'Contract 5'!J27+'Contract 6'!J27+'Contract 7'!J27+'Contract 8'!J27+'Contract 9'!J27+'Contract 10'!J27+'Contract 11'!J27+'Contract 12'!J27+'Contract 13'!J27+'Contract 14'!J27+'Contract 15'!J27</f>
        <v>0</v>
      </c>
      <c r="P27" s="155">
        <f>+'Contract 1'!K27+'Contract 2'!K27+'Contract 3'!K27+'Contract 4'!K27+'Contract 5'!K27+'Contract 6'!K27+'Contract 7'!K27+'Contract 8'!K27+'Contract 9'!K27+'Contract 10'!K27+'Contract 11'!K27+'Contract 12'!K27+'Contract 13'!K27+'Contract 14'!K27+'Contract 15'!K27</f>
        <v>0</v>
      </c>
      <c r="Q27" s="155">
        <f>+'Contract 1'!L27+'Contract 2'!L27+'Contract 3'!L27+'Contract 4'!L27+'Contract 5'!L27+'Contract 6'!L27+'Contract 7'!L27+'Contract 8'!L27+'Contract 9'!L27+'Contract 10'!L27+'Contract 11'!L27+'Contract 12'!L27+'Contract 13'!L27+'Contract 14'!L27+'Contract 15'!L27</f>
        <v>0</v>
      </c>
      <c r="R27" s="155">
        <f>+'Contract 1'!M27+'Contract 2'!M27+'Contract 3'!M27+'Contract 4'!M27+'Contract 5'!M27+'Contract 6'!M27+'Contract 7'!M27+'Contract 8'!M27+'Contract 9'!M27+'Contract 10'!M27+'Contract 11'!M27+'Contract 12'!M27+'Contract 13'!M27+'Contract 14'!M27+'Contract 15'!M27</f>
        <v>0</v>
      </c>
      <c r="S27" s="155">
        <f>+'Contract 1'!N27+'Contract 2'!N27+'Contract 3'!N27+'Contract 4'!N27+'Contract 5'!N27+'Contract 6'!N27+'Contract 7'!N27+'Contract 8'!N27+'Contract 9'!N27+'Contract 10'!N27+'Contract 11'!N27+'Contract 12'!N27+'Contract 13'!N27+'Contract 14'!N27+'Contract 15'!N27</f>
        <v>0</v>
      </c>
      <c r="T27" s="155">
        <f>+'Contract 1'!O27+'Contract 2'!O27+'Contract 3'!O27+'Contract 4'!O27+'Contract 5'!O27+'Contract 6'!O27+'Contract 7'!O27+'Contract 8'!O27+'Contract 9'!O27+'Contract 10'!O27+'Contract 11'!O27+'Contract 12'!O27+'Contract 13'!O27+'Contract 14'!O27+'Contract 15'!O27</f>
        <v>0</v>
      </c>
      <c r="U27" s="155">
        <f>+'Contract 1'!P27+'Contract 2'!P27+'Contract 3'!P27+'Contract 4'!P27+'Contract 5'!P27+'Contract 6'!P27+'Contract 7'!P27+'Contract 8'!P27+'Contract 9'!P27+'Contract 10'!P27+'Contract 11'!P27+'Contract 12'!P27+'Contract 13'!P27+'Contract 14'!P27+'Contract 15'!P27</f>
        <v>0</v>
      </c>
      <c r="V27" s="155">
        <f>+'Contract 1'!Q27+'Contract 2'!Q27+'Contract 3'!Q27+'Contract 4'!Q27+'Contract 5'!Q27+'Contract 6'!Q27+'Contract 7'!Q27+'Contract 8'!Q27+'Contract 9'!Q27+'Contract 10'!Q27+'Contract 11'!Q27+'Contract 12'!Q27+'Contract 13'!Q27+'Contract 14'!Q27+'Contract 15'!Q27</f>
        <v>0</v>
      </c>
      <c r="W27" s="155">
        <f>+'Contract 1'!R27+'Contract 2'!R27+'Contract 3'!R27+'Contract 4'!R27+'Contract 5'!R27+'Contract 6'!R27+'Contract 7'!R27+'Contract 8'!R27+'Contract 9'!R27+'Contract 10'!R27+'Contract 11'!R27+'Contract 12'!R27+'Contract 13'!R27+'Contract 14'!R27+'Contract 15'!R27</f>
        <v>0</v>
      </c>
      <c r="X27" s="155">
        <f>+'Contract 1'!S27+'Contract 2'!S27+'Contract 3'!S27+'Contract 4'!S27+'Contract 5'!S27+'Contract 6'!S27+'Contract 7'!S27+'Contract 8'!S27+'Contract 9'!S27+'Contract 10'!S27+'Contract 11'!S27+'Contract 12'!S27+'Contract 13'!S27+'Contract 14'!S27+'Contract 15'!S27</f>
        <v>0</v>
      </c>
      <c r="Y27" s="155">
        <f>+'Contract 1'!T27+'Contract 2'!T27+'Contract 3'!T27+'Contract 4'!T27+'Contract 5'!T27+'Contract 6'!T27+'Contract 7'!T27+'Contract 8'!T27+'Contract 9'!T27+'Contract 10'!T27+'Contract 11'!T27+'Contract 12'!T27+'Contract 13'!T27+'Contract 14'!T27+'Contract 15'!T27</f>
        <v>0</v>
      </c>
      <c r="Z27" s="157">
        <f t="shared" si="2"/>
        <v>0</v>
      </c>
      <c r="AA27" s="126">
        <f t="shared" si="3"/>
        <v>0</v>
      </c>
      <c r="AB27" s="18"/>
    </row>
    <row r="28" spans="2:28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+'Contract 1'!H28+'Contract 2'!H28+'Contract 3'!H28+'Contract 4'!H28+'Contract 5'!H28+'Contract 6'!H28+'Contract 7'!H28+'Contract 8'!H28+'Contract 9'!H28+'Contract 10'!H28+'Contract 11'!H28+'Contract 12'!H28+'Contract 13'!H28+'Contract 14'!H28+'Contract 15'!H28</f>
        <v>0</v>
      </c>
      <c r="I28" s="155">
        <f>+'FY 24-25 Forecast'!L33</f>
        <v>0</v>
      </c>
      <c r="J28" s="155">
        <f>+'FY 24-25 Forecast'!M33</f>
        <v>0</v>
      </c>
      <c r="K28" s="155">
        <f>+'FY 24-25 Forecast'!N33</f>
        <v>0</v>
      </c>
      <c r="L28" s="270">
        <f>+'FY 24-25 Forecast'!O33</f>
        <v>0</v>
      </c>
      <c r="M28" s="309"/>
      <c r="N28" s="155">
        <f>+'Contract 1'!I28+'Contract 2'!I28+'Contract 3'!I28+'Contract 4'!I28+'Contract 5'!I28+'Contract 6'!I28+'Contract 7'!I28+'Contract 8'!I28+'Contract 9'!I28+'Contract 10'!I28+'Contract 11'!I28+'Contract 12'!I28+'Contract 13'!I28+'Contract 14'!I28+'Contract 15'!I28</f>
        <v>0</v>
      </c>
      <c r="O28" s="155">
        <f>+'Contract 1'!J28+'Contract 2'!J28+'Contract 3'!J28+'Contract 4'!J28+'Contract 5'!J28+'Contract 6'!J28+'Contract 7'!J28+'Contract 8'!J28+'Contract 9'!J28+'Contract 10'!J28+'Contract 11'!J28+'Contract 12'!J28+'Contract 13'!J28+'Contract 14'!J28+'Contract 15'!J28</f>
        <v>0</v>
      </c>
      <c r="P28" s="155">
        <f>+'Contract 1'!K28+'Contract 2'!K28+'Contract 3'!K28+'Contract 4'!K28+'Contract 5'!K28+'Contract 6'!K28+'Contract 7'!K28+'Contract 8'!K28+'Contract 9'!K28+'Contract 10'!K28+'Contract 11'!K28+'Contract 12'!K28+'Contract 13'!K28+'Contract 14'!K28+'Contract 15'!K28</f>
        <v>0</v>
      </c>
      <c r="Q28" s="155">
        <f>+'Contract 1'!L28+'Contract 2'!L28+'Contract 3'!L28+'Contract 4'!L28+'Contract 5'!L28+'Contract 6'!L28+'Contract 7'!L28+'Contract 8'!L28+'Contract 9'!L28+'Contract 10'!L28+'Contract 11'!L28+'Contract 12'!L28+'Contract 13'!L28+'Contract 14'!L28+'Contract 15'!L28</f>
        <v>0</v>
      </c>
      <c r="R28" s="155">
        <f>+'Contract 1'!M28+'Contract 2'!M28+'Contract 3'!M28+'Contract 4'!M28+'Contract 5'!M28+'Contract 6'!M28+'Contract 7'!M28+'Contract 8'!M28+'Contract 9'!M28+'Contract 10'!M28+'Contract 11'!M28+'Contract 12'!M28+'Contract 13'!M28+'Contract 14'!M28+'Contract 15'!M28</f>
        <v>0</v>
      </c>
      <c r="S28" s="155">
        <f>+'Contract 1'!N28+'Contract 2'!N28+'Contract 3'!N28+'Contract 4'!N28+'Contract 5'!N28+'Contract 6'!N28+'Contract 7'!N28+'Contract 8'!N28+'Contract 9'!N28+'Contract 10'!N28+'Contract 11'!N28+'Contract 12'!N28+'Contract 13'!N28+'Contract 14'!N28+'Contract 15'!N28</f>
        <v>0</v>
      </c>
      <c r="T28" s="155">
        <f>+'Contract 1'!O28+'Contract 2'!O28+'Contract 3'!O28+'Contract 4'!O28+'Contract 5'!O28+'Contract 6'!O28+'Contract 7'!O28+'Contract 8'!O28+'Contract 9'!O28+'Contract 10'!O28+'Contract 11'!O28+'Contract 12'!O28+'Contract 13'!O28+'Contract 14'!O28+'Contract 15'!O28</f>
        <v>0</v>
      </c>
      <c r="U28" s="155">
        <f>+'Contract 1'!P28+'Contract 2'!P28+'Contract 3'!P28+'Contract 4'!P28+'Contract 5'!P28+'Contract 6'!P28+'Contract 7'!P28+'Contract 8'!P28+'Contract 9'!P28+'Contract 10'!P28+'Contract 11'!P28+'Contract 12'!P28+'Contract 13'!P28+'Contract 14'!P28+'Contract 15'!P28</f>
        <v>0</v>
      </c>
      <c r="V28" s="155">
        <f>+'Contract 1'!Q28+'Contract 2'!Q28+'Contract 3'!Q28+'Contract 4'!Q28+'Contract 5'!Q28+'Contract 6'!Q28+'Contract 7'!Q28+'Contract 8'!Q28+'Contract 9'!Q28+'Contract 10'!Q28+'Contract 11'!Q28+'Contract 12'!Q28+'Contract 13'!Q28+'Contract 14'!Q28+'Contract 15'!Q28</f>
        <v>0</v>
      </c>
      <c r="W28" s="155">
        <f>+'Contract 1'!R28+'Contract 2'!R28+'Contract 3'!R28+'Contract 4'!R28+'Contract 5'!R28+'Contract 6'!R28+'Contract 7'!R28+'Contract 8'!R28+'Contract 9'!R28+'Contract 10'!R28+'Contract 11'!R28+'Contract 12'!R28+'Contract 13'!R28+'Contract 14'!R28+'Contract 15'!R28</f>
        <v>0</v>
      </c>
      <c r="X28" s="155">
        <f>+'Contract 1'!S28+'Contract 2'!S28+'Contract 3'!S28+'Contract 4'!S28+'Contract 5'!S28+'Contract 6'!S28+'Contract 7'!S28+'Contract 8'!S28+'Contract 9'!S28+'Contract 10'!S28+'Contract 11'!S28+'Contract 12'!S28+'Contract 13'!S28+'Contract 14'!S28+'Contract 15'!S28</f>
        <v>0</v>
      </c>
      <c r="Y28" s="155">
        <f>+'Contract 1'!T28+'Contract 2'!T28+'Contract 3'!T28+'Contract 4'!T28+'Contract 5'!T28+'Contract 6'!T28+'Contract 7'!T28+'Contract 8'!T28+'Contract 9'!T28+'Contract 10'!T28+'Contract 11'!T28+'Contract 12'!T28+'Contract 13'!T28+'Contract 14'!T28+'Contract 15'!T28</f>
        <v>0</v>
      </c>
      <c r="Z28" s="157">
        <f t="shared" si="2"/>
        <v>0</v>
      </c>
      <c r="AA28" s="126">
        <f t="shared" si="3"/>
        <v>0</v>
      </c>
      <c r="AB28" s="18"/>
    </row>
    <row r="29" spans="2:28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+'Contract 1'!H29+'Contract 2'!H29+'Contract 3'!H29+'Contract 4'!H29+'Contract 5'!H29+'Contract 6'!H29+'Contract 7'!H29+'Contract 8'!H29+'Contract 9'!H29+'Contract 10'!H29+'Contract 11'!H29+'Contract 12'!H29+'Contract 13'!H29+'Contract 14'!H29+'Contract 15'!H29</f>
        <v>0</v>
      </c>
      <c r="I29" s="155">
        <f>+'FY 24-25 Forecast'!L34</f>
        <v>0</v>
      </c>
      <c r="J29" s="155">
        <f>+'FY 24-25 Forecast'!M34</f>
        <v>0</v>
      </c>
      <c r="K29" s="155">
        <f>+'FY 24-25 Forecast'!N34</f>
        <v>0</v>
      </c>
      <c r="L29" s="270">
        <f>+'FY 24-25 Forecast'!O34</f>
        <v>0</v>
      </c>
      <c r="M29" s="309"/>
      <c r="N29" s="155">
        <f>+'Contract 1'!I29+'Contract 2'!I29+'Contract 3'!I29+'Contract 4'!I29+'Contract 5'!I29+'Contract 6'!I29+'Contract 7'!I29+'Contract 8'!I29+'Contract 9'!I29+'Contract 10'!I29+'Contract 11'!I29+'Contract 12'!I29+'Contract 13'!I29+'Contract 14'!I29+'Contract 15'!I29</f>
        <v>0</v>
      </c>
      <c r="O29" s="155">
        <f>+'Contract 1'!J29+'Contract 2'!J29+'Contract 3'!J29+'Contract 4'!J29+'Contract 5'!J29+'Contract 6'!J29+'Contract 7'!J29+'Contract 8'!J29+'Contract 9'!J29+'Contract 10'!J29+'Contract 11'!J29+'Contract 12'!J29+'Contract 13'!J29+'Contract 14'!J29+'Contract 15'!J29</f>
        <v>0</v>
      </c>
      <c r="P29" s="155">
        <f>+'Contract 1'!K29+'Contract 2'!K29+'Contract 3'!K29+'Contract 4'!K29+'Contract 5'!K29+'Contract 6'!K29+'Contract 7'!K29+'Contract 8'!K29+'Contract 9'!K29+'Contract 10'!K29+'Contract 11'!K29+'Contract 12'!K29+'Contract 13'!K29+'Contract 14'!K29+'Contract 15'!K29</f>
        <v>0</v>
      </c>
      <c r="Q29" s="155">
        <f>+'Contract 1'!L29+'Contract 2'!L29+'Contract 3'!L29+'Contract 4'!L29+'Contract 5'!L29+'Contract 6'!L29+'Contract 7'!L29+'Contract 8'!L29+'Contract 9'!L29+'Contract 10'!L29+'Contract 11'!L29+'Contract 12'!L29+'Contract 13'!L29+'Contract 14'!L29+'Contract 15'!L29</f>
        <v>0</v>
      </c>
      <c r="R29" s="155">
        <f>+'Contract 1'!M29+'Contract 2'!M29+'Contract 3'!M29+'Contract 4'!M29+'Contract 5'!M29+'Contract 6'!M29+'Contract 7'!M29+'Contract 8'!M29+'Contract 9'!M29+'Contract 10'!M29+'Contract 11'!M29+'Contract 12'!M29+'Contract 13'!M29+'Contract 14'!M29+'Contract 15'!M29</f>
        <v>0</v>
      </c>
      <c r="S29" s="155">
        <f>+'Contract 1'!N29+'Contract 2'!N29+'Contract 3'!N29+'Contract 4'!N29+'Contract 5'!N29+'Contract 6'!N29+'Contract 7'!N29+'Contract 8'!N29+'Contract 9'!N29+'Contract 10'!N29+'Contract 11'!N29+'Contract 12'!N29+'Contract 13'!N29+'Contract 14'!N29+'Contract 15'!N29</f>
        <v>0</v>
      </c>
      <c r="T29" s="155">
        <f>+'Contract 1'!O29+'Contract 2'!O29+'Contract 3'!O29+'Contract 4'!O29+'Contract 5'!O29+'Contract 6'!O29+'Contract 7'!O29+'Contract 8'!O29+'Contract 9'!O29+'Contract 10'!O29+'Contract 11'!O29+'Contract 12'!O29+'Contract 13'!O29+'Contract 14'!O29+'Contract 15'!O29</f>
        <v>0</v>
      </c>
      <c r="U29" s="155">
        <f>+'Contract 1'!P29+'Contract 2'!P29+'Contract 3'!P29+'Contract 4'!P29+'Contract 5'!P29+'Contract 6'!P29+'Contract 7'!P29+'Contract 8'!P29+'Contract 9'!P29+'Contract 10'!P29+'Contract 11'!P29+'Contract 12'!P29+'Contract 13'!P29+'Contract 14'!P29+'Contract 15'!P29</f>
        <v>0</v>
      </c>
      <c r="V29" s="155">
        <f>+'Contract 1'!Q29+'Contract 2'!Q29+'Contract 3'!Q29+'Contract 4'!Q29+'Contract 5'!Q29+'Contract 6'!Q29+'Contract 7'!Q29+'Contract 8'!Q29+'Contract 9'!Q29+'Contract 10'!Q29+'Contract 11'!Q29+'Contract 12'!Q29+'Contract 13'!Q29+'Contract 14'!Q29+'Contract 15'!Q29</f>
        <v>0</v>
      </c>
      <c r="W29" s="155">
        <f>+'Contract 1'!R29+'Contract 2'!R29+'Contract 3'!R29+'Contract 4'!R29+'Contract 5'!R29+'Contract 6'!R29+'Contract 7'!R29+'Contract 8'!R29+'Contract 9'!R29+'Contract 10'!R29+'Contract 11'!R29+'Contract 12'!R29+'Contract 13'!R29+'Contract 14'!R29+'Contract 15'!R29</f>
        <v>0</v>
      </c>
      <c r="X29" s="155">
        <f>+'Contract 1'!S29+'Contract 2'!S29+'Contract 3'!S29+'Contract 4'!S29+'Contract 5'!S29+'Contract 6'!S29+'Contract 7'!S29+'Contract 8'!S29+'Contract 9'!S29+'Contract 10'!S29+'Contract 11'!S29+'Contract 12'!S29+'Contract 13'!S29+'Contract 14'!S29+'Contract 15'!S29</f>
        <v>0</v>
      </c>
      <c r="Y29" s="155">
        <f>+'Contract 1'!T29+'Contract 2'!T29+'Contract 3'!T29+'Contract 4'!T29+'Contract 5'!T29+'Contract 6'!T29+'Contract 7'!T29+'Contract 8'!T29+'Contract 9'!T29+'Contract 10'!T29+'Contract 11'!T29+'Contract 12'!T29+'Contract 13'!T29+'Contract 14'!T29+'Contract 15'!T29</f>
        <v>0</v>
      </c>
      <c r="Z29" s="157">
        <f t="shared" si="2"/>
        <v>0</v>
      </c>
      <c r="AA29" s="126">
        <f t="shared" si="3"/>
        <v>0</v>
      </c>
      <c r="AB29" s="18"/>
    </row>
    <row r="30" spans="2:28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+'Contract 1'!H30+'Contract 2'!H30+'Contract 3'!H30+'Contract 4'!H30+'Contract 5'!H30+'Contract 6'!H30+'Contract 7'!H30+'Contract 8'!H30+'Contract 9'!H30+'Contract 10'!H30+'Contract 11'!H30+'Contract 12'!H30+'Contract 13'!H30+'Contract 14'!H30+'Contract 15'!H30</f>
        <v>0</v>
      </c>
      <c r="I30" s="155">
        <f>+'FY 24-25 Forecast'!L35</f>
        <v>0</v>
      </c>
      <c r="J30" s="155">
        <f>+'FY 24-25 Forecast'!M35</f>
        <v>0</v>
      </c>
      <c r="K30" s="155">
        <f>+'FY 24-25 Forecast'!N35</f>
        <v>0</v>
      </c>
      <c r="L30" s="270">
        <f>+'FY 24-25 Forecast'!O35</f>
        <v>0</v>
      </c>
      <c r="M30" s="309"/>
      <c r="N30" s="155">
        <f>+'Contract 1'!I30+'Contract 2'!I30+'Contract 3'!I30+'Contract 4'!I30+'Contract 5'!I30+'Contract 6'!I30+'Contract 7'!I30+'Contract 8'!I30+'Contract 9'!I30+'Contract 10'!I30+'Contract 11'!I30+'Contract 12'!I30+'Contract 13'!I30+'Contract 14'!I30+'Contract 15'!I30</f>
        <v>0</v>
      </c>
      <c r="O30" s="155">
        <f>+'Contract 1'!J30+'Contract 2'!J30+'Contract 3'!J30+'Contract 4'!J30+'Contract 5'!J30+'Contract 6'!J30+'Contract 7'!J30+'Contract 8'!J30+'Contract 9'!J30+'Contract 10'!J30+'Contract 11'!J30+'Contract 12'!J30+'Contract 13'!J30+'Contract 14'!J30+'Contract 15'!J30</f>
        <v>0</v>
      </c>
      <c r="P30" s="155">
        <f>+'Contract 1'!K30+'Contract 2'!K30+'Contract 3'!K30+'Contract 4'!K30+'Contract 5'!K30+'Contract 6'!K30+'Contract 7'!K30+'Contract 8'!K30+'Contract 9'!K30+'Contract 10'!K30+'Contract 11'!K30+'Contract 12'!K30+'Contract 13'!K30+'Contract 14'!K30+'Contract 15'!K30</f>
        <v>0</v>
      </c>
      <c r="Q30" s="155">
        <f>+'Contract 1'!L30+'Contract 2'!L30+'Contract 3'!L30+'Contract 4'!L30+'Contract 5'!L30+'Contract 6'!L30+'Contract 7'!L30+'Contract 8'!L30+'Contract 9'!L30+'Contract 10'!L30+'Contract 11'!L30+'Contract 12'!L30+'Contract 13'!L30+'Contract 14'!L30+'Contract 15'!L30</f>
        <v>0</v>
      </c>
      <c r="R30" s="155">
        <f>+'Contract 1'!M30+'Contract 2'!M30+'Contract 3'!M30+'Contract 4'!M30+'Contract 5'!M30+'Contract 6'!M30+'Contract 7'!M30+'Contract 8'!M30+'Contract 9'!M30+'Contract 10'!M30+'Contract 11'!M30+'Contract 12'!M30+'Contract 13'!M30+'Contract 14'!M30+'Contract 15'!M30</f>
        <v>0</v>
      </c>
      <c r="S30" s="155">
        <f>+'Contract 1'!N30+'Contract 2'!N30+'Contract 3'!N30+'Contract 4'!N30+'Contract 5'!N30+'Contract 6'!N30+'Contract 7'!N30+'Contract 8'!N30+'Contract 9'!N30+'Contract 10'!N30+'Contract 11'!N30+'Contract 12'!N30+'Contract 13'!N30+'Contract 14'!N30+'Contract 15'!N30</f>
        <v>0</v>
      </c>
      <c r="T30" s="155">
        <f>+'Contract 1'!O30+'Contract 2'!O30+'Contract 3'!O30+'Contract 4'!O30+'Contract 5'!O30+'Contract 6'!O30+'Contract 7'!O30+'Contract 8'!O30+'Contract 9'!O30+'Contract 10'!O30+'Contract 11'!O30+'Contract 12'!O30+'Contract 13'!O30+'Contract 14'!O30+'Contract 15'!O30</f>
        <v>0</v>
      </c>
      <c r="U30" s="155">
        <f>+'Contract 1'!P30+'Contract 2'!P30+'Contract 3'!P30+'Contract 4'!P30+'Contract 5'!P30+'Contract 6'!P30+'Contract 7'!P30+'Contract 8'!P30+'Contract 9'!P30+'Contract 10'!P30+'Contract 11'!P30+'Contract 12'!P30+'Contract 13'!P30+'Contract 14'!P30+'Contract 15'!P30</f>
        <v>0</v>
      </c>
      <c r="V30" s="155">
        <f>+'Contract 1'!Q30+'Contract 2'!Q30+'Contract 3'!Q30+'Contract 4'!Q30+'Contract 5'!Q30+'Contract 6'!Q30+'Contract 7'!Q30+'Contract 8'!Q30+'Contract 9'!Q30+'Contract 10'!Q30+'Contract 11'!Q30+'Contract 12'!Q30+'Contract 13'!Q30+'Contract 14'!Q30+'Contract 15'!Q30</f>
        <v>0</v>
      </c>
      <c r="W30" s="155">
        <f>+'Contract 1'!R30+'Contract 2'!R30+'Contract 3'!R30+'Contract 4'!R30+'Contract 5'!R30+'Contract 6'!R30+'Contract 7'!R30+'Contract 8'!R30+'Contract 9'!R30+'Contract 10'!R30+'Contract 11'!R30+'Contract 12'!R30+'Contract 13'!R30+'Contract 14'!R30+'Contract 15'!R30</f>
        <v>0</v>
      </c>
      <c r="X30" s="155">
        <f>+'Contract 1'!S30+'Contract 2'!S30+'Contract 3'!S30+'Contract 4'!S30+'Contract 5'!S30+'Contract 6'!S30+'Contract 7'!S30+'Contract 8'!S30+'Contract 9'!S30+'Contract 10'!S30+'Contract 11'!S30+'Contract 12'!S30+'Contract 13'!S30+'Contract 14'!S30+'Contract 15'!S30</f>
        <v>0</v>
      </c>
      <c r="Y30" s="155">
        <f>+'Contract 1'!T30+'Contract 2'!T30+'Contract 3'!T30+'Contract 4'!T30+'Contract 5'!T30+'Contract 6'!T30+'Contract 7'!T30+'Contract 8'!T30+'Contract 9'!T30+'Contract 10'!T30+'Contract 11'!T30+'Contract 12'!T30+'Contract 13'!T30+'Contract 14'!T30+'Contract 15'!T30</f>
        <v>0</v>
      </c>
      <c r="Z30" s="157">
        <f t="shared" si="2"/>
        <v>0</v>
      </c>
      <c r="AA30" s="126">
        <f t="shared" si="3"/>
        <v>0</v>
      </c>
      <c r="AB30" s="18"/>
    </row>
    <row r="31" spans="2:28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+'Contract 1'!H31+'Contract 2'!H31+'Contract 3'!H31+'Contract 4'!H31+'Contract 5'!H31+'Contract 6'!H31+'Contract 7'!H31+'Contract 8'!H31+'Contract 9'!H31+'Contract 10'!H31+'Contract 11'!H31+'Contract 12'!H31+'Contract 13'!H31+'Contract 14'!H31+'Contract 15'!H31</f>
        <v>0</v>
      </c>
      <c r="I31" s="155">
        <f>+'FY 24-25 Forecast'!L36</f>
        <v>0</v>
      </c>
      <c r="J31" s="155">
        <f>+'FY 24-25 Forecast'!M36</f>
        <v>0</v>
      </c>
      <c r="K31" s="155">
        <f>+'FY 24-25 Forecast'!N36</f>
        <v>0</v>
      </c>
      <c r="L31" s="270">
        <f>+'FY 24-25 Forecast'!O36</f>
        <v>0</v>
      </c>
      <c r="M31" s="309"/>
      <c r="N31" s="155">
        <f>+'Contract 1'!I31+'Contract 2'!I31+'Contract 3'!I31+'Contract 4'!I31+'Contract 5'!I31+'Contract 6'!I31+'Contract 7'!I31+'Contract 8'!I31+'Contract 9'!I31+'Contract 10'!I31+'Contract 11'!I31+'Contract 12'!I31+'Contract 13'!I31+'Contract 14'!I31+'Contract 15'!I31</f>
        <v>0</v>
      </c>
      <c r="O31" s="155">
        <f>+'Contract 1'!J31+'Contract 2'!J31+'Contract 3'!J31+'Contract 4'!J31+'Contract 5'!J31+'Contract 6'!J31+'Contract 7'!J31+'Contract 8'!J31+'Contract 9'!J31+'Contract 10'!J31+'Contract 11'!J31+'Contract 12'!J31+'Contract 13'!J31+'Contract 14'!J31+'Contract 15'!J31</f>
        <v>0</v>
      </c>
      <c r="P31" s="155">
        <f>+'Contract 1'!K31+'Contract 2'!K31+'Contract 3'!K31+'Contract 4'!K31+'Contract 5'!K31+'Contract 6'!K31+'Contract 7'!K31+'Contract 8'!K31+'Contract 9'!K31+'Contract 10'!K31+'Contract 11'!K31+'Contract 12'!K31+'Contract 13'!K31+'Contract 14'!K31+'Contract 15'!K31</f>
        <v>0</v>
      </c>
      <c r="Q31" s="155">
        <f>+'Contract 1'!L31+'Contract 2'!L31+'Contract 3'!L31+'Contract 4'!L31+'Contract 5'!L31+'Contract 6'!L31+'Contract 7'!L31+'Contract 8'!L31+'Contract 9'!L31+'Contract 10'!L31+'Contract 11'!L31+'Contract 12'!L31+'Contract 13'!L31+'Contract 14'!L31+'Contract 15'!L31</f>
        <v>0</v>
      </c>
      <c r="R31" s="155">
        <f>+'Contract 1'!M31+'Contract 2'!M31+'Contract 3'!M31+'Contract 4'!M31+'Contract 5'!M31+'Contract 6'!M31+'Contract 7'!M31+'Contract 8'!M31+'Contract 9'!M31+'Contract 10'!M31+'Contract 11'!M31+'Contract 12'!M31+'Contract 13'!M31+'Contract 14'!M31+'Contract 15'!M31</f>
        <v>0</v>
      </c>
      <c r="S31" s="155">
        <f>+'Contract 1'!N31+'Contract 2'!N31+'Contract 3'!N31+'Contract 4'!N31+'Contract 5'!N31+'Contract 6'!N31+'Contract 7'!N31+'Contract 8'!N31+'Contract 9'!N31+'Contract 10'!N31+'Contract 11'!N31+'Contract 12'!N31+'Contract 13'!N31+'Contract 14'!N31+'Contract 15'!N31</f>
        <v>0</v>
      </c>
      <c r="T31" s="155">
        <f>+'Contract 1'!O31+'Contract 2'!O31+'Contract 3'!O31+'Contract 4'!O31+'Contract 5'!O31+'Contract 6'!O31+'Contract 7'!O31+'Contract 8'!O31+'Contract 9'!O31+'Contract 10'!O31+'Contract 11'!O31+'Contract 12'!O31+'Contract 13'!O31+'Contract 14'!O31+'Contract 15'!O31</f>
        <v>0</v>
      </c>
      <c r="U31" s="155">
        <f>+'Contract 1'!P31+'Contract 2'!P31+'Contract 3'!P31+'Contract 4'!P31+'Contract 5'!P31+'Contract 6'!P31+'Contract 7'!P31+'Contract 8'!P31+'Contract 9'!P31+'Contract 10'!P31+'Contract 11'!P31+'Contract 12'!P31+'Contract 13'!P31+'Contract 14'!P31+'Contract 15'!P31</f>
        <v>0</v>
      </c>
      <c r="V31" s="155">
        <f>+'Contract 1'!Q31+'Contract 2'!Q31+'Contract 3'!Q31+'Contract 4'!Q31+'Contract 5'!Q31+'Contract 6'!Q31+'Contract 7'!Q31+'Contract 8'!Q31+'Contract 9'!Q31+'Contract 10'!Q31+'Contract 11'!Q31+'Contract 12'!Q31+'Contract 13'!Q31+'Contract 14'!Q31+'Contract 15'!Q31</f>
        <v>0</v>
      </c>
      <c r="W31" s="155">
        <f>+'Contract 1'!R31+'Contract 2'!R31+'Contract 3'!R31+'Contract 4'!R31+'Contract 5'!R31+'Contract 6'!R31+'Contract 7'!R31+'Contract 8'!R31+'Contract 9'!R31+'Contract 10'!R31+'Contract 11'!R31+'Contract 12'!R31+'Contract 13'!R31+'Contract 14'!R31+'Contract 15'!R31</f>
        <v>0</v>
      </c>
      <c r="X31" s="155">
        <f>+'Contract 1'!S31+'Contract 2'!S31+'Contract 3'!S31+'Contract 4'!S31+'Contract 5'!S31+'Contract 6'!S31+'Contract 7'!S31+'Contract 8'!S31+'Contract 9'!S31+'Contract 10'!S31+'Contract 11'!S31+'Contract 12'!S31+'Contract 13'!S31+'Contract 14'!S31+'Contract 15'!S31</f>
        <v>0</v>
      </c>
      <c r="Y31" s="155">
        <f>+'Contract 1'!T31+'Contract 2'!T31+'Contract 3'!T31+'Contract 4'!T31+'Contract 5'!T31+'Contract 6'!T31+'Contract 7'!T31+'Contract 8'!T31+'Contract 9'!T31+'Contract 10'!T31+'Contract 11'!T31+'Contract 12'!T31+'Contract 13'!T31+'Contract 14'!T31+'Contract 15'!T31</f>
        <v>0</v>
      </c>
      <c r="Z31" s="157">
        <f t="shared" si="2"/>
        <v>0</v>
      </c>
      <c r="AA31" s="126">
        <f t="shared" si="3"/>
        <v>0</v>
      </c>
      <c r="AB31" s="18"/>
    </row>
    <row r="32" spans="2:28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+'Contract 1'!H32+'Contract 2'!H32+'Contract 3'!H32+'Contract 4'!H32+'Contract 5'!H32+'Contract 6'!H32+'Contract 7'!H32+'Contract 8'!H32+'Contract 9'!H32+'Contract 10'!H32+'Contract 11'!H32+'Contract 12'!H32+'Contract 13'!H32+'Contract 14'!H32+'Contract 15'!H32</f>
        <v>0</v>
      </c>
      <c r="I32" s="155">
        <f>+'FY 24-25 Forecast'!L37</f>
        <v>0</v>
      </c>
      <c r="J32" s="155">
        <f>+'FY 24-25 Forecast'!M37</f>
        <v>0</v>
      </c>
      <c r="K32" s="155">
        <f>+'FY 24-25 Forecast'!N37</f>
        <v>0</v>
      </c>
      <c r="L32" s="270">
        <f>+'FY 24-25 Forecast'!O37</f>
        <v>0</v>
      </c>
      <c r="M32" s="309"/>
      <c r="N32" s="155">
        <f>+'Contract 1'!I32+'Contract 2'!I32+'Contract 3'!I32+'Contract 4'!I32+'Contract 5'!I32+'Contract 6'!I32+'Contract 7'!I32+'Contract 8'!I32+'Contract 9'!I32+'Contract 10'!I32+'Contract 11'!I32+'Contract 12'!I32+'Contract 13'!I32+'Contract 14'!I32+'Contract 15'!I32</f>
        <v>0</v>
      </c>
      <c r="O32" s="155">
        <f>+'Contract 1'!J32+'Contract 2'!J32+'Contract 3'!J32+'Contract 4'!J32+'Contract 5'!J32+'Contract 6'!J32+'Contract 7'!J32+'Contract 8'!J32+'Contract 9'!J32+'Contract 10'!J32+'Contract 11'!J32+'Contract 12'!J32+'Contract 13'!J32+'Contract 14'!J32+'Contract 15'!J32</f>
        <v>0</v>
      </c>
      <c r="P32" s="155">
        <f>+'Contract 1'!K32+'Contract 2'!K32+'Contract 3'!K32+'Contract 4'!K32+'Contract 5'!K32+'Contract 6'!K32+'Contract 7'!K32+'Contract 8'!K32+'Contract 9'!K32+'Contract 10'!K32+'Contract 11'!K32+'Contract 12'!K32+'Contract 13'!K32+'Contract 14'!K32+'Contract 15'!K32</f>
        <v>0</v>
      </c>
      <c r="Q32" s="155">
        <f>+'Contract 1'!L32+'Contract 2'!L32+'Contract 3'!L32+'Contract 4'!L32+'Contract 5'!L32+'Contract 6'!L32+'Contract 7'!L32+'Contract 8'!L32+'Contract 9'!L32+'Contract 10'!L32+'Contract 11'!L32+'Contract 12'!L32+'Contract 13'!L32+'Contract 14'!L32+'Contract 15'!L32</f>
        <v>0</v>
      </c>
      <c r="R32" s="155">
        <f>+'Contract 1'!M32+'Contract 2'!M32+'Contract 3'!M32+'Contract 4'!M32+'Contract 5'!M32+'Contract 6'!M32+'Contract 7'!M32+'Contract 8'!M32+'Contract 9'!M32+'Contract 10'!M32+'Contract 11'!M32+'Contract 12'!M32+'Contract 13'!M32+'Contract 14'!M32+'Contract 15'!M32</f>
        <v>0</v>
      </c>
      <c r="S32" s="155">
        <f>+'Contract 1'!N32+'Contract 2'!N32+'Contract 3'!N32+'Contract 4'!N32+'Contract 5'!N32+'Contract 6'!N32+'Contract 7'!N32+'Contract 8'!N32+'Contract 9'!N32+'Contract 10'!N32+'Contract 11'!N32+'Contract 12'!N32+'Contract 13'!N32+'Contract 14'!N32+'Contract 15'!N32</f>
        <v>0</v>
      </c>
      <c r="T32" s="155">
        <f>+'Contract 1'!O32+'Contract 2'!O32+'Contract 3'!O32+'Contract 4'!O32+'Contract 5'!O32+'Contract 6'!O32+'Contract 7'!O32+'Contract 8'!O32+'Contract 9'!O32+'Contract 10'!O32+'Contract 11'!O32+'Contract 12'!O32+'Contract 13'!O32+'Contract 14'!O32+'Contract 15'!O32</f>
        <v>0</v>
      </c>
      <c r="U32" s="155">
        <f>+'Contract 1'!P32+'Contract 2'!P32+'Contract 3'!P32+'Contract 4'!P32+'Contract 5'!P32+'Contract 6'!P32+'Contract 7'!P32+'Contract 8'!P32+'Contract 9'!P32+'Contract 10'!P32+'Contract 11'!P32+'Contract 12'!P32+'Contract 13'!P32+'Contract 14'!P32+'Contract 15'!P32</f>
        <v>0</v>
      </c>
      <c r="V32" s="155">
        <f>+'Contract 1'!Q32+'Contract 2'!Q32+'Contract 3'!Q32+'Contract 4'!Q32+'Contract 5'!Q32+'Contract 6'!Q32+'Contract 7'!Q32+'Contract 8'!Q32+'Contract 9'!Q32+'Contract 10'!Q32+'Contract 11'!Q32+'Contract 12'!Q32+'Contract 13'!Q32+'Contract 14'!Q32+'Contract 15'!Q32</f>
        <v>0</v>
      </c>
      <c r="W32" s="155">
        <f>+'Contract 1'!R32+'Contract 2'!R32+'Contract 3'!R32+'Contract 4'!R32+'Contract 5'!R32+'Contract 6'!R32+'Contract 7'!R32+'Contract 8'!R32+'Contract 9'!R32+'Contract 10'!R32+'Contract 11'!R32+'Contract 12'!R32+'Contract 13'!R32+'Contract 14'!R32+'Contract 15'!R32</f>
        <v>0</v>
      </c>
      <c r="X32" s="155">
        <f>+'Contract 1'!S32+'Contract 2'!S32+'Contract 3'!S32+'Contract 4'!S32+'Contract 5'!S32+'Contract 6'!S32+'Contract 7'!S32+'Contract 8'!S32+'Contract 9'!S32+'Contract 10'!S32+'Contract 11'!S32+'Contract 12'!S32+'Contract 13'!S32+'Contract 14'!S32+'Contract 15'!S32</f>
        <v>0</v>
      </c>
      <c r="Y32" s="155">
        <f>+'Contract 1'!T32+'Contract 2'!T32+'Contract 3'!T32+'Contract 4'!T32+'Contract 5'!T32+'Contract 6'!T32+'Contract 7'!T32+'Contract 8'!T32+'Contract 9'!T32+'Contract 10'!T32+'Contract 11'!T32+'Contract 12'!T32+'Contract 13'!T32+'Contract 14'!T32+'Contract 15'!T32</f>
        <v>0</v>
      </c>
      <c r="Z32" s="157">
        <f t="shared" si="2"/>
        <v>0</v>
      </c>
      <c r="AA32" s="126">
        <f t="shared" si="3"/>
        <v>0</v>
      </c>
      <c r="AB32" s="18"/>
    </row>
    <row r="33" spans="2:28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+'Contract 1'!H33+'Contract 2'!H33+'Contract 3'!H33+'Contract 4'!H33+'Contract 5'!H33+'Contract 6'!H33+'Contract 7'!H33+'Contract 8'!H33+'Contract 9'!H33+'Contract 10'!H33+'Contract 11'!H33+'Contract 12'!H33+'Contract 13'!H33+'Contract 14'!H33+'Contract 15'!H33</f>
        <v>0</v>
      </c>
      <c r="I33" s="155">
        <f>+'FY 24-25 Forecast'!L38</f>
        <v>0</v>
      </c>
      <c r="J33" s="155">
        <f>+'FY 24-25 Forecast'!M38</f>
        <v>0</v>
      </c>
      <c r="K33" s="155">
        <f>+'FY 24-25 Forecast'!N38</f>
        <v>0</v>
      </c>
      <c r="L33" s="270">
        <f>+'FY 24-25 Forecast'!O38</f>
        <v>0</v>
      </c>
      <c r="M33" s="309"/>
      <c r="N33" s="155">
        <f>+'Contract 1'!I33+'Contract 2'!I33+'Contract 3'!I33+'Contract 4'!I33+'Contract 5'!I33+'Contract 6'!I33+'Contract 7'!I33+'Contract 8'!I33+'Contract 9'!I33+'Contract 10'!I33+'Contract 11'!I33+'Contract 12'!I33+'Contract 13'!I33+'Contract 14'!I33+'Contract 15'!I33</f>
        <v>0</v>
      </c>
      <c r="O33" s="155">
        <f>+'Contract 1'!J33+'Contract 2'!J33+'Contract 3'!J33+'Contract 4'!J33+'Contract 5'!J33+'Contract 6'!J33+'Contract 7'!J33+'Contract 8'!J33+'Contract 9'!J33+'Contract 10'!J33+'Contract 11'!J33+'Contract 12'!J33+'Contract 13'!J33+'Contract 14'!J33+'Contract 15'!J33</f>
        <v>0</v>
      </c>
      <c r="P33" s="155">
        <f>+'Contract 1'!K33+'Contract 2'!K33+'Contract 3'!K33+'Contract 4'!K33+'Contract 5'!K33+'Contract 6'!K33+'Contract 7'!K33+'Contract 8'!K33+'Contract 9'!K33+'Contract 10'!K33+'Contract 11'!K33+'Contract 12'!K33+'Contract 13'!K33+'Contract 14'!K33+'Contract 15'!K33</f>
        <v>0</v>
      </c>
      <c r="Q33" s="155">
        <f>+'Contract 1'!L33+'Contract 2'!L33+'Contract 3'!L33+'Contract 4'!L33+'Contract 5'!L33+'Contract 6'!L33+'Contract 7'!L33+'Contract 8'!L33+'Contract 9'!L33+'Contract 10'!L33+'Contract 11'!L33+'Contract 12'!L33+'Contract 13'!L33+'Contract 14'!L33+'Contract 15'!L33</f>
        <v>0</v>
      </c>
      <c r="R33" s="155">
        <f>+'Contract 1'!M33+'Contract 2'!M33+'Contract 3'!M33+'Contract 4'!M33+'Contract 5'!M33+'Contract 6'!M33+'Contract 7'!M33+'Contract 8'!M33+'Contract 9'!M33+'Contract 10'!M33+'Contract 11'!M33+'Contract 12'!M33+'Contract 13'!M33+'Contract 14'!M33+'Contract 15'!M33</f>
        <v>0</v>
      </c>
      <c r="S33" s="155">
        <f>+'Contract 1'!N33+'Contract 2'!N33+'Contract 3'!N33+'Contract 4'!N33+'Contract 5'!N33+'Contract 6'!N33+'Contract 7'!N33+'Contract 8'!N33+'Contract 9'!N33+'Contract 10'!N33+'Contract 11'!N33+'Contract 12'!N33+'Contract 13'!N33+'Contract 14'!N33+'Contract 15'!N33</f>
        <v>0</v>
      </c>
      <c r="T33" s="155">
        <f>+'Contract 1'!O33+'Contract 2'!O33+'Contract 3'!O33+'Contract 4'!O33+'Contract 5'!O33+'Contract 6'!O33+'Contract 7'!O33+'Contract 8'!O33+'Contract 9'!O33+'Contract 10'!O33+'Contract 11'!O33+'Contract 12'!O33+'Contract 13'!O33+'Contract 14'!O33+'Contract 15'!O33</f>
        <v>0</v>
      </c>
      <c r="U33" s="155">
        <f>+'Contract 1'!P33+'Contract 2'!P33+'Contract 3'!P33+'Contract 4'!P33+'Contract 5'!P33+'Contract 6'!P33+'Contract 7'!P33+'Contract 8'!P33+'Contract 9'!P33+'Contract 10'!P33+'Contract 11'!P33+'Contract 12'!P33+'Contract 13'!P33+'Contract 14'!P33+'Contract 15'!P33</f>
        <v>0</v>
      </c>
      <c r="V33" s="155">
        <f>+'Contract 1'!Q33+'Contract 2'!Q33+'Contract 3'!Q33+'Contract 4'!Q33+'Contract 5'!Q33+'Contract 6'!Q33+'Contract 7'!Q33+'Contract 8'!Q33+'Contract 9'!Q33+'Contract 10'!Q33+'Contract 11'!Q33+'Contract 12'!Q33+'Contract 13'!Q33+'Contract 14'!Q33+'Contract 15'!Q33</f>
        <v>0</v>
      </c>
      <c r="W33" s="155">
        <f>+'Contract 1'!R33+'Contract 2'!R33+'Contract 3'!R33+'Contract 4'!R33+'Contract 5'!R33+'Contract 6'!R33+'Contract 7'!R33+'Contract 8'!R33+'Contract 9'!R33+'Contract 10'!R33+'Contract 11'!R33+'Contract 12'!R33+'Contract 13'!R33+'Contract 14'!R33+'Contract 15'!R33</f>
        <v>0</v>
      </c>
      <c r="X33" s="155">
        <f>+'Contract 1'!S33+'Contract 2'!S33+'Contract 3'!S33+'Contract 4'!S33+'Contract 5'!S33+'Contract 6'!S33+'Contract 7'!S33+'Contract 8'!S33+'Contract 9'!S33+'Contract 10'!S33+'Contract 11'!S33+'Contract 12'!S33+'Contract 13'!S33+'Contract 14'!S33+'Contract 15'!S33</f>
        <v>0</v>
      </c>
      <c r="Y33" s="155">
        <f>+'Contract 1'!T33+'Contract 2'!T33+'Contract 3'!T33+'Contract 4'!T33+'Contract 5'!T33+'Contract 6'!T33+'Contract 7'!T33+'Contract 8'!T33+'Contract 9'!T33+'Contract 10'!T33+'Contract 11'!T33+'Contract 12'!T33+'Contract 13'!T33+'Contract 14'!T33+'Contract 15'!T33</f>
        <v>0</v>
      </c>
      <c r="Z33" s="157">
        <f t="shared" si="2"/>
        <v>0</v>
      </c>
      <c r="AA33" s="126">
        <f t="shared" si="3"/>
        <v>0</v>
      </c>
      <c r="AB33" s="18"/>
    </row>
    <row r="34" spans="2:28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+'Contract 1'!H34+'Contract 2'!H34+'Contract 3'!H34+'Contract 4'!H34+'Contract 5'!H34+'Contract 6'!H34+'Contract 7'!H34+'Contract 8'!H34+'Contract 9'!H34+'Contract 10'!H34+'Contract 11'!H34+'Contract 12'!H34+'Contract 13'!H34+'Contract 14'!H34+'Contract 15'!H34</f>
        <v>0</v>
      </c>
      <c r="I34" s="155">
        <f>+'FY 24-25 Forecast'!L39</f>
        <v>0</v>
      </c>
      <c r="J34" s="155">
        <f>+'FY 24-25 Forecast'!M39</f>
        <v>0</v>
      </c>
      <c r="K34" s="155">
        <f>+'FY 24-25 Forecast'!N39</f>
        <v>0</v>
      </c>
      <c r="L34" s="270">
        <f>+'FY 24-25 Forecast'!O39</f>
        <v>0</v>
      </c>
      <c r="M34" s="309"/>
      <c r="N34" s="155">
        <f>+'Contract 1'!I34+'Contract 2'!I34+'Contract 3'!I34+'Contract 4'!I34+'Contract 5'!I34+'Contract 6'!I34+'Contract 7'!I34+'Contract 8'!I34+'Contract 9'!I34+'Contract 10'!I34+'Contract 11'!I34+'Contract 12'!I34+'Contract 13'!I34+'Contract 14'!I34+'Contract 15'!I34</f>
        <v>0</v>
      </c>
      <c r="O34" s="155">
        <f>+'Contract 1'!J34+'Contract 2'!J34+'Contract 3'!J34+'Contract 4'!J34+'Contract 5'!J34+'Contract 6'!J34+'Contract 7'!J34+'Contract 8'!J34+'Contract 9'!J34+'Contract 10'!J34+'Contract 11'!J34+'Contract 12'!J34+'Contract 13'!J34+'Contract 14'!J34+'Contract 15'!J34</f>
        <v>0</v>
      </c>
      <c r="P34" s="155">
        <f>+'Contract 1'!K34+'Contract 2'!K34+'Contract 3'!K34+'Contract 4'!K34+'Contract 5'!K34+'Contract 6'!K34+'Contract 7'!K34+'Contract 8'!K34+'Contract 9'!K34+'Contract 10'!K34+'Contract 11'!K34+'Contract 12'!K34+'Contract 13'!K34+'Contract 14'!K34+'Contract 15'!K34</f>
        <v>0</v>
      </c>
      <c r="Q34" s="155">
        <f>+'Contract 1'!L34+'Contract 2'!L34+'Contract 3'!L34+'Contract 4'!L34+'Contract 5'!L34+'Contract 6'!L34+'Contract 7'!L34+'Contract 8'!L34+'Contract 9'!L34+'Contract 10'!L34+'Contract 11'!L34+'Contract 12'!L34+'Contract 13'!L34+'Contract 14'!L34+'Contract 15'!L34</f>
        <v>0</v>
      </c>
      <c r="R34" s="155">
        <f>+'Contract 1'!M34+'Contract 2'!M34+'Contract 3'!M34+'Contract 4'!M34+'Contract 5'!M34+'Contract 6'!M34+'Contract 7'!M34+'Contract 8'!M34+'Contract 9'!M34+'Contract 10'!M34+'Contract 11'!M34+'Contract 12'!M34+'Contract 13'!M34+'Contract 14'!M34+'Contract 15'!M34</f>
        <v>0</v>
      </c>
      <c r="S34" s="155">
        <f>+'Contract 1'!N34+'Contract 2'!N34+'Contract 3'!N34+'Contract 4'!N34+'Contract 5'!N34+'Contract 6'!N34+'Contract 7'!N34+'Contract 8'!N34+'Contract 9'!N34+'Contract 10'!N34+'Contract 11'!N34+'Contract 12'!N34+'Contract 13'!N34+'Contract 14'!N34+'Contract 15'!N34</f>
        <v>0</v>
      </c>
      <c r="T34" s="155">
        <f>+'Contract 1'!O34+'Contract 2'!O34+'Contract 3'!O34+'Contract 4'!O34+'Contract 5'!O34+'Contract 6'!O34+'Contract 7'!O34+'Contract 8'!O34+'Contract 9'!O34+'Contract 10'!O34+'Contract 11'!O34+'Contract 12'!O34+'Contract 13'!O34+'Contract 14'!O34+'Contract 15'!O34</f>
        <v>0</v>
      </c>
      <c r="U34" s="155">
        <f>+'Contract 1'!P34+'Contract 2'!P34+'Contract 3'!P34+'Contract 4'!P34+'Contract 5'!P34+'Contract 6'!P34+'Contract 7'!P34+'Contract 8'!P34+'Contract 9'!P34+'Contract 10'!P34+'Contract 11'!P34+'Contract 12'!P34+'Contract 13'!P34+'Contract 14'!P34+'Contract 15'!P34</f>
        <v>0</v>
      </c>
      <c r="V34" s="155">
        <f>+'Contract 1'!Q34+'Contract 2'!Q34+'Contract 3'!Q34+'Contract 4'!Q34+'Contract 5'!Q34+'Contract 6'!Q34+'Contract 7'!Q34+'Contract 8'!Q34+'Contract 9'!Q34+'Contract 10'!Q34+'Contract 11'!Q34+'Contract 12'!Q34+'Contract 13'!Q34+'Contract 14'!Q34+'Contract 15'!Q34</f>
        <v>0</v>
      </c>
      <c r="W34" s="155">
        <f>+'Contract 1'!R34+'Contract 2'!R34+'Contract 3'!R34+'Contract 4'!R34+'Contract 5'!R34+'Contract 6'!R34+'Contract 7'!R34+'Contract 8'!R34+'Contract 9'!R34+'Contract 10'!R34+'Contract 11'!R34+'Contract 12'!R34+'Contract 13'!R34+'Contract 14'!R34+'Contract 15'!R34</f>
        <v>0</v>
      </c>
      <c r="X34" s="155">
        <f>+'Contract 1'!S34+'Contract 2'!S34+'Contract 3'!S34+'Contract 4'!S34+'Contract 5'!S34+'Contract 6'!S34+'Contract 7'!S34+'Contract 8'!S34+'Contract 9'!S34+'Contract 10'!S34+'Contract 11'!S34+'Contract 12'!S34+'Contract 13'!S34+'Contract 14'!S34+'Contract 15'!S34</f>
        <v>0</v>
      </c>
      <c r="Y34" s="155">
        <f>+'Contract 1'!T34+'Contract 2'!T34+'Contract 3'!T34+'Contract 4'!T34+'Contract 5'!T34+'Contract 6'!T34+'Contract 7'!T34+'Contract 8'!T34+'Contract 9'!T34+'Contract 10'!T34+'Contract 11'!T34+'Contract 12'!T34+'Contract 13'!T34+'Contract 14'!T34+'Contract 15'!T34</f>
        <v>0</v>
      </c>
      <c r="Z34" s="157">
        <f t="shared" si="2"/>
        <v>0</v>
      </c>
      <c r="AA34" s="126">
        <f t="shared" si="3"/>
        <v>0</v>
      </c>
      <c r="AB34" s="18"/>
    </row>
    <row r="35" spans="2:28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+'Contract 1'!H35+'Contract 2'!H35+'Contract 3'!H35+'Contract 4'!H35+'Contract 5'!H35+'Contract 6'!H35+'Contract 7'!H35+'Contract 8'!H35+'Contract 9'!H35+'Contract 10'!H35+'Contract 11'!H35+'Contract 12'!H35+'Contract 13'!H35+'Contract 14'!H35+'Contract 15'!H35</f>
        <v>0</v>
      </c>
      <c r="I35" s="155">
        <f>+'FY 24-25 Forecast'!L40</f>
        <v>0</v>
      </c>
      <c r="J35" s="155">
        <f>+'FY 24-25 Forecast'!M40</f>
        <v>0</v>
      </c>
      <c r="K35" s="155">
        <f>+'FY 24-25 Forecast'!N40</f>
        <v>0</v>
      </c>
      <c r="L35" s="270">
        <f>+'FY 24-25 Forecast'!O40</f>
        <v>0</v>
      </c>
      <c r="M35" s="309"/>
      <c r="N35" s="155">
        <f>+'Contract 1'!I35+'Contract 2'!I35+'Contract 3'!I35+'Contract 4'!I35+'Contract 5'!I35+'Contract 6'!I35+'Contract 7'!I35+'Contract 8'!I35+'Contract 9'!I35+'Contract 10'!I35+'Contract 11'!I35+'Contract 12'!I35+'Contract 13'!I35+'Contract 14'!I35+'Contract 15'!I35</f>
        <v>0</v>
      </c>
      <c r="O35" s="155">
        <f>+'Contract 1'!J35+'Contract 2'!J35+'Contract 3'!J35+'Contract 4'!J35+'Contract 5'!J35+'Contract 6'!J35+'Contract 7'!J35+'Contract 8'!J35+'Contract 9'!J35+'Contract 10'!J35+'Contract 11'!J35+'Contract 12'!J35+'Contract 13'!J35+'Contract 14'!J35+'Contract 15'!J35</f>
        <v>0</v>
      </c>
      <c r="P35" s="155">
        <f>+'Contract 1'!K35+'Contract 2'!K35+'Contract 3'!K35+'Contract 4'!K35+'Contract 5'!K35+'Contract 6'!K35+'Contract 7'!K35+'Contract 8'!K35+'Contract 9'!K35+'Contract 10'!K35+'Contract 11'!K35+'Contract 12'!K35+'Contract 13'!K35+'Contract 14'!K35+'Contract 15'!K35</f>
        <v>0</v>
      </c>
      <c r="Q35" s="155">
        <f>+'Contract 1'!L35+'Contract 2'!L35+'Contract 3'!L35+'Contract 4'!L35+'Contract 5'!L35+'Contract 6'!L35+'Contract 7'!L35+'Contract 8'!L35+'Contract 9'!L35+'Contract 10'!L35+'Contract 11'!L35+'Contract 12'!L35+'Contract 13'!L35+'Contract 14'!L35+'Contract 15'!L35</f>
        <v>0</v>
      </c>
      <c r="R35" s="155">
        <f>+'Contract 1'!M35+'Contract 2'!M35+'Contract 3'!M35+'Contract 4'!M35+'Contract 5'!M35+'Contract 6'!M35+'Contract 7'!M35+'Contract 8'!M35+'Contract 9'!M35+'Contract 10'!M35+'Contract 11'!M35+'Contract 12'!M35+'Contract 13'!M35+'Contract 14'!M35+'Contract 15'!M35</f>
        <v>0</v>
      </c>
      <c r="S35" s="155">
        <f>+'Contract 1'!N35+'Contract 2'!N35+'Contract 3'!N35+'Contract 4'!N35+'Contract 5'!N35+'Contract 6'!N35+'Contract 7'!N35+'Contract 8'!N35+'Contract 9'!N35+'Contract 10'!N35+'Contract 11'!N35+'Contract 12'!N35+'Contract 13'!N35+'Contract 14'!N35+'Contract 15'!N35</f>
        <v>0</v>
      </c>
      <c r="T35" s="155">
        <f>+'Contract 1'!O35+'Contract 2'!O35+'Contract 3'!O35+'Contract 4'!O35+'Contract 5'!O35+'Contract 6'!O35+'Contract 7'!O35+'Contract 8'!O35+'Contract 9'!O35+'Contract 10'!O35+'Contract 11'!O35+'Contract 12'!O35+'Contract 13'!O35+'Contract 14'!O35+'Contract 15'!O35</f>
        <v>0</v>
      </c>
      <c r="U35" s="155">
        <f>+'Contract 1'!P35+'Contract 2'!P35+'Contract 3'!P35+'Contract 4'!P35+'Contract 5'!P35+'Contract 6'!P35+'Contract 7'!P35+'Contract 8'!P35+'Contract 9'!P35+'Contract 10'!P35+'Contract 11'!P35+'Contract 12'!P35+'Contract 13'!P35+'Contract 14'!P35+'Contract 15'!P35</f>
        <v>0</v>
      </c>
      <c r="V35" s="155">
        <f>+'Contract 1'!Q35+'Contract 2'!Q35+'Contract 3'!Q35+'Contract 4'!Q35+'Contract 5'!Q35+'Contract 6'!Q35+'Contract 7'!Q35+'Contract 8'!Q35+'Contract 9'!Q35+'Contract 10'!Q35+'Contract 11'!Q35+'Contract 12'!Q35+'Contract 13'!Q35+'Contract 14'!Q35+'Contract 15'!Q35</f>
        <v>0</v>
      </c>
      <c r="W35" s="155">
        <f>+'Contract 1'!R35+'Contract 2'!R35+'Contract 3'!R35+'Contract 4'!R35+'Contract 5'!R35+'Contract 6'!R35+'Contract 7'!R35+'Contract 8'!R35+'Contract 9'!R35+'Contract 10'!R35+'Contract 11'!R35+'Contract 12'!R35+'Contract 13'!R35+'Contract 14'!R35+'Contract 15'!R35</f>
        <v>0</v>
      </c>
      <c r="X35" s="155">
        <f>+'Contract 1'!S35+'Contract 2'!S35+'Contract 3'!S35+'Contract 4'!S35+'Contract 5'!S35+'Contract 6'!S35+'Contract 7'!S35+'Contract 8'!S35+'Contract 9'!S35+'Contract 10'!S35+'Contract 11'!S35+'Contract 12'!S35+'Contract 13'!S35+'Contract 14'!S35+'Contract 15'!S35</f>
        <v>0</v>
      </c>
      <c r="Y35" s="155">
        <f>+'Contract 1'!T35+'Contract 2'!T35+'Contract 3'!T35+'Contract 4'!T35+'Contract 5'!T35+'Contract 6'!T35+'Contract 7'!T35+'Contract 8'!T35+'Contract 9'!T35+'Contract 10'!T35+'Contract 11'!T35+'Contract 12'!T35+'Contract 13'!T35+'Contract 14'!T35+'Contract 15'!T35</f>
        <v>0</v>
      </c>
      <c r="Z35" s="157">
        <f t="shared" si="2"/>
        <v>0</v>
      </c>
      <c r="AA35" s="126">
        <f t="shared" si="3"/>
        <v>0</v>
      </c>
      <c r="AB35" s="18"/>
    </row>
    <row r="36" spans="2:28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+'Contract 1'!H36+'Contract 2'!H36+'Contract 3'!H36+'Contract 4'!H36+'Contract 5'!H36+'Contract 6'!H36+'Contract 7'!H36+'Contract 8'!H36+'Contract 9'!H36+'Contract 10'!H36+'Contract 11'!H36+'Contract 12'!H36+'Contract 13'!H36+'Contract 14'!H36+'Contract 15'!H36</f>
        <v>0</v>
      </c>
      <c r="I36" s="155">
        <f>+'FY 24-25 Forecast'!L41</f>
        <v>0</v>
      </c>
      <c r="J36" s="155">
        <f>+'FY 24-25 Forecast'!M41</f>
        <v>0</v>
      </c>
      <c r="K36" s="155">
        <f>+'FY 24-25 Forecast'!N41</f>
        <v>0</v>
      </c>
      <c r="L36" s="270">
        <f>+'FY 24-25 Forecast'!O41</f>
        <v>0</v>
      </c>
      <c r="M36" s="309"/>
      <c r="N36" s="155">
        <f>+'Contract 1'!I36+'Contract 2'!I36+'Contract 3'!I36+'Contract 4'!I36+'Contract 5'!I36+'Contract 6'!I36+'Contract 7'!I36+'Contract 8'!I36+'Contract 9'!I36+'Contract 10'!I36+'Contract 11'!I36+'Contract 12'!I36+'Contract 13'!I36+'Contract 14'!I36+'Contract 15'!I36</f>
        <v>0</v>
      </c>
      <c r="O36" s="155">
        <f>+'Contract 1'!J36+'Contract 2'!J36+'Contract 3'!J36+'Contract 4'!J36+'Contract 5'!J36+'Contract 6'!J36+'Contract 7'!J36+'Contract 8'!J36+'Contract 9'!J36+'Contract 10'!J36+'Contract 11'!J36+'Contract 12'!J36+'Contract 13'!J36+'Contract 14'!J36+'Contract 15'!J36</f>
        <v>0</v>
      </c>
      <c r="P36" s="155">
        <f>+'Contract 1'!K36+'Contract 2'!K36+'Contract 3'!K36+'Contract 4'!K36+'Contract 5'!K36+'Contract 6'!K36+'Contract 7'!K36+'Contract 8'!K36+'Contract 9'!K36+'Contract 10'!K36+'Contract 11'!K36+'Contract 12'!K36+'Contract 13'!K36+'Contract 14'!K36+'Contract 15'!K36</f>
        <v>0</v>
      </c>
      <c r="Q36" s="155">
        <f>+'Contract 1'!L36+'Contract 2'!L36+'Contract 3'!L36+'Contract 4'!L36+'Contract 5'!L36+'Contract 6'!L36+'Contract 7'!L36+'Contract 8'!L36+'Contract 9'!L36+'Contract 10'!L36+'Contract 11'!L36+'Contract 12'!L36+'Contract 13'!L36+'Contract 14'!L36+'Contract 15'!L36</f>
        <v>0</v>
      </c>
      <c r="R36" s="155">
        <f>+'Contract 1'!M36+'Contract 2'!M36+'Contract 3'!M36+'Contract 4'!M36+'Contract 5'!M36+'Contract 6'!M36+'Contract 7'!M36+'Contract 8'!M36+'Contract 9'!M36+'Contract 10'!M36+'Contract 11'!M36+'Contract 12'!M36+'Contract 13'!M36+'Contract 14'!M36+'Contract 15'!M36</f>
        <v>0</v>
      </c>
      <c r="S36" s="155">
        <f>+'Contract 1'!N36+'Contract 2'!N36+'Contract 3'!N36+'Contract 4'!N36+'Contract 5'!N36+'Contract 6'!N36+'Contract 7'!N36+'Contract 8'!N36+'Contract 9'!N36+'Contract 10'!N36+'Contract 11'!N36+'Contract 12'!N36+'Contract 13'!N36+'Contract 14'!N36+'Contract 15'!N36</f>
        <v>0</v>
      </c>
      <c r="T36" s="155">
        <f>+'Contract 1'!O36+'Contract 2'!O36+'Contract 3'!O36+'Contract 4'!O36+'Contract 5'!O36+'Contract 6'!O36+'Contract 7'!O36+'Contract 8'!O36+'Contract 9'!O36+'Contract 10'!O36+'Contract 11'!O36+'Contract 12'!O36+'Contract 13'!O36+'Contract 14'!O36+'Contract 15'!O36</f>
        <v>0</v>
      </c>
      <c r="U36" s="155">
        <f>+'Contract 1'!P36+'Contract 2'!P36+'Contract 3'!P36+'Contract 4'!P36+'Contract 5'!P36+'Contract 6'!P36+'Contract 7'!P36+'Contract 8'!P36+'Contract 9'!P36+'Contract 10'!P36+'Contract 11'!P36+'Contract 12'!P36+'Contract 13'!P36+'Contract 14'!P36+'Contract 15'!P36</f>
        <v>0</v>
      </c>
      <c r="V36" s="155">
        <f>+'Contract 1'!Q36+'Contract 2'!Q36+'Contract 3'!Q36+'Contract 4'!Q36+'Contract 5'!Q36+'Contract 6'!Q36+'Contract 7'!Q36+'Contract 8'!Q36+'Contract 9'!Q36+'Contract 10'!Q36+'Contract 11'!Q36+'Contract 12'!Q36+'Contract 13'!Q36+'Contract 14'!Q36+'Contract 15'!Q36</f>
        <v>0</v>
      </c>
      <c r="W36" s="155">
        <f>+'Contract 1'!R36+'Contract 2'!R36+'Contract 3'!R36+'Contract 4'!R36+'Contract 5'!R36+'Contract 6'!R36+'Contract 7'!R36+'Contract 8'!R36+'Contract 9'!R36+'Contract 10'!R36+'Contract 11'!R36+'Contract 12'!R36+'Contract 13'!R36+'Contract 14'!R36+'Contract 15'!R36</f>
        <v>0</v>
      </c>
      <c r="X36" s="155">
        <f>+'Contract 1'!S36+'Contract 2'!S36+'Contract 3'!S36+'Contract 4'!S36+'Contract 5'!S36+'Contract 6'!S36+'Contract 7'!S36+'Contract 8'!S36+'Contract 9'!S36+'Contract 10'!S36+'Contract 11'!S36+'Contract 12'!S36+'Contract 13'!S36+'Contract 14'!S36+'Contract 15'!S36</f>
        <v>0</v>
      </c>
      <c r="Y36" s="155">
        <f>+'Contract 1'!T36+'Contract 2'!T36+'Contract 3'!T36+'Contract 4'!T36+'Contract 5'!T36+'Contract 6'!T36+'Contract 7'!T36+'Contract 8'!T36+'Contract 9'!T36+'Contract 10'!T36+'Contract 11'!T36+'Contract 12'!T36+'Contract 13'!T36+'Contract 14'!T36+'Contract 15'!T36</f>
        <v>0</v>
      </c>
      <c r="Z36" s="157">
        <f t="shared" si="2"/>
        <v>0</v>
      </c>
      <c r="AA36" s="126">
        <f t="shared" si="3"/>
        <v>0</v>
      </c>
      <c r="AB36" s="18"/>
    </row>
    <row r="37" spans="2:28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+'Contract 1'!H37+'Contract 2'!H37+'Contract 3'!H37+'Contract 4'!H37+'Contract 5'!H37+'Contract 6'!H37+'Contract 7'!H37+'Contract 8'!H37+'Contract 9'!H37+'Contract 10'!H37+'Contract 11'!H37+'Contract 12'!H37+'Contract 13'!H37+'Contract 14'!H37+'Contract 15'!H37</f>
        <v>0</v>
      </c>
      <c r="I37" s="155">
        <f>+'FY 24-25 Forecast'!L42</f>
        <v>0</v>
      </c>
      <c r="J37" s="155">
        <f>+'FY 24-25 Forecast'!M42</f>
        <v>0</v>
      </c>
      <c r="K37" s="155">
        <f>+'FY 24-25 Forecast'!N42</f>
        <v>0</v>
      </c>
      <c r="L37" s="270">
        <f>+'FY 24-25 Forecast'!O42</f>
        <v>0</v>
      </c>
      <c r="M37" s="309"/>
      <c r="N37" s="155">
        <f>+'Contract 1'!I37+'Contract 2'!I37+'Contract 3'!I37+'Contract 4'!I37+'Contract 5'!I37+'Contract 6'!I37+'Contract 7'!I37+'Contract 8'!I37+'Contract 9'!I37+'Contract 10'!I37+'Contract 11'!I37+'Contract 12'!I37+'Contract 13'!I37+'Contract 14'!I37+'Contract 15'!I37</f>
        <v>0</v>
      </c>
      <c r="O37" s="155">
        <f>+'Contract 1'!J37+'Contract 2'!J37+'Contract 3'!J37+'Contract 4'!J37+'Contract 5'!J37+'Contract 6'!J37+'Contract 7'!J37+'Contract 8'!J37+'Contract 9'!J37+'Contract 10'!J37+'Contract 11'!J37+'Contract 12'!J37+'Contract 13'!J37+'Contract 14'!J37+'Contract 15'!J37</f>
        <v>0</v>
      </c>
      <c r="P37" s="155">
        <f>+'Contract 1'!K37+'Contract 2'!K37+'Contract 3'!K37+'Contract 4'!K37+'Contract 5'!K37+'Contract 6'!K37+'Contract 7'!K37+'Contract 8'!K37+'Contract 9'!K37+'Contract 10'!K37+'Contract 11'!K37+'Contract 12'!K37+'Contract 13'!K37+'Contract 14'!K37+'Contract 15'!K37</f>
        <v>0</v>
      </c>
      <c r="Q37" s="155">
        <f>+'Contract 1'!L37+'Contract 2'!L37+'Contract 3'!L37+'Contract 4'!L37+'Contract 5'!L37+'Contract 6'!L37+'Contract 7'!L37+'Contract 8'!L37+'Contract 9'!L37+'Contract 10'!L37+'Contract 11'!L37+'Contract 12'!L37+'Contract 13'!L37+'Contract 14'!L37+'Contract 15'!L37</f>
        <v>0</v>
      </c>
      <c r="R37" s="155">
        <f>+'Contract 1'!M37+'Contract 2'!M37+'Contract 3'!M37+'Contract 4'!M37+'Contract 5'!M37+'Contract 6'!M37+'Contract 7'!M37+'Contract 8'!M37+'Contract 9'!M37+'Contract 10'!M37+'Contract 11'!M37+'Contract 12'!M37+'Contract 13'!M37+'Contract 14'!M37+'Contract 15'!M37</f>
        <v>0</v>
      </c>
      <c r="S37" s="155">
        <f>+'Contract 1'!N37+'Contract 2'!N37+'Contract 3'!N37+'Contract 4'!N37+'Contract 5'!N37+'Contract 6'!N37+'Contract 7'!N37+'Contract 8'!N37+'Contract 9'!N37+'Contract 10'!N37+'Contract 11'!N37+'Contract 12'!N37+'Contract 13'!N37+'Contract 14'!N37+'Contract 15'!N37</f>
        <v>0</v>
      </c>
      <c r="T37" s="155">
        <f>+'Contract 1'!O37+'Contract 2'!O37+'Contract 3'!O37+'Contract 4'!O37+'Contract 5'!O37+'Contract 6'!O37+'Contract 7'!O37+'Contract 8'!O37+'Contract 9'!O37+'Contract 10'!O37+'Contract 11'!O37+'Contract 12'!O37+'Contract 13'!O37+'Contract 14'!O37+'Contract 15'!O37</f>
        <v>0</v>
      </c>
      <c r="U37" s="155">
        <f>+'Contract 1'!P37+'Contract 2'!P37+'Contract 3'!P37+'Contract 4'!P37+'Contract 5'!P37+'Contract 6'!P37+'Contract 7'!P37+'Contract 8'!P37+'Contract 9'!P37+'Contract 10'!P37+'Contract 11'!P37+'Contract 12'!P37+'Contract 13'!P37+'Contract 14'!P37+'Contract 15'!P37</f>
        <v>0</v>
      </c>
      <c r="V37" s="155">
        <f>+'Contract 1'!Q37+'Contract 2'!Q37+'Contract 3'!Q37+'Contract 4'!Q37+'Contract 5'!Q37+'Contract 6'!Q37+'Contract 7'!Q37+'Contract 8'!Q37+'Contract 9'!Q37+'Contract 10'!Q37+'Contract 11'!Q37+'Contract 12'!Q37+'Contract 13'!Q37+'Contract 14'!Q37+'Contract 15'!Q37</f>
        <v>0</v>
      </c>
      <c r="W37" s="155">
        <f>+'Contract 1'!R37+'Contract 2'!R37+'Contract 3'!R37+'Contract 4'!R37+'Contract 5'!R37+'Contract 6'!R37+'Contract 7'!R37+'Contract 8'!R37+'Contract 9'!R37+'Contract 10'!R37+'Contract 11'!R37+'Contract 12'!R37+'Contract 13'!R37+'Contract 14'!R37+'Contract 15'!R37</f>
        <v>0</v>
      </c>
      <c r="X37" s="155">
        <f>+'Contract 1'!S37+'Contract 2'!S37+'Contract 3'!S37+'Contract 4'!S37+'Contract 5'!S37+'Contract 6'!S37+'Contract 7'!S37+'Contract 8'!S37+'Contract 9'!S37+'Contract 10'!S37+'Contract 11'!S37+'Contract 12'!S37+'Contract 13'!S37+'Contract 14'!S37+'Contract 15'!S37</f>
        <v>0</v>
      </c>
      <c r="Y37" s="155">
        <f>+'Contract 1'!T37+'Contract 2'!T37+'Contract 3'!T37+'Contract 4'!T37+'Contract 5'!T37+'Contract 6'!T37+'Contract 7'!T37+'Contract 8'!T37+'Contract 9'!T37+'Contract 10'!T37+'Contract 11'!T37+'Contract 12'!T37+'Contract 13'!T37+'Contract 14'!T37+'Contract 15'!T37</f>
        <v>0</v>
      </c>
      <c r="Z37" s="157">
        <f t="shared" si="2"/>
        <v>0</v>
      </c>
      <c r="AA37" s="126">
        <f t="shared" si="3"/>
        <v>0</v>
      </c>
      <c r="AB37" s="18"/>
    </row>
    <row r="38" spans="2:28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+'Contract 1'!H38+'Contract 2'!H38+'Contract 3'!H38+'Contract 4'!H38+'Contract 5'!H38+'Contract 6'!H38+'Contract 7'!H38+'Contract 8'!H38+'Contract 9'!H38+'Contract 10'!H38+'Contract 11'!H38+'Contract 12'!H38+'Contract 13'!H38+'Contract 14'!H38+'Contract 15'!H38</f>
        <v>0</v>
      </c>
      <c r="I38" s="155">
        <f>+'FY 24-25 Forecast'!L43</f>
        <v>0</v>
      </c>
      <c r="J38" s="155">
        <f>+'FY 24-25 Forecast'!M43</f>
        <v>0</v>
      </c>
      <c r="K38" s="155">
        <f>+'FY 24-25 Forecast'!N43</f>
        <v>0</v>
      </c>
      <c r="L38" s="270">
        <f>+'FY 24-25 Forecast'!O43</f>
        <v>0</v>
      </c>
      <c r="M38" s="309"/>
      <c r="N38" s="155">
        <f>+'Contract 1'!I38+'Contract 2'!I38+'Contract 3'!I38+'Contract 4'!I38+'Contract 5'!I38+'Contract 6'!I38+'Contract 7'!I38+'Contract 8'!I38+'Contract 9'!I38+'Contract 10'!I38+'Contract 11'!I38+'Contract 12'!I38+'Contract 13'!I38+'Contract 14'!I38+'Contract 15'!I38</f>
        <v>0</v>
      </c>
      <c r="O38" s="155">
        <f>+'Contract 1'!J38+'Contract 2'!J38+'Contract 3'!J38+'Contract 4'!J38+'Contract 5'!J38+'Contract 6'!J38+'Contract 7'!J38+'Contract 8'!J38+'Contract 9'!J38+'Contract 10'!J38+'Contract 11'!J38+'Contract 12'!J38+'Contract 13'!J38+'Contract 14'!J38+'Contract 15'!J38</f>
        <v>0</v>
      </c>
      <c r="P38" s="155">
        <f>+'Contract 1'!K38+'Contract 2'!K38+'Contract 3'!K38+'Contract 4'!K38+'Contract 5'!K38+'Contract 6'!K38+'Contract 7'!K38+'Contract 8'!K38+'Contract 9'!K38+'Contract 10'!K38+'Contract 11'!K38+'Contract 12'!K38+'Contract 13'!K38+'Contract 14'!K38+'Contract 15'!K38</f>
        <v>0</v>
      </c>
      <c r="Q38" s="155">
        <f>+'Contract 1'!L38+'Contract 2'!L38+'Contract 3'!L38+'Contract 4'!L38+'Contract 5'!L38+'Contract 6'!L38+'Contract 7'!L38+'Contract 8'!L38+'Contract 9'!L38+'Contract 10'!L38+'Contract 11'!L38+'Contract 12'!L38+'Contract 13'!L38+'Contract 14'!L38+'Contract 15'!L38</f>
        <v>0</v>
      </c>
      <c r="R38" s="155">
        <f>+'Contract 1'!M38+'Contract 2'!M38+'Contract 3'!M38+'Contract 4'!M38+'Contract 5'!M38+'Contract 6'!M38+'Contract 7'!M38+'Contract 8'!M38+'Contract 9'!M38+'Contract 10'!M38+'Contract 11'!M38+'Contract 12'!M38+'Contract 13'!M38+'Contract 14'!M38+'Contract 15'!M38</f>
        <v>0</v>
      </c>
      <c r="S38" s="155">
        <f>+'Contract 1'!N38+'Contract 2'!N38+'Contract 3'!N38+'Contract 4'!N38+'Contract 5'!N38+'Contract 6'!N38+'Contract 7'!N38+'Contract 8'!N38+'Contract 9'!N38+'Contract 10'!N38+'Contract 11'!N38+'Contract 12'!N38+'Contract 13'!N38+'Contract 14'!N38+'Contract 15'!N38</f>
        <v>0</v>
      </c>
      <c r="T38" s="155">
        <f>+'Contract 1'!O38+'Contract 2'!O38+'Contract 3'!O38+'Contract 4'!O38+'Contract 5'!O38+'Contract 6'!O38+'Contract 7'!O38+'Contract 8'!O38+'Contract 9'!O38+'Contract 10'!O38+'Contract 11'!O38+'Contract 12'!O38+'Contract 13'!O38+'Contract 14'!O38+'Contract 15'!O38</f>
        <v>0</v>
      </c>
      <c r="U38" s="155">
        <f>+'Contract 1'!P38+'Contract 2'!P38+'Contract 3'!P38+'Contract 4'!P38+'Contract 5'!P38+'Contract 6'!P38+'Contract 7'!P38+'Contract 8'!P38+'Contract 9'!P38+'Contract 10'!P38+'Contract 11'!P38+'Contract 12'!P38+'Contract 13'!P38+'Contract 14'!P38+'Contract 15'!P38</f>
        <v>0</v>
      </c>
      <c r="V38" s="155">
        <f>+'Contract 1'!Q38+'Contract 2'!Q38+'Contract 3'!Q38+'Contract 4'!Q38+'Contract 5'!Q38+'Contract 6'!Q38+'Contract 7'!Q38+'Contract 8'!Q38+'Contract 9'!Q38+'Contract 10'!Q38+'Contract 11'!Q38+'Contract 12'!Q38+'Contract 13'!Q38+'Contract 14'!Q38+'Contract 15'!Q38</f>
        <v>0</v>
      </c>
      <c r="W38" s="155">
        <f>+'Contract 1'!R38+'Contract 2'!R38+'Contract 3'!R38+'Contract 4'!R38+'Contract 5'!R38+'Contract 6'!R38+'Contract 7'!R38+'Contract 8'!R38+'Contract 9'!R38+'Contract 10'!R38+'Contract 11'!R38+'Contract 12'!R38+'Contract 13'!R38+'Contract 14'!R38+'Contract 15'!R38</f>
        <v>0</v>
      </c>
      <c r="X38" s="155">
        <f>+'Contract 1'!S38+'Contract 2'!S38+'Contract 3'!S38+'Contract 4'!S38+'Contract 5'!S38+'Contract 6'!S38+'Contract 7'!S38+'Contract 8'!S38+'Contract 9'!S38+'Contract 10'!S38+'Contract 11'!S38+'Contract 12'!S38+'Contract 13'!S38+'Contract 14'!S38+'Contract 15'!S38</f>
        <v>0</v>
      </c>
      <c r="Y38" s="155">
        <f>+'Contract 1'!T38+'Contract 2'!T38+'Contract 3'!T38+'Contract 4'!T38+'Contract 5'!T38+'Contract 6'!T38+'Contract 7'!T38+'Contract 8'!T38+'Contract 9'!T38+'Contract 10'!T38+'Contract 11'!T38+'Contract 12'!T38+'Contract 13'!T38+'Contract 14'!T38+'Contract 15'!T38</f>
        <v>0</v>
      </c>
      <c r="Z38" s="157">
        <f t="shared" si="2"/>
        <v>0</v>
      </c>
      <c r="AA38" s="126">
        <f t="shared" si="3"/>
        <v>0</v>
      </c>
      <c r="AB38" s="18"/>
    </row>
    <row r="39" spans="2:28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+'Contract 1'!H39+'Contract 2'!H39+'Contract 3'!H39+'Contract 4'!H39+'Contract 5'!H39+'Contract 6'!H39+'Contract 7'!H39+'Contract 8'!H39+'Contract 9'!H39+'Contract 10'!H39+'Contract 11'!H39+'Contract 12'!H39+'Contract 13'!H39+'Contract 14'!H39+'Contract 15'!H39</f>
        <v>0</v>
      </c>
      <c r="I39" s="155">
        <f>+'FY 24-25 Forecast'!L44</f>
        <v>0</v>
      </c>
      <c r="J39" s="155">
        <f>+'FY 24-25 Forecast'!M44</f>
        <v>0</v>
      </c>
      <c r="K39" s="155">
        <f>+'FY 24-25 Forecast'!N44</f>
        <v>0</v>
      </c>
      <c r="L39" s="270">
        <f>+'FY 24-25 Forecast'!O44</f>
        <v>0</v>
      </c>
      <c r="M39" s="309"/>
      <c r="N39" s="155">
        <f>+'Contract 1'!I39+'Contract 2'!I39+'Contract 3'!I39+'Contract 4'!I39+'Contract 5'!I39+'Contract 6'!I39+'Contract 7'!I39+'Contract 8'!I39+'Contract 9'!I39+'Contract 10'!I39+'Contract 11'!I39+'Contract 12'!I39+'Contract 13'!I39+'Contract 14'!I39+'Contract 15'!I39</f>
        <v>0</v>
      </c>
      <c r="O39" s="155">
        <f>+'Contract 1'!J39+'Contract 2'!J39+'Contract 3'!J39+'Contract 4'!J39+'Contract 5'!J39+'Contract 6'!J39+'Contract 7'!J39+'Contract 8'!J39+'Contract 9'!J39+'Contract 10'!J39+'Contract 11'!J39+'Contract 12'!J39+'Contract 13'!J39+'Contract 14'!J39+'Contract 15'!J39</f>
        <v>0</v>
      </c>
      <c r="P39" s="155">
        <f>+'Contract 1'!K39+'Contract 2'!K39+'Contract 3'!K39+'Contract 4'!K39+'Contract 5'!K39+'Contract 6'!K39+'Contract 7'!K39+'Contract 8'!K39+'Contract 9'!K39+'Contract 10'!K39+'Contract 11'!K39+'Contract 12'!K39+'Contract 13'!K39+'Contract 14'!K39+'Contract 15'!K39</f>
        <v>0</v>
      </c>
      <c r="Q39" s="155">
        <f>+'Contract 1'!L39+'Contract 2'!L39+'Contract 3'!L39+'Contract 4'!L39+'Contract 5'!L39+'Contract 6'!L39+'Contract 7'!L39+'Contract 8'!L39+'Contract 9'!L39+'Contract 10'!L39+'Contract 11'!L39+'Contract 12'!L39+'Contract 13'!L39+'Contract 14'!L39+'Contract 15'!L39</f>
        <v>0</v>
      </c>
      <c r="R39" s="155">
        <f>+'Contract 1'!M39+'Contract 2'!M39+'Contract 3'!M39+'Contract 4'!M39+'Contract 5'!M39+'Contract 6'!M39+'Contract 7'!M39+'Contract 8'!M39+'Contract 9'!M39+'Contract 10'!M39+'Contract 11'!M39+'Contract 12'!M39+'Contract 13'!M39+'Contract 14'!M39+'Contract 15'!M39</f>
        <v>0</v>
      </c>
      <c r="S39" s="155">
        <f>+'Contract 1'!N39+'Contract 2'!N39+'Contract 3'!N39+'Contract 4'!N39+'Contract 5'!N39+'Contract 6'!N39+'Contract 7'!N39+'Contract 8'!N39+'Contract 9'!N39+'Contract 10'!N39+'Contract 11'!N39+'Contract 12'!N39+'Contract 13'!N39+'Contract 14'!N39+'Contract 15'!N39</f>
        <v>0</v>
      </c>
      <c r="T39" s="155">
        <f>+'Contract 1'!O39+'Contract 2'!O39+'Contract 3'!O39+'Contract 4'!O39+'Contract 5'!O39+'Contract 6'!O39+'Contract 7'!O39+'Contract 8'!O39+'Contract 9'!O39+'Contract 10'!O39+'Contract 11'!O39+'Contract 12'!O39+'Contract 13'!O39+'Contract 14'!O39+'Contract 15'!O39</f>
        <v>0</v>
      </c>
      <c r="U39" s="155">
        <f>+'Contract 1'!P39+'Contract 2'!P39+'Contract 3'!P39+'Contract 4'!P39+'Contract 5'!P39+'Contract 6'!P39+'Contract 7'!P39+'Contract 8'!P39+'Contract 9'!P39+'Contract 10'!P39+'Contract 11'!P39+'Contract 12'!P39+'Contract 13'!P39+'Contract 14'!P39+'Contract 15'!P39</f>
        <v>0</v>
      </c>
      <c r="V39" s="155">
        <f>+'Contract 1'!Q39+'Contract 2'!Q39+'Contract 3'!Q39+'Contract 4'!Q39+'Contract 5'!Q39+'Contract 6'!Q39+'Contract 7'!Q39+'Contract 8'!Q39+'Contract 9'!Q39+'Contract 10'!Q39+'Contract 11'!Q39+'Contract 12'!Q39+'Contract 13'!Q39+'Contract 14'!Q39+'Contract 15'!Q39</f>
        <v>0</v>
      </c>
      <c r="W39" s="155">
        <f>+'Contract 1'!R39+'Contract 2'!R39+'Contract 3'!R39+'Contract 4'!R39+'Contract 5'!R39+'Contract 6'!R39+'Contract 7'!R39+'Contract 8'!R39+'Contract 9'!R39+'Contract 10'!R39+'Contract 11'!R39+'Contract 12'!R39+'Contract 13'!R39+'Contract 14'!R39+'Contract 15'!R39</f>
        <v>0</v>
      </c>
      <c r="X39" s="155">
        <f>+'Contract 1'!S39+'Contract 2'!S39+'Contract 3'!S39+'Contract 4'!S39+'Contract 5'!S39+'Contract 6'!S39+'Contract 7'!S39+'Contract 8'!S39+'Contract 9'!S39+'Contract 10'!S39+'Contract 11'!S39+'Contract 12'!S39+'Contract 13'!S39+'Contract 14'!S39+'Contract 15'!S39</f>
        <v>0</v>
      </c>
      <c r="Y39" s="155">
        <f>+'Contract 1'!T39+'Contract 2'!T39+'Contract 3'!T39+'Contract 4'!T39+'Contract 5'!T39+'Contract 6'!T39+'Contract 7'!T39+'Contract 8'!T39+'Contract 9'!T39+'Contract 10'!T39+'Contract 11'!T39+'Contract 12'!T39+'Contract 13'!T39+'Contract 14'!T39+'Contract 15'!T39</f>
        <v>0</v>
      </c>
      <c r="Z39" s="157">
        <f t="shared" si="2"/>
        <v>0</v>
      </c>
      <c r="AA39" s="126">
        <f t="shared" si="3"/>
        <v>0</v>
      </c>
      <c r="AB39" s="18"/>
    </row>
    <row r="40" spans="2:28" collapsed="1" x14ac:dyDescent="0.25">
      <c r="B40" s="163"/>
      <c r="C40" s="162" t="s">
        <v>363</v>
      </c>
      <c r="D40" s="164"/>
      <c r="E40" s="64"/>
      <c r="F40" s="65"/>
      <c r="G40" s="165"/>
      <c r="H40" s="159">
        <f>SUBTOTAL(9,H19:H39)</f>
        <v>0</v>
      </c>
      <c r="I40" s="166">
        <f>SUBTOTAL(9,I19:I39)</f>
        <v>0</v>
      </c>
      <c r="J40" s="166">
        <f>SUBTOTAL(9,J19:J39)</f>
        <v>0</v>
      </c>
      <c r="K40" s="166">
        <f>SUBTOTAL(9,K19:K39)</f>
        <v>0</v>
      </c>
      <c r="L40" s="271">
        <f>SUBTOTAL(9,L19:L39)</f>
        <v>0</v>
      </c>
      <c r="M40" s="312"/>
      <c r="N40" s="166">
        <f t="shared" ref="N40:AA40" si="4">SUBTOTAL(9,N19:N39)</f>
        <v>0</v>
      </c>
      <c r="O40" s="166">
        <f t="shared" si="4"/>
        <v>0</v>
      </c>
      <c r="P40" s="166">
        <f t="shared" si="4"/>
        <v>0</v>
      </c>
      <c r="Q40" s="166">
        <f t="shared" si="4"/>
        <v>0</v>
      </c>
      <c r="R40" s="166">
        <f t="shared" si="4"/>
        <v>0</v>
      </c>
      <c r="S40" s="166">
        <f t="shared" si="4"/>
        <v>0</v>
      </c>
      <c r="T40" s="166">
        <f t="shared" si="4"/>
        <v>0</v>
      </c>
      <c r="U40" s="166">
        <f t="shared" si="4"/>
        <v>0</v>
      </c>
      <c r="V40" s="166">
        <f t="shared" si="4"/>
        <v>0</v>
      </c>
      <c r="W40" s="166">
        <f t="shared" si="4"/>
        <v>0</v>
      </c>
      <c r="X40" s="166">
        <f t="shared" si="4"/>
        <v>0</v>
      </c>
      <c r="Y40" s="166">
        <f t="shared" si="4"/>
        <v>0</v>
      </c>
      <c r="Z40" s="166">
        <f t="shared" si="4"/>
        <v>0</v>
      </c>
      <c r="AA40" s="73">
        <f t="shared" si="4"/>
        <v>0</v>
      </c>
      <c r="AB40" s="64"/>
    </row>
    <row r="41" spans="2:28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+'Contract 1'!H41+'Contract 2'!H41+'Contract 3'!H41+'Contract 4'!H41+'Contract 5'!H41+'Contract 6'!H41+'Contract 7'!H41+'Contract 8'!H41+'Contract 9'!H41+'Contract 10'!H41+'Contract 11'!H41+'Contract 12'!H41+'Contract 13'!H41+'Contract 14'!H41+'Contract 15'!H41</f>
        <v>0</v>
      </c>
      <c r="I41" s="155">
        <f>+'FY 24-25 Forecast'!L46</f>
        <v>0</v>
      </c>
      <c r="J41" s="155">
        <f>+'FY 24-25 Forecast'!M46</f>
        <v>0</v>
      </c>
      <c r="K41" s="155">
        <f>+'FY 24-25 Forecast'!N46</f>
        <v>0</v>
      </c>
      <c r="L41" s="270">
        <f>+'FY 24-25 Forecast'!O46</f>
        <v>0</v>
      </c>
      <c r="M41" s="309"/>
      <c r="N41" s="155">
        <f>+'Contract 1'!I41+'Contract 2'!I41+'Contract 3'!I41+'Contract 4'!I41+'Contract 5'!I41+'Contract 6'!I41+'Contract 7'!I41+'Contract 8'!I41+'Contract 9'!I41+'Contract 10'!I41+'Contract 11'!I41+'Contract 12'!I41+'Contract 13'!I41+'Contract 14'!I41+'Contract 15'!I41</f>
        <v>0</v>
      </c>
      <c r="O41" s="155">
        <f>+'Contract 1'!J41+'Contract 2'!J41+'Contract 3'!J41+'Contract 4'!J41+'Contract 5'!J41+'Contract 6'!J41+'Contract 7'!J41+'Contract 8'!J41+'Contract 9'!J41+'Contract 10'!J41+'Contract 11'!J41+'Contract 12'!J41+'Contract 13'!J41+'Contract 14'!J41+'Contract 15'!J41</f>
        <v>0</v>
      </c>
      <c r="P41" s="155">
        <f>+'Contract 1'!K41+'Contract 2'!K41+'Contract 3'!K41+'Contract 4'!K41+'Contract 5'!K41+'Contract 6'!K41+'Contract 7'!K41+'Contract 8'!K41+'Contract 9'!K41+'Contract 10'!K41+'Contract 11'!K41+'Contract 12'!K41+'Contract 13'!K41+'Contract 14'!K41+'Contract 15'!K41</f>
        <v>0</v>
      </c>
      <c r="Q41" s="155">
        <f>+'Contract 1'!L41+'Contract 2'!L41+'Contract 3'!L41+'Contract 4'!L41+'Contract 5'!L41+'Contract 6'!L41+'Contract 7'!L41+'Contract 8'!L41+'Contract 9'!L41+'Contract 10'!L41+'Contract 11'!L41+'Contract 12'!L41+'Contract 13'!L41+'Contract 14'!L41+'Contract 15'!L41</f>
        <v>0</v>
      </c>
      <c r="R41" s="155">
        <f>+'Contract 1'!M41+'Contract 2'!M41+'Contract 3'!M41+'Contract 4'!M41+'Contract 5'!M41+'Contract 6'!M41+'Contract 7'!M41+'Contract 8'!M41+'Contract 9'!M41+'Contract 10'!M41+'Contract 11'!M41+'Contract 12'!M41+'Contract 13'!M41+'Contract 14'!M41+'Contract 15'!M41</f>
        <v>0</v>
      </c>
      <c r="S41" s="155">
        <f>+'Contract 1'!N41+'Contract 2'!N41+'Contract 3'!N41+'Contract 4'!N41+'Contract 5'!N41+'Contract 6'!N41+'Contract 7'!N41+'Contract 8'!N41+'Contract 9'!N41+'Contract 10'!N41+'Contract 11'!N41+'Contract 12'!N41+'Contract 13'!N41+'Contract 14'!N41+'Contract 15'!N41</f>
        <v>0</v>
      </c>
      <c r="T41" s="155">
        <f>+'Contract 1'!O41+'Contract 2'!O41+'Contract 3'!O41+'Contract 4'!O41+'Contract 5'!O41+'Contract 6'!O41+'Contract 7'!O41+'Contract 8'!O41+'Contract 9'!O41+'Contract 10'!O41+'Contract 11'!O41+'Contract 12'!O41+'Contract 13'!O41+'Contract 14'!O41+'Contract 15'!O41</f>
        <v>0</v>
      </c>
      <c r="U41" s="155">
        <f>+'Contract 1'!P41+'Contract 2'!P41+'Contract 3'!P41+'Contract 4'!P41+'Contract 5'!P41+'Contract 6'!P41+'Contract 7'!P41+'Contract 8'!P41+'Contract 9'!P41+'Contract 10'!P41+'Contract 11'!P41+'Contract 12'!P41+'Contract 13'!P41+'Contract 14'!P41+'Contract 15'!P41</f>
        <v>0</v>
      </c>
      <c r="V41" s="155">
        <f>+'Contract 1'!Q41+'Contract 2'!Q41+'Contract 3'!Q41+'Contract 4'!Q41+'Contract 5'!Q41+'Contract 6'!Q41+'Contract 7'!Q41+'Contract 8'!Q41+'Contract 9'!Q41+'Contract 10'!Q41+'Contract 11'!Q41+'Contract 12'!Q41+'Contract 13'!Q41+'Contract 14'!Q41+'Contract 15'!Q41</f>
        <v>0</v>
      </c>
      <c r="W41" s="155">
        <f>+'Contract 1'!R41+'Contract 2'!R41+'Contract 3'!R41+'Contract 4'!R41+'Contract 5'!R41+'Contract 6'!R41+'Contract 7'!R41+'Contract 8'!R41+'Contract 9'!R41+'Contract 10'!R41+'Contract 11'!R41+'Contract 12'!R41+'Contract 13'!R41+'Contract 14'!R41+'Contract 15'!R41</f>
        <v>0</v>
      </c>
      <c r="X41" s="155">
        <f>+'Contract 1'!S41+'Contract 2'!S41+'Contract 3'!S41+'Contract 4'!S41+'Contract 5'!S41+'Contract 6'!S41+'Contract 7'!S41+'Contract 8'!S41+'Contract 9'!S41+'Contract 10'!S41+'Contract 11'!S41+'Contract 12'!S41+'Contract 13'!S41+'Contract 14'!S41+'Contract 15'!S41</f>
        <v>0</v>
      </c>
      <c r="Y41" s="155">
        <f>+'Contract 1'!T41+'Contract 2'!T41+'Contract 3'!T41+'Contract 4'!T41+'Contract 5'!T41+'Contract 6'!T41+'Contract 7'!T41+'Contract 8'!T41+'Contract 9'!T41+'Contract 10'!T41+'Contract 11'!T41+'Contract 12'!T41+'Contract 13'!T41+'Contract 14'!T41+'Contract 15'!T41</f>
        <v>0</v>
      </c>
      <c r="Z41" s="157">
        <f>SUM(N41:Y41)</f>
        <v>0</v>
      </c>
      <c r="AA41" s="126">
        <f>H41-Z41</f>
        <v>0</v>
      </c>
      <c r="AB41" s="18"/>
    </row>
    <row r="42" spans="2:28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+'Contract 1'!H42+'Contract 2'!H42+'Contract 3'!H42+'Contract 4'!H42+'Contract 5'!H42+'Contract 6'!H42+'Contract 7'!H42+'Contract 8'!H42+'Contract 9'!H42+'Contract 10'!H42+'Contract 11'!H42+'Contract 12'!H42+'Contract 13'!H42+'Contract 14'!H42+'Contract 15'!H42</f>
        <v>0</v>
      </c>
      <c r="I42" s="155">
        <f>+'FY 24-25 Forecast'!L47</f>
        <v>0</v>
      </c>
      <c r="J42" s="155">
        <f>+'FY 24-25 Forecast'!M47</f>
        <v>0</v>
      </c>
      <c r="K42" s="155">
        <f>+'FY 24-25 Forecast'!N47</f>
        <v>0</v>
      </c>
      <c r="L42" s="270">
        <f>+'FY 24-25 Forecast'!O47</f>
        <v>0</v>
      </c>
      <c r="M42" s="309"/>
      <c r="N42" s="155">
        <f>+'Contract 1'!I42+'Contract 2'!I42+'Contract 3'!I42+'Contract 4'!I42+'Contract 5'!I42+'Contract 6'!I42+'Contract 7'!I42+'Contract 8'!I42+'Contract 9'!I42+'Contract 10'!I42+'Contract 11'!I42+'Contract 12'!I42+'Contract 13'!I42+'Contract 14'!I42+'Contract 15'!I42</f>
        <v>0</v>
      </c>
      <c r="O42" s="155">
        <f>+'Contract 1'!J42+'Contract 2'!J42+'Contract 3'!J42+'Contract 4'!J42+'Contract 5'!J42+'Contract 6'!J42+'Contract 7'!J42+'Contract 8'!J42+'Contract 9'!J42+'Contract 10'!J42+'Contract 11'!J42+'Contract 12'!J42+'Contract 13'!J42+'Contract 14'!J42+'Contract 15'!J42</f>
        <v>0</v>
      </c>
      <c r="P42" s="155">
        <f>+'Contract 1'!K42+'Contract 2'!K42+'Contract 3'!K42+'Contract 4'!K42+'Contract 5'!K42+'Contract 6'!K42+'Contract 7'!K42+'Contract 8'!K42+'Contract 9'!K42+'Contract 10'!K42+'Contract 11'!K42+'Contract 12'!K42+'Contract 13'!K42+'Contract 14'!K42+'Contract 15'!K42</f>
        <v>0</v>
      </c>
      <c r="Q42" s="155">
        <f>+'Contract 1'!L42+'Contract 2'!L42+'Contract 3'!L42+'Contract 4'!L42+'Contract 5'!L42+'Contract 6'!L42+'Contract 7'!L42+'Contract 8'!L42+'Contract 9'!L42+'Contract 10'!L42+'Contract 11'!L42+'Contract 12'!L42+'Contract 13'!L42+'Contract 14'!L42+'Contract 15'!L42</f>
        <v>0</v>
      </c>
      <c r="R42" s="155">
        <f>+'Contract 1'!M42+'Contract 2'!M42+'Contract 3'!M42+'Contract 4'!M42+'Contract 5'!M42+'Contract 6'!M42+'Contract 7'!M42+'Contract 8'!M42+'Contract 9'!M42+'Contract 10'!M42+'Contract 11'!M42+'Contract 12'!M42+'Contract 13'!M42+'Contract 14'!M42+'Contract 15'!M42</f>
        <v>0</v>
      </c>
      <c r="S42" s="155">
        <f>+'Contract 1'!N42+'Contract 2'!N42+'Contract 3'!N42+'Contract 4'!N42+'Contract 5'!N42+'Contract 6'!N42+'Contract 7'!N42+'Contract 8'!N42+'Contract 9'!N42+'Contract 10'!N42+'Contract 11'!N42+'Contract 12'!N42+'Contract 13'!N42+'Contract 14'!N42+'Contract 15'!N42</f>
        <v>0</v>
      </c>
      <c r="T42" s="155">
        <f>+'Contract 1'!O42+'Contract 2'!O42+'Contract 3'!O42+'Contract 4'!O42+'Contract 5'!O42+'Contract 6'!O42+'Contract 7'!O42+'Contract 8'!O42+'Contract 9'!O42+'Contract 10'!O42+'Contract 11'!O42+'Contract 12'!O42+'Contract 13'!O42+'Contract 14'!O42+'Contract 15'!O42</f>
        <v>0</v>
      </c>
      <c r="U42" s="155">
        <f>+'Contract 1'!P42+'Contract 2'!P42+'Contract 3'!P42+'Contract 4'!P42+'Contract 5'!P42+'Contract 6'!P42+'Contract 7'!P42+'Contract 8'!P42+'Contract 9'!P42+'Contract 10'!P42+'Contract 11'!P42+'Contract 12'!P42+'Contract 13'!P42+'Contract 14'!P42+'Contract 15'!P42</f>
        <v>0</v>
      </c>
      <c r="V42" s="155">
        <f>+'Contract 1'!Q42+'Contract 2'!Q42+'Contract 3'!Q42+'Contract 4'!Q42+'Contract 5'!Q42+'Contract 6'!Q42+'Contract 7'!Q42+'Contract 8'!Q42+'Contract 9'!Q42+'Contract 10'!Q42+'Contract 11'!Q42+'Contract 12'!Q42+'Contract 13'!Q42+'Contract 14'!Q42+'Contract 15'!Q42</f>
        <v>0</v>
      </c>
      <c r="W42" s="155">
        <f>+'Contract 1'!R42+'Contract 2'!R42+'Contract 3'!R42+'Contract 4'!R42+'Contract 5'!R42+'Contract 6'!R42+'Contract 7'!R42+'Contract 8'!R42+'Contract 9'!R42+'Contract 10'!R42+'Contract 11'!R42+'Contract 12'!R42+'Contract 13'!R42+'Contract 14'!R42+'Contract 15'!R42</f>
        <v>0</v>
      </c>
      <c r="X42" s="155">
        <f>+'Contract 1'!S42+'Contract 2'!S42+'Contract 3'!S42+'Contract 4'!S42+'Contract 5'!S42+'Contract 6'!S42+'Contract 7'!S42+'Contract 8'!S42+'Contract 9'!S42+'Contract 10'!S42+'Contract 11'!S42+'Contract 12'!S42+'Contract 13'!S42+'Contract 14'!S42+'Contract 15'!S42</f>
        <v>0</v>
      </c>
      <c r="Y42" s="155">
        <f>+'Contract 1'!T42+'Contract 2'!T42+'Contract 3'!T42+'Contract 4'!T42+'Contract 5'!T42+'Contract 6'!T42+'Contract 7'!T42+'Contract 8'!T42+'Contract 9'!T42+'Contract 10'!T42+'Contract 11'!T42+'Contract 12'!T42+'Contract 13'!T42+'Contract 14'!T42+'Contract 15'!T42</f>
        <v>0</v>
      </c>
      <c r="Z42" s="157">
        <f t="shared" ref="Z42:Z43" si="5">SUM(N42:Y42)</f>
        <v>0</v>
      </c>
      <c r="AA42" s="126">
        <f>H42-Z42</f>
        <v>0</v>
      </c>
      <c r="AB42" s="18"/>
    </row>
    <row r="43" spans="2:28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+'Contract 1'!H43+'Contract 2'!H43+'Contract 3'!H43+'Contract 4'!H43+'Contract 5'!H43+'Contract 6'!H43+'Contract 7'!H43+'Contract 8'!H43+'Contract 9'!H43+'Contract 10'!H43+'Contract 11'!H43+'Contract 12'!H43+'Contract 13'!H43+'Contract 14'!H43+'Contract 15'!H43</f>
        <v>0</v>
      </c>
      <c r="I43" s="155">
        <f>+'FY 24-25 Forecast'!L48</f>
        <v>0</v>
      </c>
      <c r="J43" s="155">
        <f>+'FY 24-25 Forecast'!M48</f>
        <v>0</v>
      </c>
      <c r="K43" s="155">
        <f>+'FY 24-25 Forecast'!N48</f>
        <v>0</v>
      </c>
      <c r="L43" s="270">
        <f>+'FY 24-25 Forecast'!O48</f>
        <v>0</v>
      </c>
      <c r="M43" s="309"/>
      <c r="N43" s="155">
        <f>+'Contract 1'!I43+'Contract 2'!I43+'Contract 3'!I43+'Contract 4'!I43+'Contract 5'!I43+'Contract 6'!I43+'Contract 7'!I43+'Contract 8'!I43+'Contract 9'!I43+'Contract 10'!I43+'Contract 11'!I43+'Contract 12'!I43+'Contract 13'!I43+'Contract 14'!I43+'Contract 15'!I43</f>
        <v>0</v>
      </c>
      <c r="O43" s="155">
        <f>+'Contract 1'!J43+'Contract 2'!J43+'Contract 3'!J43+'Contract 4'!J43+'Contract 5'!J43+'Contract 6'!J43+'Contract 7'!J43+'Contract 8'!J43+'Contract 9'!J43+'Contract 10'!J43+'Contract 11'!J43+'Contract 12'!J43+'Contract 13'!J43+'Contract 14'!J43+'Contract 15'!J43</f>
        <v>0</v>
      </c>
      <c r="P43" s="155">
        <f>+'Contract 1'!K43+'Contract 2'!K43+'Contract 3'!K43+'Contract 4'!K43+'Contract 5'!K43+'Contract 6'!K43+'Contract 7'!K43+'Contract 8'!K43+'Contract 9'!K43+'Contract 10'!K43+'Contract 11'!K43+'Contract 12'!K43+'Contract 13'!K43+'Contract 14'!K43+'Contract 15'!K43</f>
        <v>0</v>
      </c>
      <c r="Q43" s="155">
        <f>+'Contract 1'!L43+'Contract 2'!L43+'Contract 3'!L43+'Contract 4'!L43+'Contract 5'!L43+'Contract 6'!L43+'Contract 7'!L43+'Contract 8'!L43+'Contract 9'!L43+'Contract 10'!L43+'Contract 11'!L43+'Contract 12'!L43+'Contract 13'!L43+'Contract 14'!L43+'Contract 15'!L43</f>
        <v>0</v>
      </c>
      <c r="R43" s="155">
        <f>+'Contract 1'!M43+'Contract 2'!M43+'Contract 3'!M43+'Contract 4'!M43+'Contract 5'!M43+'Contract 6'!M43+'Contract 7'!M43+'Contract 8'!M43+'Contract 9'!M43+'Contract 10'!M43+'Contract 11'!M43+'Contract 12'!M43+'Contract 13'!M43+'Contract 14'!M43+'Contract 15'!M43</f>
        <v>0</v>
      </c>
      <c r="S43" s="155">
        <f>+'Contract 1'!N43+'Contract 2'!N43+'Contract 3'!N43+'Contract 4'!N43+'Contract 5'!N43+'Contract 6'!N43+'Contract 7'!N43+'Contract 8'!N43+'Contract 9'!N43+'Contract 10'!N43+'Contract 11'!N43+'Contract 12'!N43+'Contract 13'!N43+'Contract 14'!N43+'Contract 15'!N43</f>
        <v>0</v>
      </c>
      <c r="T43" s="155">
        <f>+'Contract 1'!O43+'Contract 2'!O43+'Contract 3'!O43+'Contract 4'!O43+'Contract 5'!O43+'Contract 6'!O43+'Contract 7'!O43+'Contract 8'!O43+'Contract 9'!O43+'Contract 10'!O43+'Contract 11'!O43+'Contract 12'!O43+'Contract 13'!O43+'Contract 14'!O43+'Contract 15'!O43</f>
        <v>0</v>
      </c>
      <c r="U43" s="155">
        <f>+'Contract 1'!P43+'Contract 2'!P43+'Contract 3'!P43+'Contract 4'!P43+'Contract 5'!P43+'Contract 6'!P43+'Contract 7'!P43+'Contract 8'!P43+'Contract 9'!P43+'Contract 10'!P43+'Contract 11'!P43+'Contract 12'!P43+'Contract 13'!P43+'Contract 14'!P43+'Contract 15'!P43</f>
        <v>0</v>
      </c>
      <c r="V43" s="155">
        <f>+'Contract 1'!Q43+'Contract 2'!Q43+'Contract 3'!Q43+'Contract 4'!Q43+'Contract 5'!Q43+'Contract 6'!Q43+'Contract 7'!Q43+'Contract 8'!Q43+'Contract 9'!Q43+'Contract 10'!Q43+'Contract 11'!Q43+'Contract 12'!Q43+'Contract 13'!Q43+'Contract 14'!Q43+'Contract 15'!Q43</f>
        <v>0</v>
      </c>
      <c r="W43" s="155">
        <f>+'Contract 1'!R43+'Contract 2'!R43+'Contract 3'!R43+'Contract 4'!R43+'Contract 5'!R43+'Contract 6'!R43+'Contract 7'!R43+'Contract 8'!R43+'Contract 9'!R43+'Contract 10'!R43+'Contract 11'!R43+'Contract 12'!R43+'Contract 13'!R43+'Contract 14'!R43+'Contract 15'!R43</f>
        <v>0</v>
      </c>
      <c r="X43" s="155">
        <f>+'Contract 1'!S43+'Contract 2'!S43+'Contract 3'!S43+'Contract 4'!S43+'Contract 5'!S43+'Contract 6'!S43+'Contract 7'!S43+'Contract 8'!S43+'Contract 9'!S43+'Contract 10'!S43+'Contract 11'!S43+'Contract 12'!S43+'Contract 13'!S43+'Contract 14'!S43+'Contract 15'!S43</f>
        <v>0</v>
      </c>
      <c r="Y43" s="155">
        <f>+'Contract 1'!T43+'Contract 2'!T43+'Contract 3'!T43+'Contract 4'!T43+'Contract 5'!T43+'Contract 6'!T43+'Contract 7'!T43+'Contract 8'!T43+'Contract 9'!T43+'Contract 10'!T43+'Contract 11'!T43+'Contract 12'!T43+'Contract 13'!T43+'Contract 14'!T43+'Contract 15'!T43</f>
        <v>0</v>
      </c>
      <c r="Z43" s="157">
        <f t="shared" si="5"/>
        <v>0</v>
      </c>
      <c r="AA43" s="126">
        <f>H43-Z43</f>
        <v>0</v>
      </c>
      <c r="AB43" s="18"/>
    </row>
    <row r="44" spans="2:28" collapsed="1" x14ac:dyDescent="0.25">
      <c r="B44" s="163"/>
      <c r="C44" s="162" t="s">
        <v>367</v>
      </c>
      <c r="D44" s="164"/>
      <c r="E44" s="64"/>
      <c r="F44" s="65"/>
      <c r="G44" s="165"/>
      <c r="H44" s="159">
        <f t="shared" ref="H44:L44" si="6">SUBTOTAL(9,H41:H43)</f>
        <v>0</v>
      </c>
      <c r="I44" s="166">
        <f t="shared" si="6"/>
        <v>0</v>
      </c>
      <c r="J44" s="166">
        <f t="shared" si="6"/>
        <v>0</v>
      </c>
      <c r="K44" s="166">
        <f t="shared" si="6"/>
        <v>0</v>
      </c>
      <c r="L44" s="271">
        <f t="shared" si="6"/>
        <v>0</v>
      </c>
      <c r="M44" s="312"/>
      <c r="N44" s="166">
        <f t="shared" ref="N44:AA44" si="7">SUBTOTAL(9,N41:N43)</f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66">
        <f t="shared" si="7"/>
        <v>0</v>
      </c>
      <c r="V44" s="166">
        <f t="shared" si="7"/>
        <v>0</v>
      </c>
      <c r="W44" s="166">
        <f t="shared" si="7"/>
        <v>0</v>
      </c>
      <c r="X44" s="166">
        <f t="shared" si="7"/>
        <v>0</v>
      </c>
      <c r="Y44" s="166">
        <f t="shared" si="7"/>
        <v>0</v>
      </c>
      <c r="Z44" s="166">
        <f t="shared" si="7"/>
        <v>0</v>
      </c>
      <c r="AA44" s="73">
        <f t="shared" si="7"/>
        <v>0</v>
      </c>
      <c r="AB44" s="64"/>
    </row>
    <row r="45" spans="2:28" x14ac:dyDescent="0.25">
      <c r="B45" s="167"/>
      <c r="C45" s="168" t="s">
        <v>368</v>
      </c>
      <c r="D45" s="164"/>
      <c r="E45" s="64"/>
      <c r="F45" s="65"/>
      <c r="G45" s="165"/>
      <c r="H45" s="159">
        <f>SUM(H18,H40,H44,H14,H15)</f>
        <v>50000</v>
      </c>
      <c r="I45" s="166">
        <f t="shared" ref="I45:Z45" si="8">SUM(I18,I40,I44,I14,I15)</f>
        <v>0</v>
      </c>
      <c r="J45" s="166">
        <f t="shared" si="8"/>
        <v>0</v>
      </c>
      <c r="K45" s="166">
        <f t="shared" si="8"/>
        <v>0</v>
      </c>
      <c r="L45" s="271">
        <f t="shared" si="8"/>
        <v>31116.720000000001</v>
      </c>
      <c r="M45" s="312"/>
      <c r="N45" s="166">
        <f t="shared" si="8"/>
        <v>4166.67</v>
      </c>
      <c r="O45" s="166">
        <f t="shared" si="8"/>
        <v>4166.67</v>
      </c>
      <c r="P45" s="166">
        <f t="shared" si="8"/>
        <v>4166.67</v>
      </c>
      <c r="Q45" s="166">
        <f t="shared" si="8"/>
        <v>4166.67</v>
      </c>
      <c r="R45" s="166">
        <f t="shared" si="8"/>
        <v>4166.67</v>
      </c>
      <c r="S45" s="166">
        <f t="shared" si="8"/>
        <v>4166.67</v>
      </c>
      <c r="T45" s="166">
        <f t="shared" si="8"/>
        <v>4166.67</v>
      </c>
      <c r="U45" s="73">
        <f t="shared" si="8"/>
        <v>4166.67</v>
      </c>
      <c r="V45" s="166">
        <f t="shared" si="8"/>
        <v>4166.67</v>
      </c>
      <c r="W45" s="73">
        <f t="shared" si="8"/>
        <v>4166.67</v>
      </c>
      <c r="X45" s="166">
        <f t="shared" si="8"/>
        <v>4166.67</v>
      </c>
      <c r="Y45" s="166">
        <f t="shared" si="8"/>
        <v>4166.67</v>
      </c>
      <c r="Z45" s="166">
        <f t="shared" si="8"/>
        <v>50000.039999999986</v>
      </c>
      <c r="AA45" s="73">
        <f t="shared" ref="AA45" si="9">SUBTOTAL(9,AA14:AA39)</f>
        <v>-3.99999999863212E-2</v>
      </c>
      <c r="AB45" s="64"/>
    </row>
    <row r="46" spans="2:28" x14ac:dyDescent="0.25">
      <c r="B46" s="169"/>
      <c r="C46" s="170" t="s">
        <v>369</v>
      </c>
      <c r="D46" s="171"/>
      <c r="E46" s="70"/>
      <c r="F46" s="172"/>
      <c r="G46" s="173"/>
      <c r="H46" s="174">
        <f>SUM(H12,H45)</f>
        <v>803565.33000000007</v>
      </c>
      <c r="I46" s="174">
        <f t="shared" ref="I46:AA46" si="10">SUM(I12,I45)</f>
        <v>54251</v>
      </c>
      <c r="J46" s="174">
        <f t="shared" si="10"/>
        <v>51201</v>
      </c>
      <c r="K46" s="174">
        <f t="shared" si="10"/>
        <v>54050</v>
      </c>
      <c r="L46" s="282">
        <f t="shared" si="10"/>
        <v>798613.83000000007</v>
      </c>
      <c r="M46" s="313"/>
      <c r="N46" s="174">
        <f t="shared" si="10"/>
        <v>66963.760000000009</v>
      </c>
      <c r="O46" s="174">
        <f t="shared" si="10"/>
        <v>66963.760000000009</v>
      </c>
      <c r="P46" s="174">
        <f t="shared" si="10"/>
        <v>66963.760000000009</v>
      </c>
      <c r="Q46" s="174">
        <f t="shared" si="10"/>
        <v>66963.760000000009</v>
      </c>
      <c r="R46" s="174">
        <f t="shared" si="10"/>
        <v>66963.760000000009</v>
      </c>
      <c r="S46" s="174">
        <f t="shared" si="10"/>
        <v>66963.760000000009</v>
      </c>
      <c r="T46" s="174">
        <f t="shared" si="10"/>
        <v>66963.760000000009</v>
      </c>
      <c r="U46" s="174">
        <f t="shared" si="10"/>
        <v>66963.760000000009</v>
      </c>
      <c r="V46" s="174">
        <f t="shared" si="10"/>
        <v>66963.760000000009</v>
      </c>
      <c r="W46" s="174">
        <f t="shared" si="10"/>
        <v>66963.760000000009</v>
      </c>
      <c r="X46" s="174">
        <f t="shared" si="10"/>
        <v>66963.760000000009</v>
      </c>
      <c r="Y46" s="174">
        <f t="shared" si="10"/>
        <v>66963.760000000009</v>
      </c>
      <c r="Z46" s="174">
        <f t="shared" si="10"/>
        <v>803565.12</v>
      </c>
      <c r="AA46" s="174">
        <f t="shared" si="10"/>
        <v>0.21000000005005859</v>
      </c>
      <c r="AB46" s="18"/>
    </row>
    <row r="47" spans="2:28" x14ac:dyDescent="0.25">
      <c r="B47" s="158"/>
      <c r="C47" s="175"/>
      <c r="D47" s="153"/>
      <c r="E47" s="18"/>
      <c r="F47" s="54"/>
      <c r="G47" s="154"/>
      <c r="H47" s="176"/>
      <c r="I47" s="176"/>
      <c r="J47" s="176"/>
      <c r="K47" s="176"/>
      <c r="L47" s="283"/>
      <c r="M47" s="314"/>
      <c r="N47" s="176"/>
      <c r="O47" s="176"/>
      <c r="P47" s="176"/>
      <c r="Q47" s="177"/>
      <c r="R47" s="176"/>
      <c r="S47" s="176"/>
      <c r="T47" s="178"/>
      <c r="U47" s="178"/>
      <c r="V47" s="176"/>
      <c r="W47" s="178"/>
      <c r="X47" s="176"/>
      <c r="Y47" s="178"/>
      <c r="Z47" s="179"/>
      <c r="AA47" s="178"/>
      <c r="AB47" s="18"/>
    </row>
    <row r="48" spans="2:28" x14ac:dyDescent="0.25">
      <c r="B48" s="158"/>
      <c r="C48" s="175"/>
      <c r="D48" s="153"/>
      <c r="E48" s="18"/>
      <c r="F48" s="54"/>
      <c r="G48" s="154"/>
      <c r="H48" s="176"/>
      <c r="I48" s="176"/>
      <c r="J48" s="176"/>
      <c r="K48" s="176"/>
      <c r="L48" s="283"/>
      <c r="M48" s="314"/>
      <c r="N48" s="176"/>
      <c r="O48" s="176"/>
      <c r="P48" s="176"/>
      <c r="Q48" s="177"/>
      <c r="R48" s="176"/>
      <c r="S48" s="176"/>
      <c r="T48" s="178"/>
      <c r="U48" s="178"/>
      <c r="V48" s="176"/>
      <c r="W48" s="178"/>
      <c r="X48" s="176"/>
      <c r="Y48" s="178"/>
      <c r="Z48" s="179"/>
      <c r="AA48" s="178"/>
      <c r="AB48" s="18"/>
    </row>
    <row r="49" spans="2:28" x14ac:dyDescent="0.25">
      <c r="B49" s="137"/>
      <c r="C49" s="138" t="s">
        <v>629</v>
      </c>
      <c r="D49" s="147"/>
      <c r="E49" s="148"/>
      <c r="F49" s="147"/>
      <c r="G49" s="147"/>
      <c r="H49" s="137"/>
      <c r="I49" s="137"/>
      <c r="J49" s="137"/>
      <c r="K49" s="137"/>
      <c r="L49" s="284"/>
      <c r="M49" s="307"/>
      <c r="N49" s="137"/>
      <c r="O49" s="137"/>
      <c r="P49" s="137"/>
      <c r="Q49" s="285"/>
      <c r="R49" s="137"/>
      <c r="S49" s="137"/>
      <c r="T49" s="139"/>
      <c r="U49" s="139"/>
      <c r="V49" s="137"/>
      <c r="W49" s="139"/>
      <c r="X49" s="137"/>
      <c r="Y49" s="139"/>
      <c r="Z49" s="286"/>
      <c r="AA49" s="126">
        <f>H49-Z49</f>
        <v>0</v>
      </c>
      <c r="AB49" s="64"/>
    </row>
    <row r="50" spans="2:28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+'Contract 1'!H50+'Contract 2'!H50+'Contract 3'!H50+'Contract 4'!H50+'Contract 5'!H50+'Contract 6'!H50+'Contract 7'!H50+'Contract 8'!H50+'Contract 9'!H50+'Contract 10'!H50+'Contract 11'!H50+'Contract 12'!H50+'Contract 13'!H50+'Contract 14'!H50+'Contract 15'!H50</f>
        <v>330637.2844</v>
      </c>
      <c r="I50" s="155">
        <f>+'FY 24-25 Forecast'!L55</f>
        <v>23000</v>
      </c>
      <c r="J50" s="155">
        <f>+'FY 24-25 Forecast'!M55</f>
        <v>23000</v>
      </c>
      <c r="K50" s="155">
        <f>+'FY 24-25 Forecast'!N55</f>
        <v>23000</v>
      </c>
      <c r="L50" s="270">
        <f>+'FY 24-25 Forecast'!O55</f>
        <v>355544.42</v>
      </c>
      <c r="M50" s="309"/>
      <c r="N50" s="155">
        <f>+'Contract 1'!I50+'Contract 2'!I50+'Contract 3'!I50+'Contract 4'!I50+'Contract 5'!I50+'Contract 6'!I50+'Contract 7'!I50+'Contract 8'!I50+'Contract 9'!I50+'Contract 10'!I50+'Contract 11'!I50+'Contract 12'!I50+'Contract 13'!I50+'Contract 14'!I50+'Contract 15'!I50</f>
        <v>29136.620000000003</v>
      </c>
      <c r="O50" s="155">
        <f>+'Contract 1'!J50+'Contract 2'!J50+'Contract 3'!J50+'Contract 4'!J50+'Contract 5'!J50+'Contract 6'!J50+'Contract 7'!J50+'Contract 8'!J50+'Contract 9'!J50+'Contract 10'!J50+'Contract 11'!J50+'Contract 12'!J50+'Contract 13'!J50+'Contract 14'!J50+'Contract 15'!J50</f>
        <v>26603</v>
      </c>
      <c r="P50" s="155">
        <f>+'Contract 1'!K50+'Contract 2'!K50+'Contract 3'!K50+'Contract 4'!K50+'Contract 5'!K50+'Contract 6'!K50+'Contract 7'!K50+'Contract 8'!K50+'Contract 9'!K50+'Contract 10'!K50+'Contract 11'!K50+'Contract 12'!K50+'Contract 13'!K50+'Contract 14'!K50+'Contract 15'!K50</f>
        <v>27869.82</v>
      </c>
      <c r="Q50" s="155">
        <f>+'Contract 1'!L50+'Contract 2'!L50+'Contract 3'!L50+'Contract 4'!L50+'Contract 5'!L50+'Contract 6'!L50+'Contract 7'!L50+'Contract 8'!L50+'Contract 9'!L50+'Contract 10'!L50+'Contract 11'!L50+'Contract 12'!L50+'Contract 13'!L50+'Contract 14'!L50+'Contract 15'!L50</f>
        <v>29136.620000000003</v>
      </c>
      <c r="R50" s="155">
        <f>+'Contract 1'!M50+'Contract 2'!M50+'Contract 3'!M50+'Contract 4'!M50+'Contract 5'!M50+'Contract 6'!M50+'Contract 7'!M50+'Contract 8'!M50+'Contract 9'!M50+'Contract 10'!M50+'Contract 11'!M50+'Contract 12'!M50+'Contract 13'!M50+'Contract 14'!M50+'Contract 15'!M50</f>
        <v>25336.190000000002</v>
      </c>
      <c r="S50" s="155">
        <f>+'Contract 1'!N50+'Contract 2'!N50+'Contract 3'!N50+'Contract 4'!N50+'Contract 5'!N50+'Contract 6'!N50+'Contract 7'!N50+'Contract 8'!N50+'Contract 9'!N50+'Contract 10'!N50+'Contract 11'!N50+'Contract 12'!N50+'Contract 13'!N50+'Contract 14'!N50+'Contract 15'!N50</f>
        <v>29136.620000000003</v>
      </c>
      <c r="T50" s="155">
        <f>+'Contract 1'!O50+'Contract 2'!O50+'Contract 3'!O50+'Contract 4'!O50+'Contract 5'!O50+'Contract 6'!O50+'Contract 7'!O50+'Contract 8'!O50+'Contract 9'!O50+'Contract 10'!O50+'Contract 11'!O50+'Contract 12'!O50+'Contract 13'!O50+'Contract 14'!O50+'Contract 15'!O50</f>
        <v>27869.82</v>
      </c>
      <c r="U50" s="155">
        <f>+'Contract 1'!P50+'Contract 2'!P50+'Contract 3'!P50+'Contract 4'!P50+'Contract 5'!P50+'Contract 6'!P50+'Contract 7'!P50+'Contract 8'!P50+'Contract 9'!P50+'Contract 10'!P50+'Contract 11'!P50+'Contract 12'!P50+'Contract 13'!P50+'Contract 14'!P50+'Contract 15'!P50</f>
        <v>25336.190000000002</v>
      </c>
      <c r="V50" s="155">
        <f>+'Contract 1'!Q50+'Contract 2'!Q50+'Contract 3'!Q50+'Contract 4'!Q50+'Contract 5'!Q50+'Contract 6'!Q50+'Contract 7'!Q50+'Contract 8'!Q50+'Contract 9'!Q50+'Contract 10'!Q50+'Contract 11'!Q50+'Contract 12'!Q50+'Contract 13'!Q50+'Contract 14'!Q50+'Contract 15'!Q50</f>
        <v>27869.82</v>
      </c>
      <c r="W50" s="155">
        <f>+'Contract 1'!R50+'Contract 2'!R50+'Contract 3'!R50+'Contract 4'!R50+'Contract 5'!R50+'Contract 6'!R50+'Contract 7'!R50+'Contract 8'!R50+'Contract 9'!R50+'Contract 10'!R50+'Contract 11'!R50+'Contract 12'!R50+'Contract 13'!R50+'Contract 14'!R50+'Contract 15'!R50</f>
        <v>27869.82</v>
      </c>
      <c r="X50" s="155">
        <f>+'Contract 1'!S50+'Contract 2'!S50+'Contract 3'!S50+'Contract 4'!S50+'Contract 5'!S50+'Contract 6'!S50+'Contract 7'!S50+'Contract 8'!S50+'Contract 9'!S50+'Contract 10'!S50+'Contract 11'!S50+'Contract 12'!S50+'Contract 13'!S50+'Contract 14'!S50+'Contract 15'!S50</f>
        <v>26603</v>
      </c>
      <c r="Y50" s="155">
        <f>+'Contract 1'!T50+'Contract 2'!T50+'Contract 3'!T50+'Contract 4'!T50+'Contract 5'!T50+'Contract 6'!T50+'Contract 7'!T50+'Contract 8'!T50+'Contract 9'!T50+'Contract 10'!T50+'Contract 11'!T50+'Contract 12'!T50+'Contract 13'!T50+'Contract 14'!T50+'Contract 15'!T50</f>
        <v>27869.82</v>
      </c>
      <c r="Z50" s="155">
        <f>SUM(N50:Y50)</f>
        <v>330637.34000000003</v>
      </c>
      <c r="AA50" s="126">
        <f>H50-Z50</f>
        <v>-5.5600000021513551E-2</v>
      </c>
      <c r="AB50" s="18"/>
    </row>
    <row r="51" spans="2:28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+'Contract 1'!H51+'Contract 2'!H51+'Contract 3'!H51+'Contract 4'!H51+'Contract 5'!H51+'Contract 6'!H51+'Contract 7'!H51+'Contract 8'!H51+'Contract 9'!H51+'Contract 10'!H51+'Contract 11'!H51+'Contract 12'!H51+'Contract 13'!H51+'Contract 14'!H51+'Contract 15'!H51</f>
        <v>0</v>
      </c>
      <c r="I51" s="155">
        <f>+'FY 24-25 Forecast'!L56</f>
        <v>0</v>
      </c>
      <c r="J51" s="155">
        <f>+'FY 24-25 Forecast'!M56</f>
        <v>0</v>
      </c>
      <c r="K51" s="155">
        <f>+'FY 24-25 Forecast'!N56</f>
        <v>0</v>
      </c>
      <c r="L51" s="270">
        <f>+'FY 24-25 Forecast'!O56</f>
        <v>0</v>
      </c>
      <c r="M51" s="309"/>
      <c r="N51" s="155">
        <f>+'Contract 1'!I51+'Contract 2'!I51+'Contract 3'!I51+'Contract 4'!I51+'Contract 5'!I51+'Contract 6'!I51+'Contract 7'!I51+'Contract 8'!I51+'Contract 9'!I51+'Contract 10'!I51+'Contract 11'!I51+'Contract 12'!I51+'Contract 13'!I51+'Contract 14'!I51+'Contract 15'!I51</f>
        <v>0</v>
      </c>
      <c r="O51" s="155">
        <f>+'Contract 1'!J51+'Contract 2'!J51+'Contract 3'!J51+'Contract 4'!J51+'Contract 5'!J51+'Contract 6'!J51+'Contract 7'!J51+'Contract 8'!J51+'Contract 9'!J51+'Contract 10'!J51+'Contract 11'!J51+'Contract 12'!J51+'Contract 13'!J51+'Contract 14'!J51+'Contract 15'!J51</f>
        <v>0</v>
      </c>
      <c r="P51" s="155">
        <f>+'Contract 1'!K51+'Contract 2'!K51+'Contract 3'!K51+'Contract 4'!K51+'Contract 5'!K51+'Contract 6'!K51+'Contract 7'!K51+'Contract 8'!K51+'Contract 9'!K51+'Contract 10'!K51+'Contract 11'!K51+'Contract 12'!K51+'Contract 13'!K51+'Contract 14'!K51+'Contract 15'!K51</f>
        <v>0</v>
      </c>
      <c r="Q51" s="155">
        <f>+'Contract 1'!L51+'Contract 2'!L51+'Contract 3'!L51+'Contract 4'!L51+'Contract 5'!L51+'Contract 6'!L51+'Contract 7'!L51+'Contract 8'!L51+'Contract 9'!L51+'Contract 10'!L51+'Contract 11'!L51+'Contract 12'!L51+'Contract 13'!L51+'Contract 14'!L51+'Contract 15'!L51</f>
        <v>0</v>
      </c>
      <c r="R51" s="155">
        <f>+'Contract 1'!M51+'Contract 2'!M51+'Contract 3'!M51+'Contract 4'!M51+'Contract 5'!M51+'Contract 6'!M51+'Contract 7'!M51+'Contract 8'!M51+'Contract 9'!M51+'Contract 10'!M51+'Contract 11'!M51+'Contract 12'!M51+'Contract 13'!M51+'Contract 14'!M51+'Contract 15'!M51</f>
        <v>0</v>
      </c>
      <c r="S51" s="155">
        <f>+'Contract 1'!N51+'Contract 2'!N51+'Contract 3'!N51+'Contract 4'!N51+'Contract 5'!N51+'Contract 6'!N51+'Contract 7'!N51+'Contract 8'!N51+'Contract 9'!N51+'Contract 10'!N51+'Contract 11'!N51+'Contract 12'!N51+'Contract 13'!N51+'Contract 14'!N51+'Contract 15'!N51</f>
        <v>0</v>
      </c>
      <c r="T51" s="155">
        <f>+'Contract 1'!O51+'Contract 2'!O51+'Contract 3'!O51+'Contract 4'!O51+'Contract 5'!O51+'Contract 6'!O51+'Contract 7'!O51+'Contract 8'!O51+'Contract 9'!O51+'Contract 10'!O51+'Contract 11'!O51+'Contract 12'!O51+'Contract 13'!O51+'Contract 14'!O51+'Contract 15'!O51</f>
        <v>0</v>
      </c>
      <c r="U51" s="155">
        <f>+'Contract 1'!P51+'Contract 2'!P51+'Contract 3'!P51+'Contract 4'!P51+'Contract 5'!P51+'Contract 6'!P51+'Contract 7'!P51+'Contract 8'!P51+'Contract 9'!P51+'Contract 10'!P51+'Contract 11'!P51+'Contract 12'!P51+'Contract 13'!P51+'Contract 14'!P51+'Contract 15'!P51</f>
        <v>0</v>
      </c>
      <c r="V51" s="155">
        <f>+'Contract 1'!Q51+'Contract 2'!Q51+'Contract 3'!Q51+'Contract 4'!Q51+'Contract 5'!Q51+'Contract 6'!Q51+'Contract 7'!Q51+'Contract 8'!Q51+'Contract 9'!Q51+'Contract 10'!Q51+'Contract 11'!Q51+'Contract 12'!Q51+'Contract 13'!Q51+'Contract 14'!Q51+'Contract 15'!Q51</f>
        <v>0</v>
      </c>
      <c r="W51" s="155">
        <f>+'Contract 1'!R51+'Contract 2'!R51+'Contract 3'!R51+'Contract 4'!R51+'Contract 5'!R51+'Contract 6'!R51+'Contract 7'!R51+'Contract 8'!R51+'Contract 9'!R51+'Contract 10'!R51+'Contract 11'!R51+'Contract 12'!R51+'Contract 13'!R51+'Contract 14'!R51+'Contract 15'!R51</f>
        <v>0</v>
      </c>
      <c r="X51" s="155">
        <f>+'Contract 1'!S51+'Contract 2'!S51+'Contract 3'!S51+'Contract 4'!S51+'Contract 5'!S51+'Contract 6'!S51+'Contract 7'!S51+'Contract 8'!S51+'Contract 9'!S51+'Contract 10'!S51+'Contract 11'!S51+'Contract 12'!S51+'Contract 13'!S51+'Contract 14'!S51+'Contract 15'!S51</f>
        <v>0</v>
      </c>
      <c r="Y51" s="155">
        <f>+'Contract 1'!T51+'Contract 2'!T51+'Contract 3'!T51+'Contract 4'!T51+'Contract 5'!T51+'Contract 6'!T51+'Contract 7'!T51+'Contract 8'!T51+'Contract 9'!T51+'Contract 10'!T51+'Contract 11'!T51+'Contract 12'!T51+'Contract 13'!T51+'Contract 14'!T51+'Contract 15'!T51</f>
        <v>0</v>
      </c>
      <c r="Z51" s="155">
        <f>SUM(N51:Y51)</f>
        <v>0</v>
      </c>
      <c r="AA51" s="126">
        <f>H51-Z51</f>
        <v>0</v>
      </c>
      <c r="AB51" s="18"/>
    </row>
    <row r="52" spans="2:28" collapsed="1" x14ac:dyDescent="0.25">
      <c r="B52" s="163"/>
      <c r="C52" s="162" t="s">
        <v>371</v>
      </c>
      <c r="D52" s="164"/>
      <c r="E52" s="64"/>
      <c r="F52" s="65"/>
      <c r="G52" s="165"/>
      <c r="H52" s="159">
        <f t="shared" ref="H52:AA52" si="11">SUBTOTAL(9,H50:H51)</f>
        <v>330637.2844</v>
      </c>
      <c r="I52" s="166">
        <f>SUM(I50:I51)</f>
        <v>23000</v>
      </c>
      <c r="J52" s="166">
        <f>SUM(J50:J51)</f>
        <v>23000</v>
      </c>
      <c r="K52" s="166">
        <f>SUM(K50:K51)</f>
        <v>23000</v>
      </c>
      <c r="L52" s="271">
        <f>SUM(L50:L51)</f>
        <v>355544.42</v>
      </c>
      <c r="M52" s="312"/>
      <c r="N52" s="166">
        <f t="shared" si="11"/>
        <v>29136.620000000003</v>
      </c>
      <c r="O52" s="166">
        <f t="shared" si="11"/>
        <v>26603</v>
      </c>
      <c r="P52" s="166">
        <f t="shared" si="11"/>
        <v>27869.82</v>
      </c>
      <c r="Q52" s="166">
        <f t="shared" si="11"/>
        <v>29136.620000000003</v>
      </c>
      <c r="R52" s="166">
        <f t="shared" si="11"/>
        <v>25336.190000000002</v>
      </c>
      <c r="S52" s="166">
        <f t="shared" si="11"/>
        <v>29136.620000000003</v>
      </c>
      <c r="T52" s="166">
        <f t="shared" si="11"/>
        <v>27869.82</v>
      </c>
      <c r="U52" s="166">
        <f t="shared" si="11"/>
        <v>25336.190000000002</v>
      </c>
      <c r="V52" s="166">
        <f t="shared" si="11"/>
        <v>27869.82</v>
      </c>
      <c r="W52" s="166">
        <f t="shared" si="11"/>
        <v>27869.82</v>
      </c>
      <c r="X52" s="166">
        <f t="shared" si="11"/>
        <v>26603</v>
      </c>
      <c r="Y52" s="166">
        <f t="shared" si="11"/>
        <v>27869.82</v>
      </c>
      <c r="Z52" s="166">
        <f t="shared" si="11"/>
        <v>330637.34000000003</v>
      </c>
      <c r="AA52" s="73">
        <f t="shared" si="11"/>
        <v>-5.5600000021513551E-2</v>
      </c>
      <c r="AB52" s="64"/>
    </row>
    <row r="53" spans="2:28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+'Contract 1'!H53+'Contract 2'!H53+'Contract 3'!H53+'Contract 4'!H53+'Contract 5'!H53+'Contract 6'!H53+'Contract 7'!H53+'Contract 8'!H53+'Contract 9'!H53+'Contract 10'!H53+'Contract 11'!H53+'Contract 12'!H53+'Contract 13'!H53+'Contract 14'!H53+'Contract 15'!H53</f>
        <v>20499.5116328</v>
      </c>
      <c r="I53" s="155">
        <f>+'FY 24-25 Forecast'!L58</f>
        <v>1747.43</v>
      </c>
      <c r="J53" s="155">
        <f>+'FY 24-25 Forecast'!M58</f>
        <v>2009.56</v>
      </c>
      <c r="K53" s="155">
        <f>+'FY 24-25 Forecast'!N58</f>
        <v>1922.17</v>
      </c>
      <c r="L53" s="270">
        <f>+'FY 24-25 Forecast'!O58</f>
        <v>22933.449999999997</v>
      </c>
      <c r="M53" s="309"/>
      <c r="N53" s="155">
        <f>+'Contract 1'!I53+'Contract 2'!I53+'Contract 3'!I53+'Contract 4'!I53+'Contract 5'!I53+'Contract 6'!I53+'Contract 7'!I53+'Contract 8'!I53+'Contract 9'!I53+'Contract 10'!I53+'Contract 11'!I53+'Contract 12'!I53+'Contract 13'!I53+'Contract 14'!I53+'Contract 15'!I53</f>
        <v>1806.47</v>
      </c>
      <c r="O53" s="155">
        <f>+'Contract 1'!J53+'Contract 2'!J53+'Contract 3'!J53+'Contract 4'!J53+'Contract 5'!J53+'Contract 6'!J53+'Contract 7'!J53+'Contract 8'!J53+'Contract 9'!J53+'Contract 10'!J53+'Contract 11'!J53+'Contract 12'!J53+'Contract 13'!J53+'Contract 14'!J53+'Contract 15'!J53</f>
        <v>1649.39</v>
      </c>
      <c r="P53" s="155">
        <f>+'Contract 1'!K53+'Contract 2'!K53+'Contract 3'!K53+'Contract 4'!K53+'Contract 5'!K53+'Contract 6'!K53+'Contract 7'!K53+'Contract 8'!K53+'Contract 9'!K53+'Contract 10'!K53+'Contract 11'!K53+'Contract 12'!K53+'Contract 13'!K53+'Contract 14'!K53+'Contract 15'!K53</f>
        <v>1727.9399999999998</v>
      </c>
      <c r="Q53" s="155">
        <f>+'Contract 1'!L53+'Contract 2'!L53+'Contract 3'!L53+'Contract 4'!L53+'Contract 5'!L53+'Contract 6'!L53+'Contract 7'!L53+'Contract 8'!L53+'Contract 9'!L53+'Contract 10'!L53+'Contract 11'!L53+'Contract 12'!L53+'Contract 13'!L53+'Contract 14'!L53+'Contract 15'!L53</f>
        <v>1806.47</v>
      </c>
      <c r="R53" s="155">
        <f>+'Contract 1'!M53+'Contract 2'!M53+'Contract 3'!M53+'Contract 4'!M53+'Contract 5'!M53+'Contract 6'!M53+'Contract 7'!M53+'Contract 8'!M53+'Contract 9'!M53+'Contract 10'!M53+'Contract 11'!M53+'Contract 12'!M53+'Contract 13'!M53+'Contract 14'!M53+'Contract 15'!M53</f>
        <v>1570.85</v>
      </c>
      <c r="S53" s="155">
        <f>+'Contract 1'!N53+'Contract 2'!N53+'Contract 3'!N53+'Contract 4'!N53+'Contract 5'!N53+'Contract 6'!N53+'Contract 7'!N53+'Contract 8'!N53+'Contract 9'!N53+'Contract 10'!N53+'Contract 11'!N53+'Contract 12'!N53+'Contract 13'!N53+'Contract 14'!N53+'Contract 15'!N53</f>
        <v>1806.47</v>
      </c>
      <c r="T53" s="155">
        <f>+'Contract 1'!O53+'Contract 2'!O53+'Contract 3'!O53+'Contract 4'!O53+'Contract 5'!O53+'Contract 6'!O53+'Contract 7'!O53+'Contract 8'!O53+'Contract 9'!O53+'Contract 10'!O53+'Contract 11'!O53+'Contract 12'!O53+'Contract 13'!O53+'Contract 14'!O53+'Contract 15'!O53</f>
        <v>1727.9399999999998</v>
      </c>
      <c r="U53" s="155">
        <f>+'Contract 1'!P53+'Contract 2'!P53+'Contract 3'!P53+'Contract 4'!P53+'Contract 5'!P53+'Contract 6'!P53+'Contract 7'!P53+'Contract 8'!P53+'Contract 9'!P53+'Contract 10'!P53+'Contract 11'!P53+'Contract 12'!P53+'Contract 13'!P53+'Contract 14'!P53+'Contract 15'!P53</f>
        <v>1570.85</v>
      </c>
      <c r="V53" s="155">
        <f>+'Contract 1'!Q53+'Contract 2'!Q53+'Contract 3'!Q53+'Contract 4'!Q53+'Contract 5'!Q53+'Contract 6'!Q53+'Contract 7'!Q53+'Contract 8'!Q53+'Contract 9'!Q53+'Contract 10'!Q53+'Contract 11'!Q53+'Contract 12'!Q53+'Contract 13'!Q53+'Contract 14'!Q53+'Contract 15'!Q53</f>
        <v>1727.9399999999998</v>
      </c>
      <c r="W53" s="155">
        <f>+'Contract 1'!R53+'Contract 2'!R53+'Contract 3'!R53+'Contract 4'!R53+'Contract 5'!R53+'Contract 6'!R53+'Contract 7'!R53+'Contract 8'!R53+'Contract 9'!R53+'Contract 10'!R53+'Contract 11'!R53+'Contract 12'!R53+'Contract 13'!R53+'Contract 14'!R53+'Contract 15'!R53</f>
        <v>1727.9399999999998</v>
      </c>
      <c r="X53" s="155">
        <f>+'Contract 1'!S53+'Contract 2'!S53+'Contract 3'!S53+'Contract 4'!S53+'Contract 5'!S53+'Contract 6'!S53+'Contract 7'!S53+'Contract 8'!S53+'Contract 9'!S53+'Contract 10'!S53+'Contract 11'!S53+'Contract 12'!S53+'Contract 13'!S53+'Contract 14'!S53+'Contract 15'!S53</f>
        <v>1649.39</v>
      </c>
      <c r="Y53" s="155">
        <f>+'Contract 1'!T53+'Contract 2'!T53+'Contract 3'!T53+'Contract 4'!T53+'Contract 5'!T53+'Contract 6'!T53+'Contract 7'!T53+'Contract 8'!T53+'Contract 9'!T53+'Contract 10'!T53+'Contract 11'!T53+'Contract 12'!T53+'Contract 13'!T53+'Contract 14'!T53+'Contract 15'!T53</f>
        <v>1727.9399999999998</v>
      </c>
      <c r="Z53" s="155">
        <f>SUM(N53:Y53)</f>
        <v>20499.59</v>
      </c>
      <c r="AA53" s="126">
        <f>H53-Z53</f>
        <v>-7.8367199999775039E-2</v>
      </c>
      <c r="AB53" s="18"/>
    </row>
    <row r="54" spans="2:28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+'Contract 1'!H54+'Contract 2'!H54+'Contract 3'!H54+'Contract 4'!H54+'Contract 5'!H54+'Contract 6'!H54+'Contract 7'!H54+'Contract 8'!H54+'Contract 9'!H54+'Contract 10'!H54+'Contract 11'!H54+'Contract 12'!H54+'Contract 13'!H54+'Contract 14'!H54+'Contract 15'!H54</f>
        <v>4794.2406238000003</v>
      </c>
      <c r="I54" s="155">
        <f>+'FY 24-25 Forecast'!L59</f>
        <v>408.61999999999995</v>
      </c>
      <c r="J54" s="155">
        <f>+'FY 24-25 Forecast'!M59</f>
        <v>469.91999999999996</v>
      </c>
      <c r="K54" s="155">
        <f>+'FY 24-25 Forecast'!N59</f>
        <v>449.49</v>
      </c>
      <c r="L54" s="270">
        <f>+'FY 24-25 Forecast'!O59</f>
        <v>5363.3600000000006</v>
      </c>
      <c r="M54" s="309"/>
      <c r="N54" s="155">
        <f>+'Contract 1'!I54+'Contract 2'!I54+'Contract 3'!I54+'Contract 4'!I54+'Contract 5'!I54+'Contract 6'!I54+'Contract 7'!I54+'Contract 8'!I54+'Contract 9'!I54+'Contract 10'!I54+'Contract 11'!I54+'Contract 12'!I54+'Contract 13'!I54+'Contract 14'!I54+'Contract 15'!I54</f>
        <v>422.48</v>
      </c>
      <c r="O54" s="155">
        <f>+'Contract 1'!J54+'Contract 2'!J54+'Contract 3'!J54+'Contract 4'!J54+'Contract 5'!J54+'Contract 6'!J54+'Contract 7'!J54+'Contract 8'!J54+'Contract 9'!J54+'Contract 10'!J54+'Contract 11'!J54+'Contract 12'!J54+'Contract 13'!J54+'Contract 14'!J54+'Contract 15'!J54</f>
        <v>385.74</v>
      </c>
      <c r="P54" s="155">
        <f>+'Contract 1'!K54+'Contract 2'!K54+'Contract 3'!K54+'Contract 4'!K54+'Contract 5'!K54+'Contract 6'!K54+'Contract 7'!K54+'Contract 8'!K54+'Contract 9'!K54+'Contract 10'!K54+'Contract 11'!K54+'Contract 12'!K54+'Contract 13'!K54+'Contract 14'!K54+'Contract 15'!K54</f>
        <v>404.1</v>
      </c>
      <c r="Q54" s="155">
        <f>+'Contract 1'!L54+'Contract 2'!L54+'Contract 3'!L54+'Contract 4'!L54+'Contract 5'!L54+'Contract 6'!L54+'Contract 7'!L54+'Contract 8'!L54+'Contract 9'!L54+'Contract 10'!L54+'Contract 11'!L54+'Contract 12'!L54+'Contract 13'!L54+'Contract 14'!L54+'Contract 15'!L54</f>
        <v>422.48</v>
      </c>
      <c r="R54" s="155">
        <f>+'Contract 1'!M54+'Contract 2'!M54+'Contract 3'!M54+'Contract 4'!M54+'Contract 5'!M54+'Contract 6'!M54+'Contract 7'!M54+'Contract 8'!M54+'Contract 9'!M54+'Contract 10'!M54+'Contract 11'!M54+'Contract 12'!M54+'Contract 13'!M54+'Contract 14'!M54+'Contract 15'!M54</f>
        <v>367.38000000000005</v>
      </c>
      <c r="S54" s="155">
        <f>+'Contract 1'!N54+'Contract 2'!N54+'Contract 3'!N54+'Contract 4'!N54+'Contract 5'!N54+'Contract 6'!N54+'Contract 7'!N54+'Contract 8'!N54+'Contract 9'!N54+'Contract 10'!N54+'Contract 11'!N54+'Contract 12'!N54+'Contract 13'!N54+'Contract 14'!N54+'Contract 15'!N54</f>
        <v>422.48</v>
      </c>
      <c r="T54" s="155">
        <f>+'Contract 1'!O54+'Contract 2'!O54+'Contract 3'!O54+'Contract 4'!O54+'Contract 5'!O54+'Contract 6'!O54+'Contract 7'!O54+'Contract 8'!O54+'Contract 9'!O54+'Contract 10'!O54+'Contract 11'!O54+'Contract 12'!O54+'Contract 13'!O54+'Contract 14'!O54+'Contract 15'!O54</f>
        <v>404.1</v>
      </c>
      <c r="U54" s="155">
        <f>+'Contract 1'!P54+'Contract 2'!P54+'Contract 3'!P54+'Contract 4'!P54+'Contract 5'!P54+'Contract 6'!P54+'Contract 7'!P54+'Contract 8'!P54+'Contract 9'!P54+'Contract 10'!P54+'Contract 11'!P54+'Contract 12'!P54+'Contract 13'!P54+'Contract 14'!P54+'Contract 15'!P54</f>
        <v>367.38000000000005</v>
      </c>
      <c r="V54" s="155">
        <f>+'Contract 1'!Q54+'Contract 2'!Q54+'Contract 3'!Q54+'Contract 4'!Q54+'Contract 5'!Q54+'Contract 6'!Q54+'Contract 7'!Q54+'Contract 8'!Q54+'Contract 9'!Q54+'Contract 10'!Q54+'Contract 11'!Q54+'Contract 12'!Q54+'Contract 13'!Q54+'Contract 14'!Q54+'Contract 15'!Q54</f>
        <v>404.1</v>
      </c>
      <c r="W54" s="155">
        <f>+'Contract 1'!R54+'Contract 2'!R54+'Contract 3'!R54+'Contract 4'!R54+'Contract 5'!R54+'Contract 6'!R54+'Contract 7'!R54+'Contract 8'!R54+'Contract 9'!R54+'Contract 10'!R54+'Contract 11'!R54+'Contract 12'!R54+'Contract 13'!R54+'Contract 14'!R54+'Contract 15'!R54</f>
        <v>404.1</v>
      </c>
      <c r="X54" s="155">
        <f>+'Contract 1'!S54+'Contract 2'!S54+'Contract 3'!S54+'Contract 4'!S54+'Contract 5'!S54+'Contract 6'!S54+'Contract 7'!S54+'Contract 8'!S54+'Contract 9'!S54+'Contract 10'!S54+'Contract 11'!S54+'Contract 12'!S54+'Contract 13'!S54+'Contract 14'!S54+'Contract 15'!S54</f>
        <v>385.74</v>
      </c>
      <c r="Y54" s="155">
        <f>+'Contract 1'!T54+'Contract 2'!T54+'Contract 3'!T54+'Contract 4'!T54+'Contract 5'!T54+'Contract 6'!T54+'Contract 7'!T54+'Contract 8'!T54+'Contract 9'!T54+'Contract 10'!T54+'Contract 11'!T54+'Contract 12'!T54+'Contract 13'!T54+'Contract 14'!T54+'Contract 15'!T54</f>
        <v>404.1</v>
      </c>
      <c r="Z54" s="155">
        <f>SUM(N54:Y54)</f>
        <v>4794.18</v>
      </c>
      <c r="AA54" s="126">
        <f>H54-Z54</f>
        <v>6.0623800000030315E-2</v>
      </c>
      <c r="AB54" s="18"/>
    </row>
    <row r="55" spans="2:28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+'Contract 1'!H55+'Contract 2'!H55+'Contract 3'!H55+'Contract 4'!H55+'Contract 5'!H55+'Contract 6'!H55+'Contract 7'!H55+'Contract 8'!H55+'Contract 9'!H55+'Contract 10'!H55+'Contract 11'!H55+'Contract 12'!H55+'Contract 13'!H55+'Contract 14'!H55+'Contract 15'!H55</f>
        <v>2281.3972623599998</v>
      </c>
      <c r="I55" s="155">
        <f>+'FY 24-25 Forecast'!L60</f>
        <v>89.18</v>
      </c>
      <c r="J55" s="155">
        <f>+'FY 24-25 Forecast'!M60</f>
        <v>102.56</v>
      </c>
      <c r="K55" s="155">
        <f>+'FY 24-25 Forecast'!N60</f>
        <v>98.09</v>
      </c>
      <c r="L55" s="270">
        <f>+'FY 24-25 Forecast'!O60</f>
        <v>1344.45</v>
      </c>
      <c r="M55" s="309"/>
      <c r="N55" s="155">
        <f>+'Contract 1'!I55+'Contract 2'!I55+'Contract 3'!I55+'Contract 4'!I55+'Contract 5'!I55+'Contract 6'!I55+'Contract 7'!I55+'Contract 8'!I55+'Contract 9'!I55+'Contract 10'!I55+'Contract 11'!I55+'Contract 12'!I55+'Contract 13'!I55+'Contract 14'!I55+'Contract 15'!I55</f>
        <v>201.04000000000002</v>
      </c>
      <c r="O55" s="155">
        <f>+'Contract 1'!J55+'Contract 2'!J55+'Contract 3'!J55+'Contract 4'!J55+'Contract 5'!J55+'Contract 6'!J55+'Contract 7'!J55+'Contract 8'!J55+'Contract 9'!J55+'Contract 10'!J55+'Contract 11'!J55+'Contract 12'!J55+'Contract 13'!J55+'Contract 14'!J55+'Contract 15'!J55</f>
        <v>183.56000000000003</v>
      </c>
      <c r="P55" s="155">
        <f>+'Contract 1'!K55+'Contract 2'!K55+'Contract 3'!K55+'Contract 4'!K55+'Contract 5'!K55+'Contract 6'!K55+'Contract 7'!K55+'Contract 8'!K55+'Contract 9'!K55+'Contract 10'!K55+'Contract 11'!K55+'Contract 12'!K55+'Contract 13'!K55+'Contract 14'!K55+'Contract 15'!K55</f>
        <v>192.3</v>
      </c>
      <c r="Q55" s="155">
        <f>+'Contract 1'!L55+'Contract 2'!L55+'Contract 3'!L55+'Contract 4'!L55+'Contract 5'!L55+'Contract 6'!L55+'Contract 7'!L55+'Contract 8'!L55+'Contract 9'!L55+'Contract 10'!L55+'Contract 11'!L55+'Contract 12'!L55+'Contract 13'!L55+'Contract 14'!L55+'Contract 15'!L55</f>
        <v>201.04000000000002</v>
      </c>
      <c r="R55" s="155">
        <f>+'Contract 1'!M55+'Contract 2'!M55+'Contract 3'!M55+'Contract 4'!M55+'Contract 5'!M55+'Contract 6'!M55+'Contract 7'!M55+'Contract 8'!M55+'Contract 9'!M55+'Contract 10'!M55+'Contract 11'!M55+'Contract 12'!M55+'Contract 13'!M55+'Contract 14'!M55+'Contract 15'!M55</f>
        <v>174.80999999999997</v>
      </c>
      <c r="S55" s="155">
        <f>+'Contract 1'!N55+'Contract 2'!N55+'Contract 3'!N55+'Contract 4'!N55+'Contract 5'!N55+'Contract 6'!N55+'Contract 7'!N55+'Contract 8'!N55+'Contract 9'!N55+'Contract 10'!N55+'Contract 11'!N55+'Contract 12'!N55+'Contract 13'!N55+'Contract 14'!N55+'Contract 15'!N55</f>
        <v>201.04000000000002</v>
      </c>
      <c r="T55" s="155">
        <f>+'Contract 1'!O55+'Contract 2'!O55+'Contract 3'!O55+'Contract 4'!O55+'Contract 5'!O55+'Contract 6'!O55+'Contract 7'!O55+'Contract 8'!O55+'Contract 9'!O55+'Contract 10'!O55+'Contract 11'!O55+'Contract 12'!O55+'Contract 13'!O55+'Contract 14'!O55+'Contract 15'!O55</f>
        <v>192.3</v>
      </c>
      <c r="U55" s="155">
        <f>+'Contract 1'!P55+'Contract 2'!P55+'Contract 3'!P55+'Contract 4'!P55+'Contract 5'!P55+'Contract 6'!P55+'Contract 7'!P55+'Contract 8'!P55+'Contract 9'!P55+'Contract 10'!P55+'Contract 11'!P55+'Contract 12'!P55+'Contract 13'!P55+'Contract 14'!P55+'Contract 15'!P55</f>
        <v>174.80999999999997</v>
      </c>
      <c r="V55" s="155">
        <f>+'Contract 1'!Q55+'Contract 2'!Q55+'Contract 3'!Q55+'Contract 4'!Q55+'Contract 5'!Q55+'Contract 6'!Q55+'Contract 7'!Q55+'Contract 8'!Q55+'Contract 9'!Q55+'Contract 10'!Q55+'Contract 11'!Q55+'Contract 12'!Q55+'Contract 13'!Q55+'Contract 14'!Q55+'Contract 15'!Q55</f>
        <v>192.3</v>
      </c>
      <c r="W55" s="155">
        <f>+'Contract 1'!R55+'Contract 2'!R55+'Contract 3'!R55+'Contract 4'!R55+'Contract 5'!R55+'Contract 6'!R55+'Contract 7'!R55+'Contract 8'!R55+'Contract 9'!R55+'Contract 10'!R55+'Contract 11'!R55+'Contract 12'!R55+'Contract 13'!R55+'Contract 14'!R55+'Contract 15'!R55</f>
        <v>192.3</v>
      </c>
      <c r="X55" s="155">
        <f>+'Contract 1'!S55+'Contract 2'!S55+'Contract 3'!S55+'Contract 4'!S55+'Contract 5'!S55+'Contract 6'!S55+'Contract 7'!S55+'Contract 8'!S55+'Contract 9'!S55+'Contract 10'!S55+'Contract 11'!S55+'Contract 12'!S55+'Contract 13'!S55+'Contract 14'!S55+'Contract 15'!S55</f>
        <v>183.56000000000003</v>
      </c>
      <c r="Y55" s="155">
        <f>+'Contract 1'!T55+'Contract 2'!T55+'Contract 3'!T55+'Contract 4'!T55+'Contract 5'!T55+'Contract 6'!T55+'Contract 7'!T55+'Contract 8'!T55+'Contract 9'!T55+'Contract 10'!T55+'Contract 11'!T55+'Contract 12'!T55+'Contract 13'!T55+'Contract 14'!T55+'Contract 15'!T55</f>
        <v>192.3</v>
      </c>
      <c r="Z55" s="155">
        <f>SUM(N55:Y55)</f>
        <v>2281.36</v>
      </c>
      <c r="AA55" s="126">
        <f>H55-Z55</f>
        <v>3.7262359999658656E-2</v>
      </c>
      <c r="AB55" s="18"/>
    </row>
    <row r="56" spans="2:28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+'Contract 1'!H56+'Contract 2'!H56+'Contract 3'!H56+'Contract 4'!H56+'Contract 5'!H56+'Contract 6'!H56+'Contract 7'!H56+'Contract 8'!H56+'Contract 9'!H56+'Contract 10'!H56+'Contract 11'!H56+'Contract 12'!H56+'Contract 13'!H56+'Contract 14'!H56+'Contract 15'!H56</f>
        <v>17060.883875039999</v>
      </c>
      <c r="I56" s="155">
        <f>+'FY 24-25 Forecast'!L61</f>
        <v>145.41000000000003</v>
      </c>
      <c r="J56" s="155">
        <f>+'FY 24-25 Forecast'!M61</f>
        <v>167.22</v>
      </c>
      <c r="K56" s="155">
        <f>+'FY 24-25 Forecast'!N61</f>
        <v>159.93999999999997</v>
      </c>
      <c r="L56" s="270">
        <f>+'FY 24-25 Forecast'!O61</f>
        <v>2358.37</v>
      </c>
      <c r="M56" s="309"/>
      <c r="N56" s="155">
        <f>+'Contract 1'!I56+'Contract 2'!I56+'Contract 3'!I56+'Contract 4'!I56+'Contract 5'!I56+'Contract 6'!I56+'Contract 7'!I56+'Contract 8'!I56+'Contract 9'!I56+'Contract 10'!I56+'Contract 11'!I56+'Contract 12'!I56+'Contract 13'!I56+'Contract 14'!I56+'Contract 15'!I56</f>
        <v>1503.4499999999998</v>
      </c>
      <c r="O56" s="155">
        <f>+'Contract 1'!J56+'Contract 2'!J56+'Contract 3'!J56+'Contract 4'!J56+'Contract 5'!J56+'Contract 6'!J56+'Contract 7'!J56+'Contract 8'!J56+'Contract 9'!J56+'Contract 10'!J56+'Contract 11'!J56+'Contract 12'!J56+'Contract 13'!J56+'Contract 14'!J56+'Contract 15'!J56</f>
        <v>1372.71</v>
      </c>
      <c r="P56" s="155">
        <f>+'Contract 1'!K56+'Contract 2'!K56+'Contract 3'!K56+'Contract 4'!K56+'Contract 5'!K56+'Contract 6'!K56+'Contract 7'!K56+'Contract 8'!K56+'Contract 9'!K56+'Contract 10'!K56+'Contract 11'!K56+'Contract 12'!K56+'Contract 13'!K56+'Contract 14'!K56+'Contract 15'!K56</f>
        <v>1438.08</v>
      </c>
      <c r="Q56" s="155">
        <f>+'Contract 1'!L56+'Contract 2'!L56+'Contract 3'!L56+'Contract 4'!L56+'Contract 5'!L56+'Contract 6'!L56+'Contract 7'!L56+'Contract 8'!L56+'Contract 9'!L56+'Contract 10'!L56+'Contract 11'!L56+'Contract 12'!L56+'Contract 13'!L56+'Contract 14'!L56+'Contract 15'!L56</f>
        <v>1503.4499999999998</v>
      </c>
      <c r="R56" s="155">
        <f>+'Contract 1'!M56+'Contract 2'!M56+'Contract 3'!M56+'Contract 4'!M56+'Contract 5'!M56+'Contract 6'!M56+'Contract 7'!M56+'Contract 8'!M56+'Contract 9'!M56+'Contract 10'!M56+'Contract 11'!M56+'Contract 12'!M56+'Contract 13'!M56+'Contract 14'!M56+'Contract 15'!M56</f>
        <v>1307.3399999999999</v>
      </c>
      <c r="S56" s="155">
        <f>+'Contract 1'!N56+'Contract 2'!N56+'Contract 3'!N56+'Contract 4'!N56+'Contract 5'!N56+'Contract 6'!N56+'Contract 7'!N56+'Contract 8'!N56+'Contract 9'!N56+'Contract 10'!N56+'Contract 11'!N56+'Contract 12'!N56+'Contract 13'!N56+'Contract 14'!N56+'Contract 15'!N56</f>
        <v>1503.4499999999998</v>
      </c>
      <c r="T56" s="155">
        <f>+'Contract 1'!O56+'Contract 2'!O56+'Contract 3'!O56+'Contract 4'!O56+'Contract 5'!O56+'Contract 6'!O56+'Contract 7'!O56+'Contract 8'!O56+'Contract 9'!O56+'Contract 10'!O56+'Contract 11'!O56+'Contract 12'!O56+'Contract 13'!O56+'Contract 14'!O56+'Contract 15'!O56</f>
        <v>1438.08</v>
      </c>
      <c r="U56" s="155">
        <f>+'Contract 1'!P56+'Contract 2'!P56+'Contract 3'!P56+'Contract 4'!P56+'Contract 5'!P56+'Contract 6'!P56+'Contract 7'!P56+'Contract 8'!P56+'Contract 9'!P56+'Contract 10'!P56+'Contract 11'!P56+'Contract 12'!P56+'Contract 13'!P56+'Contract 14'!P56+'Contract 15'!P56</f>
        <v>1307.3399999999999</v>
      </c>
      <c r="V56" s="155">
        <f>+'Contract 1'!Q56+'Contract 2'!Q56+'Contract 3'!Q56+'Contract 4'!Q56+'Contract 5'!Q56+'Contract 6'!Q56+'Contract 7'!Q56+'Contract 8'!Q56+'Contract 9'!Q56+'Contract 10'!Q56+'Contract 11'!Q56+'Contract 12'!Q56+'Contract 13'!Q56+'Contract 14'!Q56+'Contract 15'!Q56</f>
        <v>1438.08</v>
      </c>
      <c r="W56" s="155">
        <f>+'Contract 1'!R56+'Contract 2'!R56+'Contract 3'!R56+'Contract 4'!R56+'Contract 5'!R56+'Contract 6'!R56+'Contract 7'!R56+'Contract 8'!R56+'Contract 9'!R56+'Contract 10'!R56+'Contract 11'!R56+'Contract 12'!R56+'Contract 13'!R56+'Contract 14'!R56+'Contract 15'!R56</f>
        <v>1438.08</v>
      </c>
      <c r="X56" s="155">
        <f>+'Contract 1'!S56+'Contract 2'!S56+'Contract 3'!S56+'Contract 4'!S56+'Contract 5'!S56+'Contract 6'!S56+'Contract 7'!S56+'Contract 8'!S56+'Contract 9'!S56+'Contract 10'!S56+'Contract 11'!S56+'Contract 12'!S56+'Contract 13'!S56+'Contract 14'!S56+'Contract 15'!S56</f>
        <v>1372.71</v>
      </c>
      <c r="Y56" s="155">
        <f>+'Contract 1'!T56+'Contract 2'!T56+'Contract 3'!T56+'Contract 4'!T56+'Contract 5'!T56+'Contract 6'!T56+'Contract 7'!T56+'Contract 8'!T56+'Contract 9'!T56+'Contract 10'!T56+'Contract 11'!T56+'Contract 12'!T56+'Contract 13'!T56+'Contract 14'!T56+'Contract 15'!T56</f>
        <v>1438.08</v>
      </c>
      <c r="Z56" s="155">
        <f>SUM(N56:Y56)</f>
        <v>17060.849999999999</v>
      </c>
      <c r="AA56" s="126">
        <f>H56-Z56</f>
        <v>3.3875040000566514E-2</v>
      </c>
      <c r="AB56" s="18"/>
    </row>
    <row r="57" spans="2:28" collapsed="1" x14ac:dyDescent="0.25">
      <c r="B57" s="163"/>
      <c r="C57" s="162" t="s">
        <v>376</v>
      </c>
      <c r="D57" s="164"/>
      <c r="E57" s="64"/>
      <c r="F57" s="65"/>
      <c r="G57" s="165"/>
      <c r="H57" s="159">
        <f t="shared" ref="H57:AA57" si="12">SUBTOTAL(9,H53:H56)</f>
        <v>44636.033393999998</v>
      </c>
      <c r="I57" s="166">
        <f>SUM(I53:I56)</f>
        <v>2390.64</v>
      </c>
      <c r="J57" s="166">
        <f>SUM(J53:J56)</f>
        <v>2749.2599999999998</v>
      </c>
      <c r="K57" s="166">
        <f>SUM(K53:K56)</f>
        <v>2629.69</v>
      </c>
      <c r="L57" s="271">
        <f>SUM(L53:L56)</f>
        <v>31999.629999999997</v>
      </c>
      <c r="M57" s="312"/>
      <c r="N57" s="166">
        <f t="shared" si="12"/>
        <v>3933.4399999999996</v>
      </c>
      <c r="O57" s="166">
        <f t="shared" si="12"/>
        <v>3591.4</v>
      </c>
      <c r="P57" s="166">
        <f t="shared" si="12"/>
        <v>3762.42</v>
      </c>
      <c r="Q57" s="166">
        <f t="shared" si="12"/>
        <v>3933.4399999999996</v>
      </c>
      <c r="R57" s="166">
        <f t="shared" si="12"/>
        <v>3420.38</v>
      </c>
      <c r="S57" s="166">
        <f t="shared" si="12"/>
        <v>3933.4399999999996</v>
      </c>
      <c r="T57" s="166">
        <f t="shared" si="12"/>
        <v>3762.42</v>
      </c>
      <c r="U57" s="166">
        <f t="shared" si="12"/>
        <v>3420.38</v>
      </c>
      <c r="V57" s="166">
        <f t="shared" si="12"/>
        <v>3762.42</v>
      </c>
      <c r="W57" s="166">
        <f t="shared" si="12"/>
        <v>3762.42</v>
      </c>
      <c r="X57" s="166">
        <f t="shared" si="12"/>
        <v>3591.4</v>
      </c>
      <c r="Y57" s="166">
        <f t="shared" si="12"/>
        <v>3762.42</v>
      </c>
      <c r="Z57" s="166">
        <f>SUBTOTAL(9,Z53:Z56)</f>
        <v>44635.979999999996</v>
      </c>
      <c r="AA57" s="73">
        <f t="shared" si="12"/>
        <v>5.3394000000480446E-2</v>
      </c>
      <c r="AB57" s="64"/>
    </row>
    <row r="58" spans="2:28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+'Contract 1'!H58+'Contract 2'!H58+'Contract 3'!H58+'Contract 4'!H58+'Contract 5'!H58+'Contract 6'!H58+'Contract 7'!H58+'Contract 8'!H58+'Contract 9'!H58+'Contract 10'!H58+'Contract 11'!H58+'Contract 12'!H58+'Contract 13'!H58+'Contract 14'!H58+'Contract 15'!H58</f>
        <v>48270.946538666671</v>
      </c>
      <c r="I58" s="155">
        <f>+'FY 24-25 Forecast'!L63</f>
        <v>4500</v>
      </c>
      <c r="J58" s="155">
        <f>+'FY 24-25 Forecast'!M63</f>
        <v>4938.72</v>
      </c>
      <c r="K58" s="155">
        <f>+'FY 24-25 Forecast'!N63</f>
        <v>4938.72</v>
      </c>
      <c r="L58" s="270">
        <f>+'FY 24-25 Forecast'!O63</f>
        <v>46130.539999999994</v>
      </c>
      <c r="M58" s="309"/>
      <c r="N58" s="155">
        <f>+'Contract 1'!I58+'Contract 2'!I58+'Contract 3'!I58+'Contract 4'!I58+'Contract 5'!I58+'Contract 6'!I58+'Contract 7'!I58+'Contract 8'!I58+'Contract 9'!I58+'Contract 10'!I58+'Contract 11'!I58+'Contract 12'!I58+'Contract 13'!I58+'Contract 14'!I58+'Contract 15'!I58</f>
        <v>4022.58</v>
      </c>
      <c r="O58" s="155">
        <f>+'Contract 1'!J58+'Contract 2'!J58+'Contract 3'!J58+'Contract 4'!J58+'Contract 5'!J58+'Contract 6'!J58+'Contract 7'!J58+'Contract 8'!J58+'Contract 9'!J58+'Contract 10'!J58+'Contract 11'!J58+'Contract 12'!J58+'Contract 13'!J58+'Contract 14'!J58+'Contract 15'!J58</f>
        <v>6033.86</v>
      </c>
      <c r="P58" s="155">
        <f>+'Contract 1'!K58+'Contract 2'!K58+'Contract 3'!K58+'Contract 4'!K58+'Contract 5'!K58+'Contract 6'!K58+'Contract 7'!K58+'Contract 8'!K58+'Contract 9'!K58+'Contract 10'!K58+'Contract 11'!K58+'Contract 12'!K58+'Contract 13'!K58+'Contract 14'!K58+'Contract 15'!K58</f>
        <v>4022.58</v>
      </c>
      <c r="Q58" s="155">
        <f>+'Contract 1'!L58+'Contract 2'!L58+'Contract 3'!L58+'Contract 4'!L58+'Contract 5'!L58+'Contract 6'!L58+'Contract 7'!L58+'Contract 8'!L58+'Contract 9'!L58+'Contract 10'!L58+'Contract 11'!L58+'Contract 12'!L58+'Contract 13'!L58+'Contract 14'!L58+'Contract 15'!L58</f>
        <v>2011.29</v>
      </c>
      <c r="R58" s="155">
        <f>+'Contract 1'!M58+'Contract 2'!M58+'Contract 3'!M58+'Contract 4'!M58+'Contract 5'!M58+'Contract 6'!M58+'Contract 7'!M58+'Contract 8'!M58+'Contract 9'!M58+'Contract 10'!M58+'Contract 11'!M58+'Contract 12'!M58+'Contract 13'!M58+'Contract 14'!M58+'Contract 15'!M58</f>
        <v>4022.58</v>
      </c>
      <c r="S58" s="155">
        <f>+'Contract 1'!N58+'Contract 2'!N58+'Contract 3'!N58+'Contract 4'!N58+'Contract 5'!N58+'Contract 6'!N58+'Contract 7'!N58+'Contract 8'!N58+'Contract 9'!N58+'Contract 10'!N58+'Contract 11'!N58+'Contract 12'!N58+'Contract 13'!N58+'Contract 14'!N58+'Contract 15'!N58</f>
        <v>4022.58</v>
      </c>
      <c r="T58" s="155">
        <f>+'Contract 1'!O58+'Contract 2'!O58+'Contract 3'!O58+'Contract 4'!O58+'Contract 5'!O58+'Contract 6'!O58+'Contract 7'!O58+'Contract 8'!O58+'Contract 9'!O58+'Contract 10'!O58+'Contract 11'!O58+'Contract 12'!O58+'Contract 13'!O58+'Contract 14'!O58+'Contract 15'!O58</f>
        <v>6033.86</v>
      </c>
      <c r="U58" s="155">
        <f>+'Contract 1'!P58+'Contract 2'!P58+'Contract 3'!P58+'Contract 4'!P58+'Contract 5'!P58+'Contract 6'!P58+'Contract 7'!P58+'Contract 8'!P58+'Contract 9'!P58+'Contract 10'!P58+'Contract 11'!P58+'Contract 12'!P58+'Contract 13'!P58+'Contract 14'!P58+'Contract 15'!P58</f>
        <v>4022.58</v>
      </c>
      <c r="V58" s="155">
        <f>+'Contract 1'!Q58+'Contract 2'!Q58+'Contract 3'!Q58+'Contract 4'!Q58+'Contract 5'!Q58+'Contract 6'!Q58+'Contract 7'!Q58+'Contract 8'!Q58+'Contract 9'!Q58+'Contract 10'!Q58+'Contract 11'!Q58+'Contract 12'!Q58+'Contract 13'!Q58+'Contract 14'!Q58+'Contract 15'!Q58</f>
        <v>4022.58</v>
      </c>
      <c r="W58" s="155">
        <f>+'Contract 1'!R58+'Contract 2'!R58+'Contract 3'!R58+'Contract 4'!R58+'Contract 5'!R58+'Contract 6'!R58+'Contract 7'!R58+'Contract 8'!R58+'Contract 9'!R58+'Contract 10'!R58+'Contract 11'!R58+'Contract 12'!R58+'Contract 13'!R58+'Contract 14'!R58+'Contract 15'!R58</f>
        <v>4022.58</v>
      </c>
      <c r="X58" s="155">
        <f>+'Contract 1'!S58+'Contract 2'!S58+'Contract 3'!S58+'Contract 4'!S58+'Contract 5'!S58+'Contract 6'!S58+'Contract 7'!S58+'Contract 8'!S58+'Contract 9'!S58+'Contract 10'!S58+'Contract 11'!S58+'Contract 12'!S58+'Contract 13'!S58+'Contract 14'!S58+'Contract 15'!S58</f>
        <v>2011.29</v>
      </c>
      <c r="Y58" s="155">
        <f>+'Contract 1'!T58+'Contract 2'!T58+'Contract 3'!T58+'Contract 4'!T58+'Contract 5'!T58+'Contract 6'!T58+'Contract 7'!T58+'Contract 8'!T58+'Contract 9'!T58+'Contract 10'!T58+'Contract 11'!T58+'Contract 12'!T58+'Contract 13'!T58+'Contract 14'!T58+'Contract 15'!T58</f>
        <v>4022.58</v>
      </c>
      <c r="Z58" s="155">
        <f t="shared" ref="Z58:Z69" si="13">SUM(N58:Y58)</f>
        <v>48270.94000000001</v>
      </c>
      <c r="AA58" s="126">
        <f t="shared" ref="AA58:AA69" si="14">H58-Z58</f>
        <v>6.5386666610720567E-3</v>
      </c>
      <c r="AB58" s="18"/>
    </row>
    <row r="59" spans="2:28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+'Contract 1'!H59+'Contract 2'!H59+'Contract 3'!H59+'Contract 4'!H59+'Contract 5'!H59+'Contract 6'!H59+'Contract 7'!H59+'Contract 8'!H59+'Contract 9'!H59+'Contract 10'!H59+'Contract 11'!H59+'Contract 12'!H59+'Contract 13'!H59+'Contract 14'!H59+'Contract 15'!H59</f>
        <v>114.97199999999999</v>
      </c>
      <c r="I59" s="155">
        <f>+'FY 24-25 Forecast'!L64</f>
        <v>112.1</v>
      </c>
      <c r="J59" s="155">
        <f>+'FY 24-25 Forecast'!M64</f>
        <v>74.72</v>
      </c>
      <c r="K59" s="155">
        <f>+'FY 24-25 Forecast'!N64</f>
        <v>74.72</v>
      </c>
      <c r="L59" s="270">
        <f>+'FY 24-25 Forecast'!O64</f>
        <v>379.22</v>
      </c>
      <c r="M59" s="309"/>
      <c r="N59" s="155">
        <f>+'Contract 1'!I59+'Contract 2'!I59+'Contract 3'!I59+'Contract 4'!I59+'Contract 5'!I59+'Contract 6'!I59+'Contract 7'!I59+'Contract 8'!I59+'Contract 9'!I59+'Contract 10'!I59+'Contract 11'!I59+'Contract 12'!I59+'Contract 13'!I59+'Contract 14'!I59+'Contract 15'!I59</f>
        <v>9.58</v>
      </c>
      <c r="O59" s="155">
        <f>+'Contract 1'!J59+'Contract 2'!J59+'Contract 3'!J59+'Contract 4'!J59+'Contract 5'!J59+'Contract 6'!J59+'Contract 7'!J59+'Contract 8'!J59+'Contract 9'!J59+'Contract 10'!J59+'Contract 11'!J59+'Contract 12'!J59+'Contract 13'!J59+'Contract 14'!J59+'Contract 15'!J59</f>
        <v>14.37</v>
      </c>
      <c r="P59" s="155">
        <f>+'Contract 1'!K59+'Contract 2'!K59+'Contract 3'!K59+'Contract 4'!K59+'Contract 5'!K59+'Contract 6'!K59+'Contract 7'!K59+'Contract 8'!K59+'Contract 9'!K59+'Contract 10'!K59+'Contract 11'!K59+'Contract 12'!K59+'Contract 13'!K59+'Contract 14'!K59+'Contract 15'!K59</f>
        <v>9.58</v>
      </c>
      <c r="Q59" s="155">
        <f>+'Contract 1'!L59+'Contract 2'!L59+'Contract 3'!L59+'Contract 4'!L59+'Contract 5'!L59+'Contract 6'!L59+'Contract 7'!L59+'Contract 8'!L59+'Contract 9'!L59+'Contract 10'!L59+'Contract 11'!L59+'Contract 12'!L59+'Contract 13'!L59+'Contract 14'!L59+'Contract 15'!L59</f>
        <v>4.8</v>
      </c>
      <c r="R59" s="155">
        <f>+'Contract 1'!M59+'Contract 2'!M59+'Contract 3'!M59+'Contract 4'!M59+'Contract 5'!M59+'Contract 6'!M59+'Contract 7'!M59+'Contract 8'!M59+'Contract 9'!M59+'Contract 10'!M59+'Contract 11'!M59+'Contract 12'!M59+'Contract 13'!M59+'Contract 14'!M59+'Contract 15'!M59</f>
        <v>9.58</v>
      </c>
      <c r="S59" s="155">
        <f>+'Contract 1'!N59+'Contract 2'!N59+'Contract 3'!N59+'Contract 4'!N59+'Contract 5'!N59+'Contract 6'!N59+'Contract 7'!N59+'Contract 8'!N59+'Contract 9'!N59+'Contract 10'!N59+'Contract 11'!N59+'Contract 12'!N59+'Contract 13'!N59+'Contract 14'!N59+'Contract 15'!N59</f>
        <v>9.58</v>
      </c>
      <c r="T59" s="155">
        <f>+'Contract 1'!O59+'Contract 2'!O59+'Contract 3'!O59+'Contract 4'!O59+'Contract 5'!O59+'Contract 6'!O59+'Contract 7'!O59+'Contract 8'!O59+'Contract 9'!O59+'Contract 10'!O59+'Contract 11'!O59+'Contract 12'!O59+'Contract 13'!O59+'Contract 14'!O59+'Contract 15'!O59</f>
        <v>14.37</v>
      </c>
      <c r="U59" s="155">
        <f>+'Contract 1'!P59+'Contract 2'!P59+'Contract 3'!P59+'Contract 4'!P59+'Contract 5'!P59+'Contract 6'!P59+'Contract 7'!P59+'Contract 8'!P59+'Contract 9'!P59+'Contract 10'!P59+'Contract 11'!P59+'Contract 12'!P59+'Contract 13'!P59+'Contract 14'!P59+'Contract 15'!P59</f>
        <v>9.58</v>
      </c>
      <c r="V59" s="155">
        <f>+'Contract 1'!Q59+'Contract 2'!Q59+'Contract 3'!Q59+'Contract 4'!Q59+'Contract 5'!Q59+'Contract 6'!Q59+'Contract 7'!Q59+'Contract 8'!Q59+'Contract 9'!Q59+'Contract 10'!Q59+'Contract 11'!Q59+'Contract 12'!Q59+'Contract 13'!Q59+'Contract 14'!Q59+'Contract 15'!Q59</f>
        <v>9.58</v>
      </c>
      <c r="W59" s="155">
        <f>+'Contract 1'!R59+'Contract 2'!R59+'Contract 3'!R59+'Contract 4'!R59+'Contract 5'!R59+'Contract 6'!R59+'Contract 7'!R59+'Contract 8'!R59+'Contract 9'!R59+'Contract 10'!R59+'Contract 11'!R59+'Contract 12'!R59+'Contract 13'!R59+'Contract 14'!R59+'Contract 15'!R59</f>
        <v>9.58</v>
      </c>
      <c r="X59" s="155">
        <f>+'Contract 1'!S59+'Contract 2'!S59+'Contract 3'!S59+'Contract 4'!S59+'Contract 5'!S59+'Contract 6'!S59+'Contract 7'!S59+'Contract 8'!S59+'Contract 9'!S59+'Contract 10'!S59+'Contract 11'!S59+'Contract 12'!S59+'Contract 13'!S59+'Contract 14'!S59+'Contract 15'!S59</f>
        <v>4.8</v>
      </c>
      <c r="Y59" s="155">
        <f>+'Contract 1'!T59+'Contract 2'!T59+'Contract 3'!T59+'Contract 4'!T59+'Contract 5'!T59+'Contract 6'!T59+'Contract 7'!T59+'Contract 8'!T59+'Contract 9'!T59+'Contract 10'!T59+'Contract 11'!T59+'Contract 12'!T59+'Contract 13'!T59+'Contract 14'!T59+'Contract 15'!T59</f>
        <v>9.58</v>
      </c>
      <c r="Z59" s="155">
        <f>SUM(N59:Y59)</f>
        <v>114.97999999999999</v>
      </c>
      <c r="AA59" s="126">
        <f t="shared" si="14"/>
        <v>-7.9999999999955662E-3</v>
      </c>
      <c r="AB59" s="18"/>
    </row>
    <row r="60" spans="2:28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+'Contract 1'!H60+'Contract 2'!H60+'Contract 3'!H60+'Contract 4'!H60+'Contract 5'!H60+'Contract 6'!H60+'Contract 7'!H60+'Contract 8'!H60+'Contract 9'!H60+'Contract 10'!H60+'Contract 11'!H60+'Contract 12'!H60+'Contract 13'!H60+'Contract 14'!H60+'Contract 15'!H60</f>
        <v>104.71600000000001</v>
      </c>
      <c r="I60" s="155">
        <f>+'FY 24-25 Forecast'!L65</f>
        <v>19.029999999999998</v>
      </c>
      <c r="J60" s="155">
        <f>+'FY 24-25 Forecast'!M65</f>
        <v>12.69</v>
      </c>
      <c r="K60" s="155">
        <f>+'FY 24-25 Forecast'!N65</f>
        <v>12.69</v>
      </c>
      <c r="L60" s="270">
        <f>+'FY 24-25 Forecast'!O65</f>
        <v>44.41</v>
      </c>
      <c r="M60" s="309"/>
      <c r="N60" s="155">
        <f>+'Contract 1'!I60+'Contract 2'!I60+'Contract 3'!I60+'Contract 4'!I60+'Contract 5'!I60+'Contract 6'!I60+'Contract 7'!I60+'Contract 8'!I60+'Contract 9'!I60+'Contract 10'!I60+'Contract 11'!I60+'Contract 12'!I60+'Contract 13'!I60+'Contract 14'!I60+'Contract 15'!I60</f>
        <v>8.73</v>
      </c>
      <c r="O60" s="155">
        <f>+'Contract 1'!J60+'Contract 2'!J60+'Contract 3'!J60+'Contract 4'!J60+'Contract 5'!J60+'Contract 6'!J60+'Contract 7'!J60+'Contract 8'!J60+'Contract 9'!J60+'Contract 10'!J60+'Contract 11'!J60+'Contract 12'!J60+'Contract 13'!J60+'Contract 14'!J60+'Contract 15'!J60</f>
        <v>13.09</v>
      </c>
      <c r="P60" s="155">
        <f>+'Contract 1'!K60+'Contract 2'!K60+'Contract 3'!K60+'Contract 4'!K60+'Contract 5'!K60+'Contract 6'!K60+'Contract 7'!K60+'Contract 8'!K60+'Contract 9'!K60+'Contract 10'!K60+'Contract 11'!K60+'Contract 12'!K60+'Contract 13'!K60+'Contract 14'!K60+'Contract 15'!K60</f>
        <v>8.73</v>
      </c>
      <c r="Q60" s="155">
        <f>+'Contract 1'!L60+'Contract 2'!L60+'Contract 3'!L60+'Contract 4'!L60+'Contract 5'!L60+'Contract 6'!L60+'Contract 7'!L60+'Contract 8'!L60+'Contract 9'!L60+'Contract 10'!L60+'Contract 11'!L60+'Contract 12'!L60+'Contract 13'!L60+'Contract 14'!L60+'Contract 15'!L60</f>
        <v>4.3600000000000003</v>
      </c>
      <c r="R60" s="155">
        <f>+'Contract 1'!M60+'Contract 2'!M60+'Contract 3'!M60+'Contract 4'!M60+'Contract 5'!M60+'Contract 6'!M60+'Contract 7'!M60+'Contract 8'!M60+'Contract 9'!M60+'Contract 10'!M60+'Contract 11'!M60+'Contract 12'!M60+'Contract 13'!M60+'Contract 14'!M60+'Contract 15'!M60</f>
        <v>8.73</v>
      </c>
      <c r="S60" s="155">
        <f>+'Contract 1'!N60+'Contract 2'!N60+'Contract 3'!N60+'Contract 4'!N60+'Contract 5'!N60+'Contract 6'!N60+'Contract 7'!N60+'Contract 8'!N60+'Contract 9'!N60+'Contract 10'!N60+'Contract 11'!N60+'Contract 12'!N60+'Contract 13'!N60+'Contract 14'!N60+'Contract 15'!N60</f>
        <v>8.73</v>
      </c>
      <c r="T60" s="155">
        <f>+'Contract 1'!O60+'Contract 2'!O60+'Contract 3'!O60+'Contract 4'!O60+'Contract 5'!O60+'Contract 6'!O60+'Contract 7'!O60+'Contract 8'!O60+'Contract 9'!O60+'Contract 10'!O60+'Contract 11'!O60+'Contract 12'!O60+'Contract 13'!O60+'Contract 14'!O60+'Contract 15'!O60</f>
        <v>13.09</v>
      </c>
      <c r="U60" s="155">
        <f>+'Contract 1'!P60+'Contract 2'!P60+'Contract 3'!P60+'Contract 4'!P60+'Contract 5'!P60+'Contract 6'!P60+'Contract 7'!P60+'Contract 8'!P60+'Contract 9'!P60+'Contract 10'!P60+'Contract 11'!P60+'Contract 12'!P60+'Contract 13'!P60+'Contract 14'!P60+'Contract 15'!P60</f>
        <v>8.73</v>
      </c>
      <c r="V60" s="155">
        <f>+'Contract 1'!Q60+'Contract 2'!Q60+'Contract 3'!Q60+'Contract 4'!Q60+'Contract 5'!Q60+'Contract 6'!Q60+'Contract 7'!Q60+'Contract 8'!Q60+'Contract 9'!Q60+'Contract 10'!Q60+'Contract 11'!Q60+'Contract 12'!Q60+'Contract 13'!Q60+'Contract 14'!Q60+'Contract 15'!Q60</f>
        <v>8.73</v>
      </c>
      <c r="W60" s="155">
        <f>+'Contract 1'!R60+'Contract 2'!R60+'Contract 3'!R60+'Contract 4'!R60+'Contract 5'!R60+'Contract 6'!R60+'Contract 7'!R60+'Contract 8'!R60+'Contract 9'!R60+'Contract 10'!R60+'Contract 11'!R60+'Contract 12'!R60+'Contract 13'!R60+'Contract 14'!R60+'Contract 15'!R60</f>
        <v>8.73</v>
      </c>
      <c r="X60" s="155">
        <f>+'Contract 1'!S60+'Contract 2'!S60+'Contract 3'!S60+'Contract 4'!S60+'Contract 5'!S60+'Contract 6'!S60+'Contract 7'!S60+'Contract 8'!S60+'Contract 9'!S60+'Contract 10'!S60+'Contract 11'!S60+'Contract 12'!S60+'Contract 13'!S60+'Contract 14'!S60+'Contract 15'!S60</f>
        <v>4.3600000000000003</v>
      </c>
      <c r="Y60" s="155">
        <f>+'Contract 1'!T60+'Contract 2'!T60+'Contract 3'!T60+'Contract 4'!T60+'Contract 5'!T60+'Contract 6'!T60+'Contract 7'!T60+'Contract 8'!T60+'Contract 9'!T60+'Contract 10'!T60+'Contract 11'!T60+'Contract 12'!T60+'Contract 13'!T60+'Contract 14'!T60+'Contract 15'!T60</f>
        <v>8.73</v>
      </c>
      <c r="Z60" s="155">
        <f>SUM(N60:Y60)</f>
        <v>104.74000000000002</v>
      </c>
      <c r="AA60" s="126">
        <f>H60-Z60</f>
        <v>-2.400000000001512E-2</v>
      </c>
      <c r="AB60" s="18"/>
    </row>
    <row r="61" spans="2:28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+'Contract 1'!H61+'Contract 2'!H61+'Contract 3'!H61+'Contract 4'!H61+'Contract 5'!H61+'Contract 6'!H61+'Contract 7'!H61+'Contract 8'!H61+'Contract 9'!H61+'Contract 10'!H61+'Contract 11'!H61+'Contract 12'!H61+'Contract 13'!H61+'Contract 14'!H61+'Contract 15'!H61</f>
        <v>1953.2160000000001</v>
      </c>
      <c r="I61" s="155">
        <f>+'FY 24-25 Forecast'!L66</f>
        <v>230.38</v>
      </c>
      <c r="J61" s="155">
        <f>+'FY 24-25 Forecast'!M66</f>
        <v>153.59</v>
      </c>
      <c r="K61" s="155">
        <f>+'FY 24-25 Forecast'!N66</f>
        <v>153.59</v>
      </c>
      <c r="L61" s="270">
        <f>+'FY 24-25 Forecast'!O66</f>
        <v>1482.38</v>
      </c>
      <c r="M61" s="309"/>
      <c r="N61" s="155">
        <f>+'Contract 1'!I61+'Contract 2'!I61+'Contract 3'!I61+'Contract 4'!I61+'Contract 5'!I61+'Contract 6'!I61+'Contract 7'!I61+'Contract 8'!I61+'Contract 9'!I61+'Contract 10'!I61+'Contract 11'!I61+'Contract 12'!I61+'Contract 13'!I61+'Contract 14'!I61+'Contract 15'!I61</f>
        <v>162.77000000000001</v>
      </c>
      <c r="O61" s="155">
        <f>+'Contract 1'!J61+'Contract 2'!J61+'Contract 3'!J61+'Contract 4'!J61+'Contract 5'!J61+'Contract 6'!J61+'Contract 7'!J61+'Contract 8'!J61+'Contract 9'!J61+'Contract 10'!J61+'Contract 11'!J61+'Contract 12'!J61+'Contract 13'!J61+'Contract 14'!J61+'Contract 15'!J61</f>
        <v>244.16</v>
      </c>
      <c r="P61" s="155">
        <f>+'Contract 1'!K61+'Contract 2'!K61+'Contract 3'!K61+'Contract 4'!K61+'Contract 5'!K61+'Contract 6'!K61+'Contract 7'!K61+'Contract 8'!K61+'Contract 9'!K61+'Contract 10'!K61+'Contract 11'!K61+'Contract 12'!K61+'Contract 13'!K61+'Contract 14'!K61+'Contract 15'!K61</f>
        <v>162.77000000000001</v>
      </c>
      <c r="Q61" s="155">
        <f>+'Contract 1'!L61+'Contract 2'!L61+'Contract 3'!L61+'Contract 4'!L61+'Contract 5'!L61+'Contract 6'!L61+'Contract 7'!L61+'Contract 8'!L61+'Contract 9'!L61+'Contract 10'!L61+'Contract 11'!L61+'Contract 12'!L61+'Contract 13'!L61+'Contract 14'!L61+'Contract 15'!L61</f>
        <v>81.39</v>
      </c>
      <c r="R61" s="155">
        <f>+'Contract 1'!M61+'Contract 2'!M61+'Contract 3'!M61+'Contract 4'!M61+'Contract 5'!M61+'Contract 6'!M61+'Contract 7'!M61+'Contract 8'!M61+'Contract 9'!M61+'Contract 10'!M61+'Contract 11'!M61+'Contract 12'!M61+'Contract 13'!M61+'Contract 14'!M61+'Contract 15'!M61</f>
        <v>162.77000000000001</v>
      </c>
      <c r="S61" s="155">
        <f>+'Contract 1'!N61+'Contract 2'!N61+'Contract 3'!N61+'Contract 4'!N61+'Contract 5'!N61+'Contract 6'!N61+'Contract 7'!N61+'Contract 8'!N61+'Contract 9'!N61+'Contract 10'!N61+'Contract 11'!N61+'Contract 12'!N61+'Contract 13'!N61+'Contract 14'!N61+'Contract 15'!N61</f>
        <v>162.77000000000001</v>
      </c>
      <c r="T61" s="155">
        <f>+'Contract 1'!O61+'Contract 2'!O61+'Contract 3'!O61+'Contract 4'!O61+'Contract 5'!O61+'Contract 6'!O61+'Contract 7'!O61+'Contract 8'!O61+'Contract 9'!O61+'Contract 10'!O61+'Contract 11'!O61+'Contract 12'!O61+'Contract 13'!O61+'Contract 14'!O61+'Contract 15'!O61</f>
        <v>244.16</v>
      </c>
      <c r="U61" s="155">
        <f>+'Contract 1'!P61+'Contract 2'!P61+'Contract 3'!P61+'Contract 4'!P61+'Contract 5'!P61+'Contract 6'!P61+'Contract 7'!P61+'Contract 8'!P61+'Contract 9'!P61+'Contract 10'!P61+'Contract 11'!P61+'Contract 12'!P61+'Contract 13'!P61+'Contract 14'!P61+'Contract 15'!P61</f>
        <v>162.77000000000001</v>
      </c>
      <c r="V61" s="155">
        <f>+'Contract 1'!Q61+'Contract 2'!Q61+'Contract 3'!Q61+'Contract 4'!Q61+'Contract 5'!Q61+'Contract 6'!Q61+'Contract 7'!Q61+'Contract 8'!Q61+'Contract 9'!Q61+'Contract 10'!Q61+'Contract 11'!Q61+'Contract 12'!Q61+'Contract 13'!Q61+'Contract 14'!Q61+'Contract 15'!Q61</f>
        <v>162.77000000000001</v>
      </c>
      <c r="W61" s="155">
        <f>+'Contract 1'!R61+'Contract 2'!R61+'Contract 3'!R61+'Contract 4'!R61+'Contract 5'!R61+'Contract 6'!R61+'Contract 7'!R61+'Contract 8'!R61+'Contract 9'!R61+'Contract 10'!R61+'Contract 11'!R61+'Contract 12'!R61+'Contract 13'!R61+'Contract 14'!R61+'Contract 15'!R61</f>
        <v>162.77000000000001</v>
      </c>
      <c r="X61" s="155">
        <f>+'Contract 1'!S61+'Contract 2'!S61+'Contract 3'!S61+'Contract 4'!S61+'Contract 5'!S61+'Contract 6'!S61+'Contract 7'!S61+'Contract 8'!S61+'Contract 9'!S61+'Contract 10'!S61+'Contract 11'!S61+'Contract 12'!S61+'Contract 13'!S61+'Contract 14'!S61+'Contract 15'!S61</f>
        <v>81.39</v>
      </c>
      <c r="Y61" s="155">
        <f>+'Contract 1'!T61+'Contract 2'!T61+'Contract 3'!T61+'Contract 4'!T61+'Contract 5'!T61+'Contract 6'!T61+'Contract 7'!T61+'Contract 8'!T61+'Contract 9'!T61+'Contract 10'!T61+'Contract 11'!T61+'Contract 12'!T61+'Contract 13'!T61+'Contract 14'!T61+'Contract 15'!T61</f>
        <v>162.77000000000001</v>
      </c>
      <c r="Z61" s="155">
        <f t="shared" si="13"/>
        <v>1953.26</v>
      </c>
      <c r="AA61" s="126">
        <f t="shared" si="14"/>
        <v>-4.3999999999869033E-2</v>
      </c>
      <c r="AB61" s="18"/>
    </row>
    <row r="62" spans="2:28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+'Contract 1'!H62+'Contract 2'!H62+'Contract 3'!H62+'Contract 4'!H62+'Contract 5'!H62+'Contract 6'!H62+'Contract 7'!H62+'Contract 8'!H62+'Contract 9'!H62+'Contract 10'!H62+'Contract 11'!H62+'Contract 12'!H62+'Contract 13'!H62+'Contract 14'!H62+'Contract 15'!H62</f>
        <v>533.47234029933338</v>
      </c>
      <c r="I62" s="155">
        <f>+'FY 24-25 Forecast'!L67</f>
        <v>77.240000000000009</v>
      </c>
      <c r="J62" s="155">
        <f>+'FY 24-25 Forecast'!M67</f>
        <v>51.490000000000009</v>
      </c>
      <c r="K62" s="155">
        <f>+'FY 24-25 Forecast'!N67</f>
        <v>51.490000000000009</v>
      </c>
      <c r="L62" s="270">
        <f>+'FY 24-25 Forecast'!O67</f>
        <v>680.7</v>
      </c>
      <c r="M62" s="309"/>
      <c r="N62" s="155">
        <f>+'Contract 1'!I62+'Contract 2'!I62+'Contract 3'!I62+'Contract 4'!I62+'Contract 5'!I62+'Contract 6'!I62+'Contract 7'!I62+'Contract 8'!I62+'Contract 9'!I62+'Contract 10'!I62+'Contract 11'!I62+'Contract 12'!I62+'Contract 13'!I62+'Contract 14'!I62+'Contract 15'!I62</f>
        <v>44.45</v>
      </c>
      <c r="O62" s="155">
        <f>+'Contract 1'!J62+'Contract 2'!J62+'Contract 3'!J62+'Contract 4'!J62+'Contract 5'!J62+'Contract 6'!J62+'Contract 7'!J62+'Contract 8'!J62+'Contract 9'!J62+'Contract 10'!J62+'Contract 11'!J62+'Contract 12'!J62+'Contract 13'!J62+'Contract 14'!J62+'Contract 15'!J62</f>
        <v>66.680000000000007</v>
      </c>
      <c r="P62" s="155">
        <f>+'Contract 1'!K62+'Contract 2'!K62+'Contract 3'!K62+'Contract 4'!K62+'Contract 5'!K62+'Contract 6'!K62+'Contract 7'!K62+'Contract 8'!K62+'Contract 9'!K62+'Contract 10'!K62+'Contract 11'!K62+'Contract 12'!K62+'Contract 13'!K62+'Contract 14'!K62+'Contract 15'!K62</f>
        <v>44.45</v>
      </c>
      <c r="Q62" s="155">
        <f>+'Contract 1'!L62+'Contract 2'!L62+'Contract 3'!L62+'Contract 4'!L62+'Contract 5'!L62+'Contract 6'!L62+'Contract 7'!L62+'Contract 8'!L62+'Contract 9'!L62+'Contract 10'!L62+'Contract 11'!L62+'Contract 12'!L62+'Contract 13'!L62+'Contract 14'!L62+'Contract 15'!L62</f>
        <v>22.22</v>
      </c>
      <c r="R62" s="155">
        <f>+'Contract 1'!M62+'Contract 2'!M62+'Contract 3'!M62+'Contract 4'!M62+'Contract 5'!M62+'Contract 6'!M62+'Contract 7'!M62+'Contract 8'!M62+'Contract 9'!M62+'Contract 10'!M62+'Contract 11'!M62+'Contract 12'!M62+'Contract 13'!M62+'Contract 14'!M62+'Contract 15'!M62</f>
        <v>44.45</v>
      </c>
      <c r="S62" s="155">
        <f>+'Contract 1'!N62+'Contract 2'!N62+'Contract 3'!N62+'Contract 4'!N62+'Contract 5'!N62+'Contract 6'!N62+'Contract 7'!N62+'Contract 8'!N62+'Contract 9'!N62+'Contract 10'!N62+'Contract 11'!N62+'Contract 12'!N62+'Contract 13'!N62+'Contract 14'!N62+'Contract 15'!N62</f>
        <v>44.45</v>
      </c>
      <c r="T62" s="155">
        <f>+'Contract 1'!O62+'Contract 2'!O62+'Contract 3'!O62+'Contract 4'!O62+'Contract 5'!O62+'Contract 6'!O62+'Contract 7'!O62+'Contract 8'!O62+'Contract 9'!O62+'Contract 10'!O62+'Contract 11'!O62+'Contract 12'!O62+'Contract 13'!O62+'Contract 14'!O62+'Contract 15'!O62</f>
        <v>66.680000000000007</v>
      </c>
      <c r="U62" s="155">
        <f>+'Contract 1'!P62+'Contract 2'!P62+'Contract 3'!P62+'Contract 4'!P62+'Contract 5'!P62+'Contract 6'!P62+'Contract 7'!P62+'Contract 8'!P62+'Contract 9'!P62+'Contract 10'!P62+'Contract 11'!P62+'Contract 12'!P62+'Contract 13'!P62+'Contract 14'!P62+'Contract 15'!P62</f>
        <v>44.45</v>
      </c>
      <c r="V62" s="155">
        <f>+'Contract 1'!Q62+'Contract 2'!Q62+'Contract 3'!Q62+'Contract 4'!Q62+'Contract 5'!Q62+'Contract 6'!Q62+'Contract 7'!Q62+'Contract 8'!Q62+'Contract 9'!Q62+'Contract 10'!Q62+'Contract 11'!Q62+'Contract 12'!Q62+'Contract 13'!Q62+'Contract 14'!Q62+'Contract 15'!Q62</f>
        <v>44.45</v>
      </c>
      <c r="W62" s="155">
        <f>+'Contract 1'!R62+'Contract 2'!R62+'Contract 3'!R62+'Contract 4'!R62+'Contract 5'!R62+'Contract 6'!R62+'Contract 7'!R62+'Contract 8'!R62+'Contract 9'!R62+'Contract 10'!R62+'Contract 11'!R62+'Contract 12'!R62+'Contract 13'!R62+'Contract 14'!R62+'Contract 15'!R62</f>
        <v>44.45</v>
      </c>
      <c r="X62" s="155">
        <f>+'Contract 1'!S62+'Contract 2'!S62+'Contract 3'!S62+'Contract 4'!S62+'Contract 5'!S62+'Contract 6'!S62+'Contract 7'!S62+'Contract 8'!S62+'Contract 9'!S62+'Contract 10'!S62+'Contract 11'!S62+'Contract 12'!S62+'Contract 13'!S62+'Contract 14'!S62+'Contract 15'!S62</f>
        <v>22.22</v>
      </c>
      <c r="Y62" s="155">
        <f>+'Contract 1'!T62+'Contract 2'!T62+'Contract 3'!T62+'Contract 4'!T62+'Contract 5'!T62+'Contract 6'!T62+'Contract 7'!T62+'Contract 8'!T62+'Contract 9'!T62+'Contract 10'!T62+'Contract 11'!T62+'Contract 12'!T62+'Contract 13'!T62+'Contract 14'!T62+'Contract 15'!T62</f>
        <v>44.45</v>
      </c>
      <c r="Z62" s="155">
        <f t="shared" si="13"/>
        <v>533.4</v>
      </c>
      <c r="AA62" s="126">
        <f t="shared" si="14"/>
        <v>7.2340299333404801E-2</v>
      </c>
      <c r="AB62" s="18"/>
    </row>
    <row r="63" spans="2:28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+'Contract 1'!H63+'Contract 2'!H63+'Contract 3'!H63+'Contract 4'!H63+'Contract 5'!H63+'Contract 6'!H63+'Contract 7'!H63+'Contract 8'!H63+'Contract 9'!H63+'Contract 10'!H63+'Contract 11'!H63+'Contract 12'!H63+'Contract 13'!H63+'Contract 14'!H63+'Contract 15'!H63</f>
        <v>79.189661846133347</v>
      </c>
      <c r="I63" s="155">
        <f>+'FY 24-25 Forecast'!L68</f>
        <v>13.920000000000002</v>
      </c>
      <c r="J63" s="155">
        <f>+'FY 24-25 Forecast'!M68</f>
        <v>9.2799999999999994</v>
      </c>
      <c r="K63" s="155">
        <f>+'FY 24-25 Forecast'!N68</f>
        <v>9.2799999999999994</v>
      </c>
      <c r="L63" s="270">
        <f>+'FY 24-25 Forecast'!O68</f>
        <v>84.199999999999989</v>
      </c>
      <c r="M63" s="309"/>
      <c r="N63" s="155">
        <f>+'Contract 1'!I63+'Contract 2'!I63+'Contract 3'!I63+'Contract 4'!I63+'Contract 5'!I63+'Contract 6'!I63+'Contract 7'!I63+'Contract 8'!I63+'Contract 9'!I63+'Contract 10'!I63+'Contract 11'!I63+'Contract 12'!I63+'Contract 13'!I63+'Contract 14'!I63+'Contract 15'!I63</f>
        <v>6.6</v>
      </c>
      <c r="O63" s="155">
        <f>+'Contract 1'!J63+'Contract 2'!J63+'Contract 3'!J63+'Contract 4'!J63+'Contract 5'!J63+'Contract 6'!J63+'Contract 7'!J63+'Contract 8'!J63+'Contract 9'!J63+'Contract 10'!J63+'Contract 11'!J63+'Contract 12'!J63+'Contract 13'!J63+'Contract 14'!J63+'Contract 15'!J63</f>
        <v>9.9</v>
      </c>
      <c r="P63" s="155">
        <f>+'Contract 1'!K63+'Contract 2'!K63+'Contract 3'!K63+'Contract 4'!K63+'Contract 5'!K63+'Contract 6'!K63+'Contract 7'!K63+'Contract 8'!K63+'Contract 9'!K63+'Contract 10'!K63+'Contract 11'!K63+'Contract 12'!K63+'Contract 13'!K63+'Contract 14'!K63+'Contract 15'!K63</f>
        <v>6.6</v>
      </c>
      <c r="Q63" s="155">
        <f>+'Contract 1'!L63+'Contract 2'!L63+'Contract 3'!L63+'Contract 4'!L63+'Contract 5'!L63+'Contract 6'!L63+'Contract 7'!L63+'Contract 8'!L63+'Contract 9'!L63+'Contract 10'!L63+'Contract 11'!L63+'Contract 12'!L63+'Contract 13'!L63+'Contract 14'!L63+'Contract 15'!L63</f>
        <v>3.3000000000000003</v>
      </c>
      <c r="R63" s="155">
        <f>+'Contract 1'!M63+'Contract 2'!M63+'Contract 3'!M63+'Contract 4'!M63+'Contract 5'!M63+'Contract 6'!M63+'Contract 7'!M63+'Contract 8'!M63+'Contract 9'!M63+'Contract 10'!M63+'Contract 11'!M63+'Contract 12'!M63+'Contract 13'!M63+'Contract 14'!M63+'Contract 15'!M63</f>
        <v>6.6</v>
      </c>
      <c r="S63" s="155">
        <f>+'Contract 1'!N63+'Contract 2'!N63+'Contract 3'!N63+'Contract 4'!N63+'Contract 5'!N63+'Contract 6'!N63+'Contract 7'!N63+'Contract 8'!N63+'Contract 9'!N63+'Contract 10'!N63+'Contract 11'!N63+'Contract 12'!N63+'Contract 13'!N63+'Contract 14'!N63+'Contract 15'!N63</f>
        <v>6.6</v>
      </c>
      <c r="T63" s="155">
        <f>+'Contract 1'!O63+'Contract 2'!O63+'Contract 3'!O63+'Contract 4'!O63+'Contract 5'!O63+'Contract 6'!O63+'Contract 7'!O63+'Contract 8'!O63+'Contract 9'!O63+'Contract 10'!O63+'Contract 11'!O63+'Contract 12'!O63+'Contract 13'!O63+'Contract 14'!O63+'Contract 15'!O63</f>
        <v>9.9</v>
      </c>
      <c r="U63" s="155">
        <f>+'Contract 1'!P63+'Contract 2'!P63+'Contract 3'!P63+'Contract 4'!P63+'Contract 5'!P63+'Contract 6'!P63+'Contract 7'!P63+'Contract 8'!P63+'Contract 9'!P63+'Contract 10'!P63+'Contract 11'!P63+'Contract 12'!P63+'Contract 13'!P63+'Contract 14'!P63+'Contract 15'!P63</f>
        <v>6.6</v>
      </c>
      <c r="V63" s="155">
        <f>+'Contract 1'!Q63+'Contract 2'!Q63+'Contract 3'!Q63+'Contract 4'!Q63+'Contract 5'!Q63+'Contract 6'!Q63+'Contract 7'!Q63+'Contract 8'!Q63+'Contract 9'!Q63+'Contract 10'!Q63+'Contract 11'!Q63+'Contract 12'!Q63+'Contract 13'!Q63+'Contract 14'!Q63+'Contract 15'!Q63</f>
        <v>6.6</v>
      </c>
      <c r="W63" s="155">
        <f>+'Contract 1'!R63+'Contract 2'!R63+'Contract 3'!R63+'Contract 4'!R63+'Contract 5'!R63+'Contract 6'!R63+'Contract 7'!R63+'Contract 8'!R63+'Contract 9'!R63+'Contract 10'!R63+'Contract 11'!R63+'Contract 12'!R63+'Contract 13'!R63+'Contract 14'!R63+'Contract 15'!R63</f>
        <v>6.6</v>
      </c>
      <c r="X63" s="155">
        <f>+'Contract 1'!S63+'Contract 2'!S63+'Contract 3'!S63+'Contract 4'!S63+'Contract 5'!S63+'Contract 6'!S63+'Contract 7'!S63+'Contract 8'!S63+'Contract 9'!S63+'Contract 10'!S63+'Contract 11'!S63+'Contract 12'!S63+'Contract 13'!S63+'Contract 14'!S63+'Contract 15'!S63</f>
        <v>3.3000000000000003</v>
      </c>
      <c r="Y63" s="155">
        <f>+'Contract 1'!T63+'Contract 2'!T63+'Contract 3'!T63+'Contract 4'!T63+'Contract 5'!T63+'Contract 6'!T63+'Contract 7'!T63+'Contract 8'!T63+'Contract 9'!T63+'Contract 10'!T63+'Contract 11'!T63+'Contract 12'!T63+'Contract 13'!T63+'Contract 14'!T63+'Contract 15'!T63</f>
        <v>6.6</v>
      </c>
      <c r="Z63" s="155">
        <f>SUM(N63:Y63)</f>
        <v>79.199999999999989</v>
      </c>
      <c r="AA63" s="126">
        <f>H63-Z63</f>
        <v>-1.0338153866641164E-2</v>
      </c>
      <c r="AB63" s="18"/>
    </row>
    <row r="64" spans="2:28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+'Contract 1'!H64+'Contract 2'!H64+'Contract 3'!H64+'Contract 4'!H64+'Contract 5'!H64+'Contract 6'!H64+'Contract 7'!H64+'Contract 8'!H64+'Contract 9'!H64+'Contract 10'!H64+'Contract 11'!H64+'Contract 12'!H64+'Contract 13'!H64+'Contract 14'!H64+'Contract 15'!H64</f>
        <v>1178.7774091599999</v>
      </c>
      <c r="I64" s="155">
        <f>+'FY 24-25 Forecast'!L69</f>
        <v>191.67000000000002</v>
      </c>
      <c r="J64" s="155">
        <f>+'FY 24-25 Forecast'!M69</f>
        <v>127.78</v>
      </c>
      <c r="K64" s="155">
        <f>+'FY 24-25 Forecast'!N69</f>
        <v>127.78</v>
      </c>
      <c r="L64" s="270">
        <f>+'FY 24-25 Forecast'!O69</f>
        <v>1211.02</v>
      </c>
      <c r="M64" s="309"/>
      <c r="N64" s="155">
        <f>+'Contract 1'!I64+'Contract 2'!I64+'Contract 3'!I64+'Contract 4'!I64+'Contract 5'!I64+'Contract 6'!I64+'Contract 7'!I64+'Contract 8'!I64+'Contract 9'!I64+'Contract 10'!I64+'Contract 11'!I64+'Contract 12'!I64+'Contract 13'!I64+'Contract 14'!I64+'Contract 15'!I64</f>
        <v>98.22999999999999</v>
      </c>
      <c r="O64" s="155">
        <f>+'Contract 1'!J64+'Contract 2'!J64+'Contract 3'!J64+'Contract 4'!J64+'Contract 5'!J64+'Contract 6'!J64+'Contract 7'!J64+'Contract 8'!J64+'Contract 9'!J64+'Contract 10'!J64+'Contract 11'!J64+'Contract 12'!J64+'Contract 13'!J64+'Contract 14'!J64+'Contract 15'!J64</f>
        <v>147.35</v>
      </c>
      <c r="P64" s="155">
        <f>+'Contract 1'!K64+'Contract 2'!K64+'Contract 3'!K64+'Contract 4'!K64+'Contract 5'!K64+'Contract 6'!K64+'Contract 7'!K64+'Contract 8'!K64+'Contract 9'!K64+'Contract 10'!K64+'Contract 11'!K64+'Contract 12'!K64+'Contract 13'!K64+'Contract 14'!K64+'Contract 15'!K64</f>
        <v>98.22999999999999</v>
      </c>
      <c r="Q64" s="155">
        <f>+'Contract 1'!L64+'Contract 2'!L64+'Contract 3'!L64+'Contract 4'!L64+'Contract 5'!L64+'Contract 6'!L64+'Contract 7'!L64+'Contract 8'!L64+'Contract 9'!L64+'Contract 10'!L64+'Contract 11'!L64+'Contract 12'!L64+'Contract 13'!L64+'Contract 14'!L64+'Contract 15'!L64</f>
        <v>49.120000000000005</v>
      </c>
      <c r="R64" s="155">
        <f>+'Contract 1'!M64+'Contract 2'!M64+'Contract 3'!M64+'Contract 4'!M64+'Contract 5'!M64+'Contract 6'!M64+'Contract 7'!M64+'Contract 8'!M64+'Contract 9'!M64+'Contract 10'!M64+'Contract 11'!M64+'Contract 12'!M64+'Contract 13'!M64+'Contract 14'!M64+'Contract 15'!M64</f>
        <v>98.22999999999999</v>
      </c>
      <c r="S64" s="155">
        <f>+'Contract 1'!N64+'Contract 2'!N64+'Contract 3'!N64+'Contract 4'!N64+'Contract 5'!N64+'Contract 6'!N64+'Contract 7'!N64+'Contract 8'!N64+'Contract 9'!N64+'Contract 10'!N64+'Contract 11'!N64+'Contract 12'!N64+'Contract 13'!N64+'Contract 14'!N64+'Contract 15'!N64</f>
        <v>98.22999999999999</v>
      </c>
      <c r="T64" s="155">
        <f>+'Contract 1'!O64+'Contract 2'!O64+'Contract 3'!O64+'Contract 4'!O64+'Contract 5'!O64+'Contract 6'!O64+'Contract 7'!O64+'Contract 8'!O64+'Contract 9'!O64+'Contract 10'!O64+'Contract 11'!O64+'Contract 12'!O64+'Contract 13'!O64+'Contract 14'!O64+'Contract 15'!O64</f>
        <v>147.35</v>
      </c>
      <c r="U64" s="155">
        <f>+'Contract 1'!P64+'Contract 2'!P64+'Contract 3'!P64+'Contract 4'!P64+'Contract 5'!P64+'Contract 6'!P64+'Contract 7'!P64+'Contract 8'!P64+'Contract 9'!P64+'Contract 10'!P64+'Contract 11'!P64+'Contract 12'!P64+'Contract 13'!P64+'Contract 14'!P64+'Contract 15'!P64</f>
        <v>98.22999999999999</v>
      </c>
      <c r="V64" s="155">
        <f>+'Contract 1'!Q64+'Contract 2'!Q64+'Contract 3'!Q64+'Contract 4'!Q64+'Contract 5'!Q64+'Contract 6'!Q64+'Contract 7'!Q64+'Contract 8'!Q64+'Contract 9'!Q64+'Contract 10'!Q64+'Contract 11'!Q64+'Contract 12'!Q64+'Contract 13'!Q64+'Contract 14'!Q64+'Contract 15'!Q64</f>
        <v>98.22999999999999</v>
      </c>
      <c r="W64" s="155">
        <f>+'Contract 1'!R64+'Contract 2'!R64+'Contract 3'!R64+'Contract 4'!R64+'Contract 5'!R64+'Contract 6'!R64+'Contract 7'!R64+'Contract 8'!R64+'Contract 9'!R64+'Contract 10'!R64+'Contract 11'!R64+'Contract 12'!R64+'Contract 13'!R64+'Contract 14'!R64+'Contract 15'!R64</f>
        <v>98.22999999999999</v>
      </c>
      <c r="X64" s="155">
        <f>+'Contract 1'!S64+'Contract 2'!S64+'Contract 3'!S64+'Contract 4'!S64+'Contract 5'!S64+'Contract 6'!S64+'Contract 7'!S64+'Contract 8'!S64+'Contract 9'!S64+'Contract 10'!S64+'Contract 11'!S64+'Contract 12'!S64+'Contract 13'!S64+'Contract 14'!S64+'Contract 15'!S64</f>
        <v>49.120000000000005</v>
      </c>
      <c r="Y64" s="155">
        <f>+'Contract 1'!T64+'Contract 2'!T64+'Contract 3'!T64+'Contract 4'!T64+'Contract 5'!T64+'Contract 6'!T64+'Contract 7'!T64+'Contract 8'!T64+'Contract 9'!T64+'Contract 10'!T64+'Contract 11'!T64+'Contract 12'!T64+'Contract 13'!T64+'Contract 14'!T64+'Contract 15'!T64</f>
        <v>98.22999999999999</v>
      </c>
      <c r="Z64" s="155">
        <f t="shared" si="13"/>
        <v>1178.7800000000002</v>
      </c>
      <c r="AA64" s="126">
        <f t="shared" si="14"/>
        <v>-2.5908400002663257E-3</v>
      </c>
      <c r="AB64" s="18"/>
    </row>
    <row r="65" spans="2:28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+'Contract 1'!H65+'Contract 2'!H65+'Contract 3'!H65+'Contract 4'!H65+'Contract 5'!H65+'Contract 6'!H65+'Contract 7'!H65+'Contract 8'!H65+'Contract 9'!H65+'Contract 10'!H65+'Contract 11'!H65+'Contract 12'!H65+'Contract 13'!H65+'Contract 14'!H65+'Contract 15'!H65</f>
        <v>985.6392644284</v>
      </c>
      <c r="I65" s="155">
        <f>+'FY 24-25 Forecast'!L70</f>
        <v>215.76000000000005</v>
      </c>
      <c r="J65" s="155">
        <f>+'FY 24-25 Forecast'!M70</f>
        <v>143.84</v>
      </c>
      <c r="K65" s="155">
        <f>+'FY 24-25 Forecast'!N70</f>
        <v>143.84</v>
      </c>
      <c r="L65" s="270">
        <f>+'FY 24-25 Forecast'!O70</f>
        <v>1290.68</v>
      </c>
      <c r="M65" s="309"/>
      <c r="N65" s="155">
        <f>+'Contract 1'!I65+'Contract 2'!I65+'Contract 3'!I65+'Contract 4'!I65+'Contract 5'!I65+'Contract 6'!I65+'Contract 7'!I65+'Contract 8'!I65+'Contract 9'!I65+'Contract 10'!I65+'Contract 11'!I65+'Contract 12'!I65+'Contract 13'!I65+'Contract 14'!I65+'Contract 15'!I65</f>
        <v>82.14</v>
      </c>
      <c r="O65" s="155">
        <f>+'Contract 1'!J65+'Contract 2'!J65+'Contract 3'!J65+'Contract 4'!J65+'Contract 5'!J65+'Contract 6'!J65+'Contract 7'!J65+'Contract 8'!J65+'Contract 9'!J65+'Contract 10'!J65+'Contract 11'!J65+'Contract 12'!J65+'Contract 13'!J65+'Contract 14'!J65+'Contract 15'!J65</f>
        <v>123.19999999999999</v>
      </c>
      <c r="P65" s="155">
        <f>+'Contract 1'!K65+'Contract 2'!K65+'Contract 3'!K65+'Contract 4'!K65+'Contract 5'!K65+'Contract 6'!K65+'Contract 7'!K65+'Contract 8'!K65+'Contract 9'!K65+'Contract 10'!K65+'Contract 11'!K65+'Contract 12'!K65+'Contract 13'!K65+'Contract 14'!K65+'Contract 15'!K65</f>
        <v>82.14</v>
      </c>
      <c r="Q65" s="155">
        <f>+'Contract 1'!L65+'Contract 2'!L65+'Contract 3'!L65+'Contract 4'!L65+'Contract 5'!L65+'Contract 6'!L65+'Contract 7'!L65+'Contract 8'!L65+'Contract 9'!L65+'Contract 10'!L65+'Contract 11'!L65+'Contract 12'!L65+'Contract 13'!L65+'Contract 14'!L65+'Contract 15'!L65</f>
        <v>41.06</v>
      </c>
      <c r="R65" s="155">
        <f>+'Contract 1'!M65+'Contract 2'!M65+'Contract 3'!M65+'Contract 4'!M65+'Contract 5'!M65+'Contract 6'!M65+'Contract 7'!M65+'Contract 8'!M65+'Contract 9'!M65+'Contract 10'!M65+'Contract 11'!M65+'Contract 12'!M65+'Contract 13'!M65+'Contract 14'!M65+'Contract 15'!M65</f>
        <v>82.14</v>
      </c>
      <c r="S65" s="155">
        <f>+'Contract 1'!N65+'Contract 2'!N65+'Contract 3'!N65+'Contract 4'!N65+'Contract 5'!N65+'Contract 6'!N65+'Contract 7'!N65+'Contract 8'!N65+'Contract 9'!N65+'Contract 10'!N65+'Contract 11'!N65+'Contract 12'!N65+'Contract 13'!N65+'Contract 14'!N65+'Contract 15'!N65</f>
        <v>82.14</v>
      </c>
      <c r="T65" s="155">
        <f>+'Contract 1'!O65+'Contract 2'!O65+'Contract 3'!O65+'Contract 4'!O65+'Contract 5'!O65+'Contract 6'!O65+'Contract 7'!O65+'Contract 8'!O65+'Contract 9'!O65+'Contract 10'!O65+'Contract 11'!O65+'Contract 12'!O65+'Contract 13'!O65+'Contract 14'!O65+'Contract 15'!O65</f>
        <v>123.19999999999999</v>
      </c>
      <c r="U65" s="155">
        <f>+'Contract 1'!P65+'Contract 2'!P65+'Contract 3'!P65+'Contract 4'!P65+'Contract 5'!P65+'Contract 6'!P65+'Contract 7'!P65+'Contract 8'!P65+'Contract 9'!P65+'Contract 10'!P65+'Contract 11'!P65+'Contract 12'!P65+'Contract 13'!P65+'Contract 14'!P65+'Contract 15'!P65</f>
        <v>82.14</v>
      </c>
      <c r="V65" s="155">
        <f>+'Contract 1'!Q65+'Contract 2'!Q65+'Contract 3'!Q65+'Contract 4'!Q65+'Contract 5'!Q65+'Contract 6'!Q65+'Contract 7'!Q65+'Contract 8'!Q65+'Contract 9'!Q65+'Contract 10'!Q65+'Contract 11'!Q65+'Contract 12'!Q65+'Contract 13'!Q65+'Contract 14'!Q65+'Contract 15'!Q65</f>
        <v>82.14</v>
      </c>
      <c r="W65" s="155">
        <f>+'Contract 1'!R65+'Contract 2'!R65+'Contract 3'!R65+'Contract 4'!R65+'Contract 5'!R65+'Contract 6'!R65+'Contract 7'!R65+'Contract 8'!R65+'Contract 9'!R65+'Contract 10'!R65+'Contract 11'!R65+'Contract 12'!R65+'Contract 13'!R65+'Contract 14'!R65+'Contract 15'!R65</f>
        <v>82.14</v>
      </c>
      <c r="X65" s="155">
        <f>+'Contract 1'!S65+'Contract 2'!S65+'Contract 3'!S65+'Contract 4'!S65+'Contract 5'!S65+'Contract 6'!S65+'Contract 7'!S65+'Contract 8'!S65+'Contract 9'!S65+'Contract 10'!S65+'Contract 11'!S65+'Contract 12'!S65+'Contract 13'!S65+'Contract 14'!S65+'Contract 15'!S65</f>
        <v>41.06</v>
      </c>
      <c r="Y65" s="155">
        <f>+'Contract 1'!T65+'Contract 2'!T65+'Contract 3'!T65+'Contract 4'!T65+'Contract 5'!T65+'Contract 6'!T65+'Contract 7'!T65+'Contract 8'!T65+'Contract 9'!T65+'Contract 10'!T65+'Contract 11'!T65+'Contract 12'!T65+'Contract 13'!T65+'Contract 14'!T65+'Contract 15'!T65</f>
        <v>82.14</v>
      </c>
      <c r="Z65" s="155">
        <f>SUM(N65:Y65)</f>
        <v>985.64</v>
      </c>
      <c r="AA65" s="126">
        <f>H65-Z65</f>
        <v>-7.3557159998927091E-4</v>
      </c>
      <c r="AB65" s="18"/>
    </row>
    <row r="66" spans="2:28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+'Contract 1'!H66+'Contract 2'!H66+'Contract 3'!H66+'Contract 4'!H66+'Contract 5'!H66+'Contract 6'!H66+'Contract 7'!H66+'Contract 8'!H66+'Contract 9'!H66+'Contract 10'!H66+'Contract 11'!H66+'Contract 12'!H66+'Contract 13'!H66+'Contract 14'!H66+'Contract 15'!H66</f>
        <v>0</v>
      </c>
      <c r="I66" s="155">
        <f>+'FY 24-25 Forecast'!L71</f>
        <v>0</v>
      </c>
      <c r="J66" s="155">
        <f>+'FY 24-25 Forecast'!M71</f>
        <v>0</v>
      </c>
      <c r="K66" s="155">
        <f>+'FY 24-25 Forecast'!N71</f>
        <v>0</v>
      </c>
      <c r="L66" s="270">
        <f>+'FY 24-25 Forecast'!O71</f>
        <v>0</v>
      </c>
      <c r="M66" s="309"/>
      <c r="N66" s="155">
        <f>+'Contract 1'!I66+'Contract 2'!I66+'Contract 3'!I66+'Contract 4'!I66+'Contract 5'!I66+'Contract 6'!I66+'Contract 7'!I66+'Contract 8'!I66+'Contract 9'!I66+'Contract 10'!I66+'Contract 11'!I66+'Contract 12'!I66+'Contract 13'!I66+'Contract 14'!I66+'Contract 15'!I66</f>
        <v>0</v>
      </c>
      <c r="O66" s="155">
        <f>+'Contract 1'!J66+'Contract 2'!J66+'Contract 3'!J66+'Contract 4'!J66+'Contract 5'!J66+'Contract 6'!J66+'Contract 7'!J66+'Contract 8'!J66+'Contract 9'!J66+'Contract 10'!J66+'Contract 11'!J66+'Contract 12'!J66+'Contract 13'!J66+'Contract 14'!J66+'Contract 15'!J66</f>
        <v>0</v>
      </c>
      <c r="P66" s="155">
        <f>+'Contract 1'!K66+'Contract 2'!K66+'Contract 3'!K66+'Contract 4'!K66+'Contract 5'!K66+'Contract 6'!K66+'Contract 7'!K66+'Contract 8'!K66+'Contract 9'!K66+'Contract 10'!K66+'Contract 11'!K66+'Contract 12'!K66+'Contract 13'!K66+'Contract 14'!K66+'Contract 15'!K66</f>
        <v>0</v>
      </c>
      <c r="Q66" s="155">
        <f>+'Contract 1'!L66+'Contract 2'!L66+'Contract 3'!L66+'Contract 4'!L66+'Contract 5'!L66+'Contract 6'!L66+'Contract 7'!L66+'Contract 8'!L66+'Contract 9'!L66+'Contract 10'!L66+'Contract 11'!L66+'Contract 12'!L66+'Contract 13'!L66+'Contract 14'!L66+'Contract 15'!L66</f>
        <v>0</v>
      </c>
      <c r="R66" s="155">
        <f>+'Contract 1'!M66+'Contract 2'!M66+'Contract 3'!M66+'Contract 4'!M66+'Contract 5'!M66+'Contract 6'!M66+'Contract 7'!M66+'Contract 8'!M66+'Contract 9'!M66+'Contract 10'!M66+'Contract 11'!M66+'Contract 12'!M66+'Contract 13'!M66+'Contract 14'!M66+'Contract 15'!M66</f>
        <v>0</v>
      </c>
      <c r="S66" s="155">
        <f>+'Contract 1'!N66+'Contract 2'!N66+'Contract 3'!N66+'Contract 4'!N66+'Contract 5'!N66+'Contract 6'!N66+'Contract 7'!N66+'Contract 8'!N66+'Contract 9'!N66+'Contract 10'!N66+'Contract 11'!N66+'Contract 12'!N66+'Contract 13'!N66+'Contract 14'!N66+'Contract 15'!N66</f>
        <v>0</v>
      </c>
      <c r="T66" s="155">
        <f>+'Contract 1'!O66+'Contract 2'!O66+'Contract 3'!O66+'Contract 4'!O66+'Contract 5'!O66+'Contract 6'!O66+'Contract 7'!O66+'Contract 8'!O66+'Contract 9'!O66+'Contract 10'!O66+'Contract 11'!O66+'Contract 12'!O66+'Contract 13'!O66+'Contract 14'!O66+'Contract 15'!O66</f>
        <v>0</v>
      </c>
      <c r="U66" s="155">
        <f>+'Contract 1'!P66+'Contract 2'!P66+'Contract 3'!P66+'Contract 4'!P66+'Contract 5'!P66+'Contract 6'!P66+'Contract 7'!P66+'Contract 8'!P66+'Contract 9'!P66+'Contract 10'!P66+'Contract 11'!P66+'Contract 12'!P66+'Contract 13'!P66+'Contract 14'!P66+'Contract 15'!P66</f>
        <v>0</v>
      </c>
      <c r="V66" s="155">
        <f>+'Contract 1'!Q66+'Contract 2'!Q66+'Contract 3'!Q66+'Contract 4'!Q66+'Contract 5'!Q66+'Contract 6'!Q66+'Contract 7'!Q66+'Contract 8'!Q66+'Contract 9'!Q66+'Contract 10'!Q66+'Contract 11'!Q66+'Contract 12'!Q66+'Contract 13'!Q66+'Contract 14'!Q66+'Contract 15'!Q66</f>
        <v>0</v>
      </c>
      <c r="W66" s="155">
        <f>+'Contract 1'!R66+'Contract 2'!R66+'Contract 3'!R66+'Contract 4'!R66+'Contract 5'!R66+'Contract 6'!R66+'Contract 7'!R66+'Contract 8'!R66+'Contract 9'!R66+'Contract 10'!R66+'Contract 11'!R66+'Contract 12'!R66+'Contract 13'!R66+'Contract 14'!R66+'Contract 15'!R66</f>
        <v>0</v>
      </c>
      <c r="X66" s="155">
        <f>+'Contract 1'!S66+'Contract 2'!S66+'Contract 3'!S66+'Contract 4'!S66+'Contract 5'!S66+'Contract 6'!S66+'Contract 7'!S66+'Contract 8'!S66+'Contract 9'!S66+'Contract 10'!S66+'Contract 11'!S66+'Contract 12'!S66+'Contract 13'!S66+'Contract 14'!S66+'Contract 15'!S66</f>
        <v>0</v>
      </c>
      <c r="Y66" s="155">
        <f>+'Contract 1'!T66+'Contract 2'!T66+'Contract 3'!T66+'Contract 4'!T66+'Contract 5'!T66+'Contract 6'!T66+'Contract 7'!T66+'Contract 8'!T66+'Contract 9'!T66+'Contract 10'!T66+'Contract 11'!T66+'Contract 12'!T66+'Contract 13'!T66+'Contract 14'!T66+'Contract 15'!T66</f>
        <v>0</v>
      </c>
      <c r="Z66" s="155">
        <f t="shared" si="13"/>
        <v>0</v>
      </c>
      <c r="AA66" s="126">
        <f t="shared" si="14"/>
        <v>0</v>
      </c>
      <c r="AB66" s="18"/>
    </row>
    <row r="67" spans="2:28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+'Contract 1'!H67+'Contract 2'!H67+'Contract 3'!H67+'Contract 4'!H67+'Contract 5'!H67+'Contract 6'!H67+'Contract 7'!H67+'Contract 8'!H67+'Contract 9'!H67+'Contract 10'!H67+'Contract 11'!H67+'Contract 12'!H67+'Contract 13'!H67+'Contract 14'!H67+'Contract 15'!H67</f>
        <v>6275.0861627499999</v>
      </c>
      <c r="I67" s="155">
        <f>+'FY 24-25 Forecast'!L72</f>
        <v>169.34</v>
      </c>
      <c r="J67" s="155">
        <f>+'FY 24-25 Forecast'!M72</f>
        <v>112.89999999999999</v>
      </c>
      <c r="K67" s="155">
        <f>+'FY 24-25 Forecast'!N72</f>
        <v>112.89999999999999</v>
      </c>
      <c r="L67" s="270">
        <f>+'FY 24-25 Forecast'!O72</f>
        <v>5428.5099999999984</v>
      </c>
      <c r="M67" s="309"/>
      <c r="N67" s="155">
        <f>+'Contract 1'!I67+'Contract 2'!I67+'Contract 3'!I67+'Contract 4'!I67+'Contract 5'!I67+'Contract 6'!I67+'Contract 7'!I67+'Contract 8'!I67+'Contract 9'!I67+'Contract 10'!I67+'Contract 11'!I67+'Contract 12'!I67+'Contract 13'!I67+'Contract 14'!I67+'Contract 15'!I67</f>
        <v>522.92000000000007</v>
      </c>
      <c r="O67" s="155">
        <f>+'Contract 1'!J67+'Contract 2'!J67+'Contract 3'!J67+'Contract 4'!J67+'Contract 5'!J67+'Contract 6'!J67+'Contract 7'!J67+'Contract 8'!J67+'Contract 9'!J67+'Contract 10'!J67+'Contract 11'!J67+'Contract 12'!J67+'Contract 13'!J67+'Contract 14'!J67+'Contract 15'!J67</f>
        <v>784.38</v>
      </c>
      <c r="P67" s="155">
        <f>+'Contract 1'!K67+'Contract 2'!K67+'Contract 3'!K67+'Contract 4'!K67+'Contract 5'!K67+'Contract 6'!K67+'Contract 7'!K67+'Contract 8'!K67+'Contract 9'!K67+'Contract 10'!K67+'Contract 11'!K67+'Contract 12'!K67+'Contract 13'!K67+'Contract 14'!K67+'Contract 15'!K67</f>
        <v>522.92000000000007</v>
      </c>
      <c r="Q67" s="155">
        <f>+'Contract 1'!L67+'Contract 2'!L67+'Contract 3'!L67+'Contract 4'!L67+'Contract 5'!L67+'Contract 6'!L67+'Contract 7'!L67+'Contract 8'!L67+'Contract 9'!L67+'Contract 10'!L67+'Contract 11'!L67+'Contract 12'!L67+'Contract 13'!L67+'Contract 14'!L67+'Contract 15'!L67</f>
        <v>261.45999999999998</v>
      </c>
      <c r="R67" s="155">
        <f>+'Contract 1'!M67+'Contract 2'!M67+'Contract 3'!M67+'Contract 4'!M67+'Contract 5'!M67+'Contract 6'!M67+'Contract 7'!M67+'Contract 8'!M67+'Contract 9'!M67+'Contract 10'!M67+'Contract 11'!M67+'Contract 12'!M67+'Contract 13'!M67+'Contract 14'!M67+'Contract 15'!M67</f>
        <v>522.92000000000007</v>
      </c>
      <c r="S67" s="155">
        <f>+'Contract 1'!N67+'Contract 2'!N67+'Contract 3'!N67+'Contract 4'!N67+'Contract 5'!N67+'Contract 6'!N67+'Contract 7'!N67+'Contract 8'!N67+'Contract 9'!N67+'Contract 10'!N67+'Contract 11'!N67+'Contract 12'!N67+'Contract 13'!N67+'Contract 14'!N67+'Contract 15'!N67</f>
        <v>522.92000000000007</v>
      </c>
      <c r="T67" s="155">
        <f>+'Contract 1'!O67+'Contract 2'!O67+'Contract 3'!O67+'Contract 4'!O67+'Contract 5'!O67+'Contract 6'!O67+'Contract 7'!O67+'Contract 8'!O67+'Contract 9'!O67+'Contract 10'!O67+'Contract 11'!O67+'Contract 12'!O67+'Contract 13'!O67+'Contract 14'!O67+'Contract 15'!O67</f>
        <v>784.38</v>
      </c>
      <c r="U67" s="155">
        <f>+'Contract 1'!P67+'Contract 2'!P67+'Contract 3'!P67+'Contract 4'!P67+'Contract 5'!P67+'Contract 6'!P67+'Contract 7'!P67+'Contract 8'!P67+'Contract 9'!P67+'Contract 10'!P67+'Contract 11'!P67+'Contract 12'!P67+'Contract 13'!P67+'Contract 14'!P67+'Contract 15'!P67</f>
        <v>522.92000000000007</v>
      </c>
      <c r="V67" s="155">
        <f>+'Contract 1'!Q67+'Contract 2'!Q67+'Contract 3'!Q67+'Contract 4'!Q67+'Contract 5'!Q67+'Contract 6'!Q67+'Contract 7'!Q67+'Contract 8'!Q67+'Contract 9'!Q67+'Contract 10'!Q67+'Contract 11'!Q67+'Contract 12'!Q67+'Contract 13'!Q67+'Contract 14'!Q67+'Contract 15'!Q67</f>
        <v>522.92000000000007</v>
      </c>
      <c r="W67" s="155">
        <f>+'Contract 1'!R67+'Contract 2'!R67+'Contract 3'!R67+'Contract 4'!R67+'Contract 5'!R67+'Contract 6'!R67+'Contract 7'!R67+'Contract 8'!R67+'Contract 9'!R67+'Contract 10'!R67+'Contract 11'!R67+'Contract 12'!R67+'Contract 13'!R67+'Contract 14'!R67+'Contract 15'!R67</f>
        <v>522.92000000000007</v>
      </c>
      <c r="X67" s="155">
        <f>+'Contract 1'!S67+'Contract 2'!S67+'Contract 3'!S67+'Contract 4'!S67+'Contract 5'!S67+'Contract 6'!S67+'Contract 7'!S67+'Contract 8'!S67+'Contract 9'!S67+'Contract 10'!S67+'Contract 11'!S67+'Contract 12'!S67+'Contract 13'!S67+'Contract 14'!S67+'Contract 15'!S67</f>
        <v>261.45999999999998</v>
      </c>
      <c r="Y67" s="155">
        <f>+'Contract 1'!T67+'Contract 2'!T67+'Contract 3'!T67+'Contract 4'!T67+'Contract 5'!T67+'Contract 6'!T67+'Contract 7'!T67+'Contract 8'!T67+'Contract 9'!T67+'Contract 10'!T67+'Contract 11'!T67+'Contract 12'!T67+'Contract 13'!T67+'Contract 14'!T67+'Contract 15'!T67</f>
        <v>522.92000000000007</v>
      </c>
      <c r="Z67" s="155">
        <f t="shared" si="13"/>
        <v>6275.0400000000009</v>
      </c>
      <c r="AA67" s="126">
        <f t="shared" si="14"/>
        <v>4.6162749998984509E-2</v>
      </c>
      <c r="AB67" s="18"/>
    </row>
    <row r="68" spans="2:28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+'Contract 1'!H68+'Contract 2'!H68+'Contract 3'!H68+'Contract 4'!H68+'Contract 5'!H68+'Contract 6'!H68+'Contract 7'!H68+'Contract 8'!H68+'Contract 9'!H68+'Contract 10'!H68+'Contract 11'!H68+'Contract 12'!H68+'Contract 13'!H68+'Contract 14'!H68+'Contract 15'!H68</f>
        <v>0</v>
      </c>
      <c r="I68" s="155">
        <f>+'FY 24-25 Forecast'!L73</f>
        <v>0</v>
      </c>
      <c r="J68" s="155">
        <f>+'FY 24-25 Forecast'!M73</f>
        <v>0</v>
      </c>
      <c r="K68" s="155">
        <f>+'FY 24-25 Forecast'!N73</f>
        <v>0</v>
      </c>
      <c r="L68" s="270">
        <f>+'FY 24-25 Forecast'!O73</f>
        <v>0</v>
      </c>
      <c r="M68" s="309"/>
      <c r="N68" s="155">
        <f>+'Contract 1'!I68+'Contract 2'!I68+'Contract 3'!I68+'Contract 4'!I68+'Contract 5'!I68+'Contract 6'!I68+'Contract 7'!I68+'Contract 8'!I68+'Contract 9'!I68+'Contract 10'!I68+'Contract 11'!I68+'Contract 12'!I68+'Contract 13'!I68+'Contract 14'!I68+'Contract 15'!I68</f>
        <v>0</v>
      </c>
      <c r="O68" s="155">
        <f>+'Contract 1'!J68+'Contract 2'!J68+'Contract 3'!J68+'Contract 4'!J68+'Contract 5'!J68+'Contract 6'!J68+'Contract 7'!J68+'Contract 8'!J68+'Contract 9'!J68+'Contract 10'!J68+'Contract 11'!J68+'Contract 12'!J68+'Contract 13'!J68+'Contract 14'!J68+'Contract 15'!J68</f>
        <v>0</v>
      </c>
      <c r="P68" s="155">
        <f>+'Contract 1'!K68+'Contract 2'!K68+'Contract 3'!K68+'Contract 4'!K68+'Contract 5'!K68+'Contract 6'!K68+'Contract 7'!K68+'Contract 8'!K68+'Contract 9'!K68+'Contract 10'!K68+'Contract 11'!K68+'Contract 12'!K68+'Contract 13'!K68+'Contract 14'!K68+'Contract 15'!K68</f>
        <v>0</v>
      </c>
      <c r="Q68" s="155">
        <f>+'Contract 1'!L68+'Contract 2'!L68+'Contract 3'!L68+'Contract 4'!L68+'Contract 5'!L68+'Contract 6'!L68+'Contract 7'!L68+'Contract 8'!L68+'Contract 9'!L68+'Contract 10'!L68+'Contract 11'!L68+'Contract 12'!L68+'Contract 13'!L68+'Contract 14'!L68+'Contract 15'!L68</f>
        <v>0</v>
      </c>
      <c r="R68" s="155">
        <f>+'Contract 1'!M68+'Contract 2'!M68+'Contract 3'!M68+'Contract 4'!M68+'Contract 5'!M68+'Contract 6'!M68+'Contract 7'!M68+'Contract 8'!M68+'Contract 9'!M68+'Contract 10'!M68+'Contract 11'!M68+'Contract 12'!M68+'Contract 13'!M68+'Contract 14'!M68+'Contract 15'!M68</f>
        <v>0</v>
      </c>
      <c r="S68" s="155">
        <f>+'Contract 1'!N68+'Contract 2'!N68+'Contract 3'!N68+'Contract 4'!N68+'Contract 5'!N68+'Contract 6'!N68+'Contract 7'!N68+'Contract 8'!N68+'Contract 9'!N68+'Contract 10'!N68+'Contract 11'!N68+'Contract 12'!N68+'Contract 13'!N68+'Contract 14'!N68+'Contract 15'!N68</f>
        <v>0</v>
      </c>
      <c r="T68" s="155">
        <f>+'Contract 1'!O68+'Contract 2'!O68+'Contract 3'!O68+'Contract 4'!O68+'Contract 5'!O68+'Contract 6'!O68+'Contract 7'!O68+'Contract 8'!O68+'Contract 9'!O68+'Contract 10'!O68+'Contract 11'!O68+'Contract 12'!O68+'Contract 13'!O68+'Contract 14'!O68+'Contract 15'!O68</f>
        <v>0</v>
      </c>
      <c r="U68" s="155">
        <f>+'Contract 1'!P68+'Contract 2'!P68+'Contract 3'!P68+'Contract 4'!P68+'Contract 5'!P68+'Contract 6'!P68+'Contract 7'!P68+'Contract 8'!P68+'Contract 9'!P68+'Contract 10'!P68+'Contract 11'!P68+'Contract 12'!P68+'Contract 13'!P68+'Contract 14'!P68+'Contract 15'!P68</f>
        <v>0</v>
      </c>
      <c r="V68" s="155">
        <f>+'Contract 1'!Q68+'Contract 2'!Q68+'Contract 3'!Q68+'Contract 4'!Q68+'Contract 5'!Q68+'Contract 6'!Q68+'Contract 7'!Q68+'Contract 8'!Q68+'Contract 9'!Q68+'Contract 10'!Q68+'Contract 11'!Q68+'Contract 12'!Q68+'Contract 13'!Q68+'Contract 14'!Q68+'Contract 15'!Q68</f>
        <v>0</v>
      </c>
      <c r="W68" s="155">
        <f>+'Contract 1'!R68+'Contract 2'!R68+'Contract 3'!R68+'Contract 4'!R68+'Contract 5'!R68+'Contract 6'!R68+'Contract 7'!R68+'Contract 8'!R68+'Contract 9'!R68+'Contract 10'!R68+'Contract 11'!R68+'Contract 12'!R68+'Contract 13'!R68+'Contract 14'!R68+'Contract 15'!R68</f>
        <v>0</v>
      </c>
      <c r="X68" s="155">
        <f>+'Contract 1'!S68+'Contract 2'!S68+'Contract 3'!S68+'Contract 4'!S68+'Contract 5'!S68+'Contract 6'!S68+'Contract 7'!S68+'Contract 8'!S68+'Contract 9'!S68+'Contract 10'!S68+'Contract 11'!S68+'Contract 12'!S68+'Contract 13'!S68+'Contract 14'!S68+'Contract 15'!S68</f>
        <v>0</v>
      </c>
      <c r="Y68" s="155">
        <f>+'Contract 1'!T68+'Contract 2'!T68+'Contract 3'!T68+'Contract 4'!T68+'Contract 5'!T68+'Contract 6'!T68+'Contract 7'!T68+'Contract 8'!T68+'Contract 9'!T68+'Contract 10'!T68+'Contract 11'!T68+'Contract 12'!T68+'Contract 13'!T68+'Contract 14'!T68+'Contract 15'!T68</f>
        <v>0</v>
      </c>
      <c r="Z68" s="155">
        <f t="shared" si="13"/>
        <v>0</v>
      </c>
      <c r="AA68" s="126">
        <f t="shared" si="14"/>
        <v>0</v>
      </c>
      <c r="AB68" s="18"/>
    </row>
    <row r="69" spans="2:28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+'Contract 1'!H69+'Contract 2'!H69+'Contract 3'!H69+'Contract 4'!H69+'Contract 5'!H69+'Contract 6'!H69+'Contract 7'!H69+'Contract 8'!H69+'Contract 9'!H69+'Contract 10'!H69+'Contract 11'!H69+'Contract 12'!H69+'Contract 13'!H69+'Contract 14'!H69+'Contract 15'!H69</f>
        <v>106.128</v>
      </c>
      <c r="I69" s="155">
        <f>+'FY 24-25 Forecast'!L74</f>
        <v>24.02</v>
      </c>
      <c r="J69" s="155">
        <f>+'FY 24-25 Forecast'!M74</f>
        <v>16.02</v>
      </c>
      <c r="K69" s="155">
        <f>+'FY 24-25 Forecast'!N74</f>
        <v>16.02</v>
      </c>
      <c r="L69" s="270">
        <f>+'FY 24-25 Forecast'!O74</f>
        <v>56.06</v>
      </c>
      <c r="M69" s="309"/>
      <c r="N69" s="155">
        <f>+'Contract 1'!I69+'Contract 2'!I69+'Contract 3'!I69+'Contract 4'!I69+'Contract 5'!I69+'Contract 6'!I69+'Contract 7'!I69+'Contract 8'!I69+'Contract 9'!I69+'Contract 10'!I69+'Contract 11'!I69+'Contract 12'!I69+'Contract 13'!I69+'Contract 14'!I69+'Contract 15'!I69</f>
        <v>8.84</v>
      </c>
      <c r="O69" s="155">
        <f>+'Contract 1'!J69+'Contract 2'!J69+'Contract 3'!J69+'Contract 4'!J69+'Contract 5'!J69+'Contract 6'!J69+'Contract 7'!J69+'Contract 8'!J69+'Contract 9'!J69+'Contract 10'!J69+'Contract 11'!J69+'Contract 12'!J69+'Contract 13'!J69+'Contract 14'!J69+'Contract 15'!J69</f>
        <v>13.27</v>
      </c>
      <c r="P69" s="155">
        <f>+'Contract 1'!K69+'Contract 2'!K69+'Contract 3'!K69+'Contract 4'!K69+'Contract 5'!K69+'Contract 6'!K69+'Contract 7'!K69+'Contract 8'!K69+'Contract 9'!K69+'Contract 10'!K69+'Contract 11'!K69+'Contract 12'!K69+'Contract 13'!K69+'Contract 14'!K69+'Contract 15'!K69</f>
        <v>8.84</v>
      </c>
      <c r="Q69" s="155">
        <f>+'Contract 1'!L69+'Contract 2'!L69+'Contract 3'!L69+'Contract 4'!L69+'Contract 5'!L69+'Contract 6'!L69+'Contract 7'!L69+'Contract 8'!L69+'Contract 9'!L69+'Contract 10'!L69+'Contract 11'!L69+'Contract 12'!L69+'Contract 13'!L69+'Contract 14'!L69+'Contract 15'!L69</f>
        <v>4.42</v>
      </c>
      <c r="R69" s="155">
        <f>+'Contract 1'!M69+'Contract 2'!M69+'Contract 3'!M69+'Contract 4'!M69+'Contract 5'!M69+'Contract 6'!M69+'Contract 7'!M69+'Contract 8'!M69+'Contract 9'!M69+'Contract 10'!M69+'Contract 11'!M69+'Contract 12'!M69+'Contract 13'!M69+'Contract 14'!M69+'Contract 15'!M69</f>
        <v>8.84</v>
      </c>
      <c r="S69" s="155">
        <f>+'Contract 1'!N69+'Contract 2'!N69+'Contract 3'!N69+'Contract 4'!N69+'Contract 5'!N69+'Contract 6'!N69+'Contract 7'!N69+'Contract 8'!N69+'Contract 9'!N69+'Contract 10'!N69+'Contract 11'!N69+'Contract 12'!N69+'Contract 13'!N69+'Contract 14'!N69+'Contract 15'!N69</f>
        <v>8.84</v>
      </c>
      <c r="T69" s="155">
        <f>+'Contract 1'!O69+'Contract 2'!O69+'Contract 3'!O69+'Contract 4'!O69+'Contract 5'!O69+'Contract 6'!O69+'Contract 7'!O69+'Contract 8'!O69+'Contract 9'!O69+'Contract 10'!O69+'Contract 11'!O69+'Contract 12'!O69+'Contract 13'!O69+'Contract 14'!O69+'Contract 15'!O69</f>
        <v>13.27</v>
      </c>
      <c r="U69" s="155">
        <f>+'Contract 1'!P69+'Contract 2'!P69+'Contract 3'!P69+'Contract 4'!P69+'Contract 5'!P69+'Contract 6'!P69+'Contract 7'!P69+'Contract 8'!P69+'Contract 9'!P69+'Contract 10'!P69+'Contract 11'!P69+'Contract 12'!P69+'Contract 13'!P69+'Contract 14'!P69+'Contract 15'!P69</f>
        <v>8.84</v>
      </c>
      <c r="V69" s="155">
        <f>+'Contract 1'!Q69+'Contract 2'!Q69+'Contract 3'!Q69+'Contract 4'!Q69+'Contract 5'!Q69+'Contract 6'!Q69+'Contract 7'!Q69+'Contract 8'!Q69+'Contract 9'!Q69+'Contract 10'!Q69+'Contract 11'!Q69+'Contract 12'!Q69+'Contract 13'!Q69+'Contract 14'!Q69+'Contract 15'!Q69</f>
        <v>8.84</v>
      </c>
      <c r="W69" s="155">
        <f>+'Contract 1'!R69+'Contract 2'!R69+'Contract 3'!R69+'Contract 4'!R69+'Contract 5'!R69+'Contract 6'!R69+'Contract 7'!R69+'Contract 8'!R69+'Contract 9'!R69+'Contract 10'!R69+'Contract 11'!R69+'Contract 12'!R69+'Contract 13'!R69+'Contract 14'!R69+'Contract 15'!R69</f>
        <v>8.84</v>
      </c>
      <c r="X69" s="155">
        <f>+'Contract 1'!S69+'Contract 2'!S69+'Contract 3'!S69+'Contract 4'!S69+'Contract 5'!S69+'Contract 6'!S69+'Contract 7'!S69+'Contract 8'!S69+'Contract 9'!S69+'Contract 10'!S69+'Contract 11'!S69+'Contract 12'!S69+'Contract 13'!S69+'Contract 14'!S69+'Contract 15'!S69</f>
        <v>4.42</v>
      </c>
      <c r="Y69" s="155">
        <f>+'Contract 1'!T69+'Contract 2'!T69+'Contract 3'!T69+'Contract 4'!T69+'Contract 5'!T69+'Contract 6'!T69+'Contract 7'!T69+'Contract 8'!T69+'Contract 9'!T69+'Contract 10'!T69+'Contract 11'!T69+'Contract 12'!T69+'Contract 13'!T69+'Contract 14'!T69+'Contract 15'!T69</f>
        <v>8.84</v>
      </c>
      <c r="Z69" s="155">
        <f t="shared" si="13"/>
        <v>106.10000000000001</v>
      </c>
      <c r="AA69" s="126">
        <f t="shared" si="14"/>
        <v>2.7999999999991587E-2</v>
      </c>
      <c r="AB69" s="18"/>
    </row>
    <row r="70" spans="2:28" collapsed="1" x14ac:dyDescent="0.25">
      <c r="B70" s="163"/>
      <c r="C70" s="162" t="s">
        <v>384</v>
      </c>
      <c r="D70" s="164"/>
      <c r="E70" s="64"/>
      <c r="F70" s="65"/>
      <c r="G70" s="165"/>
      <c r="H70" s="159">
        <f t="shared" ref="H70:AA70" si="15">SUBTOTAL(9,H58:H69)</f>
        <v>59602.143377150533</v>
      </c>
      <c r="I70" s="166">
        <f>SUM(I58:I69)</f>
        <v>5553.4600000000009</v>
      </c>
      <c r="J70" s="166">
        <f>SUM(J58:J69)</f>
        <v>5641.03</v>
      </c>
      <c r="K70" s="166">
        <f>SUM(K58:K69)</f>
        <v>5641.03</v>
      </c>
      <c r="L70" s="271">
        <f>SUM(L58:L69)</f>
        <v>56787.719999999987</v>
      </c>
      <c r="M70" s="312"/>
      <c r="N70" s="166">
        <f t="shared" si="15"/>
        <v>4966.84</v>
      </c>
      <c r="O70" s="166">
        <f t="shared" si="15"/>
        <v>7450.26</v>
      </c>
      <c r="P70" s="166">
        <f t="shared" si="15"/>
        <v>4966.84</v>
      </c>
      <c r="Q70" s="166">
        <f t="shared" si="15"/>
        <v>2483.4199999999996</v>
      </c>
      <c r="R70" s="166">
        <f t="shared" si="15"/>
        <v>4966.84</v>
      </c>
      <c r="S70" s="166">
        <f t="shared" si="15"/>
        <v>4966.84</v>
      </c>
      <c r="T70" s="166">
        <f t="shared" si="15"/>
        <v>7450.26</v>
      </c>
      <c r="U70" s="166">
        <f t="shared" si="15"/>
        <v>4966.84</v>
      </c>
      <c r="V70" s="166">
        <f t="shared" si="15"/>
        <v>4966.84</v>
      </c>
      <c r="W70" s="166">
        <f t="shared" si="15"/>
        <v>4966.84</v>
      </c>
      <c r="X70" s="166">
        <f t="shared" si="15"/>
        <v>2483.4199999999996</v>
      </c>
      <c r="Y70" s="166">
        <f t="shared" si="15"/>
        <v>4966.84</v>
      </c>
      <c r="Z70" s="166">
        <f t="shared" si="15"/>
        <v>59602.080000000009</v>
      </c>
      <c r="AA70" s="73">
        <f t="shared" si="15"/>
        <v>6.3377150526676473E-2</v>
      </c>
      <c r="AB70" s="64"/>
    </row>
    <row r="71" spans="2:28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+'Contract 1'!H71+'Contract 2'!H71+'Contract 3'!H71+'Contract 4'!H71+'Contract 5'!H71+'Contract 6'!H71+'Contract 7'!H71+'Contract 8'!H71+'Contract 9'!H71+'Contract 10'!H71+'Contract 11'!H71+'Contract 12'!H71+'Contract 13'!H71+'Contract 14'!H71+'Contract 15'!H71</f>
        <v>3000</v>
      </c>
      <c r="I71" s="155">
        <f>+'FY 24-25 Forecast'!L76</f>
        <v>441.67</v>
      </c>
      <c r="J71" s="155">
        <f>+'FY 24-25 Forecast'!M76</f>
        <v>441.67</v>
      </c>
      <c r="K71" s="155">
        <f>+'FY 24-25 Forecast'!N76</f>
        <v>441.67</v>
      </c>
      <c r="L71" s="270">
        <f>+'FY 24-25 Forecast'!O76</f>
        <v>2928.28</v>
      </c>
      <c r="M71" s="309"/>
      <c r="N71" s="155">
        <f>+'Contract 1'!I71+'Contract 2'!I71+'Contract 3'!I71+'Contract 4'!I71+'Contract 5'!I71+'Contract 6'!I71+'Contract 7'!I71+'Contract 8'!I71+'Contract 9'!I71+'Contract 10'!I71+'Contract 11'!I71+'Contract 12'!I71+'Contract 13'!I71+'Contract 14'!I71+'Contract 15'!I71</f>
        <v>250</v>
      </c>
      <c r="O71" s="155">
        <f>+'Contract 1'!J71+'Contract 2'!J71+'Contract 3'!J71+'Contract 4'!J71+'Contract 5'!J71+'Contract 6'!J71+'Contract 7'!J71+'Contract 8'!J71+'Contract 9'!J71+'Contract 10'!J71+'Contract 11'!J71+'Contract 12'!J71+'Contract 13'!J71+'Contract 14'!J71+'Contract 15'!J71</f>
        <v>250</v>
      </c>
      <c r="P71" s="155">
        <f>+'Contract 1'!K71+'Contract 2'!K71+'Contract 3'!K71+'Contract 4'!K71+'Contract 5'!K71+'Contract 6'!K71+'Contract 7'!K71+'Contract 8'!K71+'Contract 9'!K71+'Contract 10'!K71+'Contract 11'!K71+'Contract 12'!K71+'Contract 13'!K71+'Contract 14'!K71+'Contract 15'!K71</f>
        <v>250</v>
      </c>
      <c r="Q71" s="155">
        <f>+'Contract 1'!L71+'Contract 2'!L71+'Contract 3'!L71+'Contract 4'!L71+'Contract 5'!L71+'Contract 6'!L71+'Contract 7'!L71+'Contract 8'!L71+'Contract 9'!L71+'Contract 10'!L71+'Contract 11'!L71+'Contract 12'!L71+'Contract 13'!L71+'Contract 14'!L71+'Contract 15'!L71</f>
        <v>250</v>
      </c>
      <c r="R71" s="155">
        <f>+'Contract 1'!M71+'Contract 2'!M71+'Contract 3'!M71+'Contract 4'!M71+'Contract 5'!M71+'Contract 6'!M71+'Contract 7'!M71+'Contract 8'!M71+'Contract 9'!M71+'Contract 10'!M71+'Contract 11'!M71+'Contract 12'!M71+'Contract 13'!M71+'Contract 14'!M71+'Contract 15'!M71</f>
        <v>250</v>
      </c>
      <c r="S71" s="155">
        <f>+'Contract 1'!N71+'Contract 2'!N71+'Contract 3'!N71+'Contract 4'!N71+'Contract 5'!N71+'Contract 6'!N71+'Contract 7'!N71+'Contract 8'!N71+'Contract 9'!N71+'Contract 10'!N71+'Contract 11'!N71+'Contract 12'!N71+'Contract 13'!N71+'Contract 14'!N71+'Contract 15'!N71</f>
        <v>250</v>
      </c>
      <c r="T71" s="155">
        <f>+'Contract 1'!O71+'Contract 2'!O71+'Contract 3'!O71+'Contract 4'!O71+'Contract 5'!O71+'Contract 6'!O71+'Contract 7'!O71+'Contract 8'!O71+'Contract 9'!O71+'Contract 10'!O71+'Contract 11'!O71+'Contract 12'!O71+'Contract 13'!O71+'Contract 14'!O71+'Contract 15'!O71</f>
        <v>250</v>
      </c>
      <c r="U71" s="155">
        <f>+'Contract 1'!P71+'Contract 2'!P71+'Contract 3'!P71+'Contract 4'!P71+'Contract 5'!P71+'Contract 6'!P71+'Contract 7'!P71+'Contract 8'!P71+'Contract 9'!P71+'Contract 10'!P71+'Contract 11'!P71+'Contract 12'!P71+'Contract 13'!P71+'Contract 14'!P71+'Contract 15'!P71</f>
        <v>250</v>
      </c>
      <c r="V71" s="155">
        <f>+'Contract 1'!Q71+'Contract 2'!Q71+'Contract 3'!Q71+'Contract 4'!Q71+'Contract 5'!Q71+'Contract 6'!Q71+'Contract 7'!Q71+'Contract 8'!Q71+'Contract 9'!Q71+'Contract 10'!Q71+'Contract 11'!Q71+'Contract 12'!Q71+'Contract 13'!Q71+'Contract 14'!Q71+'Contract 15'!Q71</f>
        <v>250</v>
      </c>
      <c r="W71" s="155">
        <f>+'Contract 1'!R71+'Contract 2'!R71+'Contract 3'!R71+'Contract 4'!R71+'Contract 5'!R71+'Contract 6'!R71+'Contract 7'!R71+'Contract 8'!R71+'Contract 9'!R71+'Contract 10'!R71+'Contract 11'!R71+'Contract 12'!R71+'Contract 13'!R71+'Contract 14'!R71+'Contract 15'!R71</f>
        <v>250</v>
      </c>
      <c r="X71" s="155">
        <f>+'Contract 1'!S71+'Contract 2'!S71+'Contract 3'!S71+'Contract 4'!S71+'Contract 5'!S71+'Contract 6'!S71+'Contract 7'!S71+'Contract 8'!S71+'Contract 9'!S71+'Contract 10'!S71+'Contract 11'!S71+'Contract 12'!S71+'Contract 13'!S71+'Contract 14'!S71+'Contract 15'!S71</f>
        <v>250</v>
      </c>
      <c r="Y71" s="155">
        <f>+'Contract 1'!T71+'Contract 2'!T71+'Contract 3'!T71+'Contract 4'!T71+'Contract 5'!T71+'Contract 6'!T71+'Contract 7'!T71+'Contract 8'!T71+'Contract 9'!T71+'Contract 10'!T71+'Contract 11'!T71+'Contract 12'!T71+'Contract 13'!T71+'Contract 14'!T71+'Contract 15'!T71</f>
        <v>250</v>
      </c>
      <c r="Z71" s="157">
        <f>SUM(N71:Y71)</f>
        <v>3000</v>
      </c>
      <c r="AA71" s="126">
        <f>H71-Z71</f>
        <v>0</v>
      </c>
      <c r="AB71" s="18"/>
    </row>
    <row r="72" spans="2:28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+'Contract 1'!H72+'Contract 2'!H72+'Contract 3'!H72+'Contract 4'!H72+'Contract 5'!H72+'Contract 6'!H72+'Contract 7'!H72+'Contract 8'!H72+'Contract 9'!H72+'Contract 10'!H72+'Contract 11'!H72+'Contract 12'!H72+'Contract 13'!H72+'Contract 14'!H72+'Contract 15'!H72</f>
        <v>0</v>
      </c>
      <c r="I72" s="155">
        <f>+'FY 24-25 Forecast'!L77</f>
        <v>0</v>
      </c>
      <c r="J72" s="155">
        <f>+'FY 24-25 Forecast'!M77</f>
        <v>0</v>
      </c>
      <c r="K72" s="155">
        <f>+'FY 24-25 Forecast'!N77</f>
        <v>0</v>
      </c>
      <c r="L72" s="270">
        <f>+'FY 24-25 Forecast'!O77</f>
        <v>0</v>
      </c>
      <c r="M72" s="309"/>
      <c r="N72" s="155">
        <f>+'Contract 1'!I72+'Contract 2'!I72+'Contract 3'!I72+'Contract 4'!I72+'Contract 5'!I72+'Contract 6'!I72+'Contract 7'!I72+'Contract 8'!I72+'Contract 9'!I72+'Contract 10'!I72+'Contract 11'!I72+'Contract 12'!I72+'Contract 13'!I72+'Contract 14'!I72+'Contract 15'!I72</f>
        <v>0</v>
      </c>
      <c r="O72" s="155">
        <f>+'Contract 1'!J72+'Contract 2'!J72+'Contract 3'!J72+'Contract 4'!J72+'Contract 5'!J72+'Contract 6'!J72+'Contract 7'!J72+'Contract 8'!J72+'Contract 9'!J72+'Contract 10'!J72+'Contract 11'!J72+'Contract 12'!J72+'Contract 13'!J72+'Contract 14'!J72+'Contract 15'!J72</f>
        <v>0</v>
      </c>
      <c r="P72" s="155">
        <f>+'Contract 1'!K72+'Contract 2'!K72+'Contract 3'!K72+'Contract 4'!K72+'Contract 5'!K72+'Contract 6'!K72+'Contract 7'!K72+'Contract 8'!K72+'Contract 9'!K72+'Contract 10'!K72+'Contract 11'!K72+'Contract 12'!K72+'Contract 13'!K72+'Contract 14'!K72+'Contract 15'!K72</f>
        <v>0</v>
      </c>
      <c r="Q72" s="155">
        <f>+'Contract 1'!L72+'Contract 2'!L72+'Contract 3'!L72+'Contract 4'!L72+'Contract 5'!L72+'Contract 6'!L72+'Contract 7'!L72+'Contract 8'!L72+'Contract 9'!L72+'Contract 10'!L72+'Contract 11'!L72+'Contract 12'!L72+'Contract 13'!L72+'Contract 14'!L72+'Contract 15'!L72</f>
        <v>0</v>
      </c>
      <c r="R72" s="155">
        <f>+'Contract 1'!M72+'Contract 2'!M72+'Contract 3'!M72+'Contract 4'!M72+'Contract 5'!M72+'Contract 6'!M72+'Contract 7'!M72+'Contract 8'!M72+'Contract 9'!M72+'Contract 10'!M72+'Contract 11'!M72+'Contract 12'!M72+'Contract 13'!M72+'Contract 14'!M72+'Contract 15'!M72</f>
        <v>0</v>
      </c>
      <c r="S72" s="155">
        <f>+'Contract 1'!N72+'Contract 2'!N72+'Contract 3'!N72+'Contract 4'!N72+'Contract 5'!N72+'Contract 6'!N72+'Contract 7'!N72+'Contract 8'!N72+'Contract 9'!N72+'Contract 10'!N72+'Contract 11'!N72+'Contract 12'!N72+'Contract 13'!N72+'Contract 14'!N72+'Contract 15'!N72</f>
        <v>0</v>
      </c>
      <c r="T72" s="155">
        <f>+'Contract 1'!O72+'Contract 2'!O72+'Contract 3'!O72+'Contract 4'!O72+'Contract 5'!O72+'Contract 6'!O72+'Contract 7'!O72+'Contract 8'!O72+'Contract 9'!O72+'Contract 10'!O72+'Contract 11'!O72+'Contract 12'!O72+'Contract 13'!O72+'Contract 14'!O72+'Contract 15'!O72</f>
        <v>0</v>
      </c>
      <c r="U72" s="155">
        <f>+'Contract 1'!P72+'Contract 2'!P72+'Contract 3'!P72+'Contract 4'!P72+'Contract 5'!P72+'Contract 6'!P72+'Contract 7'!P72+'Contract 8'!P72+'Contract 9'!P72+'Contract 10'!P72+'Contract 11'!P72+'Contract 12'!P72+'Contract 13'!P72+'Contract 14'!P72+'Contract 15'!P72</f>
        <v>0</v>
      </c>
      <c r="V72" s="155">
        <f>+'Contract 1'!Q72+'Contract 2'!Q72+'Contract 3'!Q72+'Contract 4'!Q72+'Contract 5'!Q72+'Contract 6'!Q72+'Contract 7'!Q72+'Contract 8'!Q72+'Contract 9'!Q72+'Contract 10'!Q72+'Contract 11'!Q72+'Contract 12'!Q72+'Contract 13'!Q72+'Contract 14'!Q72+'Contract 15'!Q72</f>
        <v>0</v>
      </c>
      <c r="W72" s="155">
        <f>+'Contract 1'!R72+'Contract 2'!R72+'Contract 3'!R72+'Contract 4'!R72+'Contract 5'!R72+'Contract 6'!R72+'Contract 7'!R72+'Contract 8'!R72+'Contract 9'!R72+'Contract 10'!R72+'Contract 11'!R72+'Contract 12'!R72+'Contract 13'!R72+'Contract 14'!R72+'Contract 15'!R72</f>
        <v>0</v>
      </c>
      <c r="X72" s="155">
        <f>+'Contract 1'!S72+'Contract 2'!S72+'Contract 3'!S72+'Contract 4'!S72+'Contract 5'!S72+'Contract 6'!S72+'Contract 7'!S72+'Contract 8'!S72+'Contract 9'!S72+'Contract 10'!S72+'Contract 11'!S72+'Contract 12'!S72+'Contract 13'!S72+'Contract 14'!S72+'Contract 15'!S72</f>
        <v>0</v>
      </c>
      <c r="Y72" s="155">
        <f>+'Contract 1'!T72+'Contract 2'!T72+'Contract 3'!T72+'Contract 4'!T72+'Contract 5'!T72+'Contract 6'!T72+'Contract 7'!T72+'Contract 8'!T72+'Contract 9'!T72+'Contract 10'!T72+'Contract 11'!T72+'Contract 12'!T72+'Contract 13'!T72+'Contract 14'!T72+'Contract 15'!T72</f>
        <v>0</v>
      </c>
      <c r="Z72" s="157">
        <f>SUM(N72:Y72)</f>
        <v>0</v>
      </c>
      <c r="AA72" s="126">
        <f>H72-Z72</f>
        <v>0</v>
      </c>
      <c r="AB72" s="18"/>
    </row>
    <row r="73" spans="2:28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+'Contract 1'!H73+'Contract 2'!H73+'Contract 3'!H73+'Contract 4'!H73+'Contract 5'!H73+'Contract 6'!H73+'Contract 7'!H73+'Contract 8'!H73+'Contract 9'!H73+'Contract 10'!H73+'Contract 11'!H73+'Contract 12'!H73+'Contract 13'!H73+'Contract 14'!H73+'Contract 15'!H73</f>
        <v>0</v>
      </c>
      <c r="I73" s="155">
        <f>+'FY 24-25 Forecast'!L78</f>
        <v>0</v>
      </c>
      <c r="J73" s="155">
        <f>+'FY 24-25 Forecast'!M78</f>
        <v>0</v>
      </c>
      <c r="K73" s="155">
        <f>+'FY 24-25 Forecast'!N78</f>
        <v>0</v>
      </c>
      <c r="L73" s="270">
        <f>+'FY 24-25 Forecast'!O78</f>
        <v>0</v>
      </c>
      <c r="M73" s="309"/>
      <c r="N73" s="155">
        <f>+'Contract 1'!I73+'Contract 2'!I73+'Contract 3'!I73+'Contract 4'!I73+'Contract 5'!I73+'Contract 6'!I73+'Contract 7'!I73+'Contract 8'!I73+'Contract 9'!I73+'Contract 10'!I73+'Contract 11'!I73+'Contract 12'!I73+'Contract 13'!I73+'Contract 14'!I73+'Contract 15'!I73</f>
        <v>0</v>
      </c>
      <c r="O73" s="155">
        <f>+'Contract 1'!J73+'Contract 2'!J73+'Contract 3'!J73+'Contract 4'!J73+'Contract 5'!J73+'Contract 6'!J73+'Contract 7'!J73+'Contract 8'!J73+'Contract 9'!J73+'Contract 10'!J73+'Contract 11'!J73+'Contract 12'!J73+'Contract 13'!J73+'Contract 14'!J73+'Contract 15'!J73</f>
        <v>0</v>
      </c>
      <c r="P73" s="155">
        <f>+'Contract 1'!K73+'Contract 2'!K73+'Contract 3'!K73+'Contract 4'!K73+'Contract 5'!K73+'Contract 6'!K73+'Contract 7'!K73+'Contract 8'!K73+'Contract 9'!K73+'Contract 10'!K73+'Contract 11'!K73+'Contract 12'!K73+'Contract 13'!K73+'Contract 14'!K73+'Contract 15'!K73</f>
        <v>0</v>
      </c>
      <c r="Q73" s="155">
        <f>+'Contract 1'!L73+'Contract 2'!L73+'Contract 3'!L73+'Contract 4'!L73+'Contract 5'!L73+'Contract 6'!L73+'Contract 7'!L73+'Contract 8'!L73+'Contract 9'!L73+'Contract 10'!L73+'Contract 11'!L73+'Contract 12'!L73+'Contract 13'!L73+'Contract 14'!L73+'Contract 15'!L73</f>
        <v>0</v>
      </c>
      <c r="R73" s="155">
        <f>+'Contract 1'!M73+'Contract 2'!M73+'Contract 3'!M73+'Contract 4'!M73+'Contract 5'!M73+'Contract 6'!M73+'Contract 7'!M73+'Contract 8'!M73+'Contract 9'!M73+'Contract 10'!M73+'Contract 11'!M73+'Contract 12'!M73+'Contract 13'!M73+'Contract 14'!M73+'Contract 15'!M73</f>
        <v>0</v>
      </c>
      <c r="S73" s="155">
        <f>+'Contract 1'!N73+'Contract 2'!N73+'Contract 3'!N73+'Contract 4'!N73+'Contract 5'!N73+'Contract 6'!N73+'Contract 7'!N73+'Contract 8'!N73+'Contract 9'!N73+'Contract 10'!N73+'Contract 11'!N73+'Contract 12'!N73+'Contract 13'!N73+'Contract 14'!N73+'Contract 15'!N73</f>
        <v>0</v>
      </c>
      <c r="T73" s="155">
        <f>+'Contract 1'!O73+'Contract 2'!O73+'Contract 3'!O73+'Contract 4'!O73+'Contract 5'!O73+'Contract 6'!O73+'Contract 7'!O73+'Contract 8'!O73+'Contract 9'!O73+'Contract 10'!O73+'Contract 11'!O73+'Contract 12'!O73+'Contract 13'!O73+'Contract 14'!O73+'Contract 15'!O73</f>
        <v>0</v>
      </c>
      <c r="U73" s="155">
        <f>+'Contract 1'!P73+'Contract 2'!P73+'Contract 3'!P73+'Contract 4'!P73+'Contract 5'!P73+'Contract 6'!P73+'Contract 7'!P73+'Contract 8'!P73+'Contract 9'!P73+'Contract 10'!P73+'Contract 11'!P73+'Contract 12'!P73+'Contract 13'!P73+'Contract 14'!P73+'Contract 15'!P73</f>
        <v>0</v>
      </c>
      <c r="V73" s="155">
        <f>+'Contract 1'!Q73+'Contract 2'!Q73+'Contract 3'!Q73+'Contract 4'!Q73+'Contract 5'!Q73+'Contract 6'!Q73+'Contract 7'!Q73+'Contract 8'!Q73+'Contract 9'!Q73+'Contract 10'!Q73+'Contract 11'!Q73+'Contract 12'!Q73+'Contract 13'!Q73+'Contract 14'!Q73+'Contract 15'!Q73</f>
        <v>0</v>
      </c>
      <c r="W73" s="155">
        <f>+'Contract 1'!R73+'Contract 2'!R73+'Contract 3'!R73+'Contract 4'!R73+'Contract 5'!R73+'Contract 6'!R73+'Contract 7'!R73+'Contract 8'!R73+'Contract 9'!R73+'Contract 10'!R73+'Contract 11'!R73+'Contract 12'!R73+'Contract 13'!R73+'Contract 14'!R73+'Contract 15'!R73</f>
        <v>0</v>
      </c>
      <c r="X73" s="155">
        <f>+'Contract 1'!S73+'Contract 2'!S73+'Contract 3'!S73+'Contract 4'!S73+'Contract 5'!S73+'Contract 6'!S73+'Contract 7'!S73+'Contract 8'!S73+'Contract 9'!S73+'Contract 10'!S73+'Contract 11'!S73+'Contract 12'!S73+'Contract 13'!S73+'Contract 14'!S73+'Contract 15'!S73</f>
        <v>0</v>
      </c>
      <c r="Y73" s="155">
        <f>+'Contract 1'!T73+'Contract 2'!T73+'Contract 3'!T73+'Contract 4'!T73+'Contract 5'!T73+'Contract 6'!T73+'Contract 7'!T73+'Contract 8'!T73+'Contract 9'!T73+'Contract 10'!T73+'Contract 11'!T73+'Contract 12'!T73+'Contract 13'!T73+'Contract 14'!T73+'Contract 15'!T73</f>
        <v>0</v>
      </c>
      <c r="Z73" s="157">
        <f>SUM(N73:Y73)</f>
        <v>0</v>
      </c>
      <c r="AA73" s="126">
        <f>H73-Z73</f>
        <v>0</v>
      </c>
      <c r="AB73" s="18"/>
    </row>
    <row r="74" spans="2:28" collapsed="1" x14ac:dyDescent="0.25">
      <c r="B74" s="163"/>
      <c r="C74" s="162" t="s">
        <v>388</v>
      </c>
      <c r="D74" s="164"/>
      <c r="E74" s="64"/>
      <c r="F74" s="65"/>
      <c r="G74" s="165"/>
      <c r="H74" s="159">
        <f>SUBTOTAL(9,H71:H73)</f>
        <v>3000</v>
      </c>
      <c r="I74" s="166">
        <f>SUM(I71:I73)</f>
        <v>441.67</v>
      </c>
      <c r="J74" s="166">
        <f>SUM(J71:J73)</f>
        <v>441.67</v>
      </c>
      <c r="K74" s="166">
        <f>SUM(K71:K73)</f>
        <v>441.67</v>
      </c>
      <c r="L74" s="271">
        <f>SUM(L71:L73)</f>
        <v>2928.28</v>
      </c>
      <c r="M74" s="312"/>
      <c r="N74" s="166">
        <f>SUBTOTAL(9,N71:N73)</f>
        <v>250</v>
      </c>
      <c r="O74" s="166">
        <f>SUM(O71:O73)</f>
        <v>250</v>
      </c>
      <c r="P74" s="166">
        <f t="shared" ref="P74:AA74" si="16">SUBTOTAL(9,P71:P73)</f>
        <v>250</v>
      </c>
      <c r="Q74" s="166">
        <f t="shared" si="16"/>
        <v>250</v>
      </c>
      <c r="R74" s="166">
        <f t="shared" si="16"/>
        <v>250</v>
      </c>
      <c r="S74" s="166">
        <f t="shared" si="16"/>
        <v>250</v>
      </c>
      <c r="T74" s="166">
        <f t="shared" si="16"/>
        <v>250</v>
      </c>
      <c r="U74" s="166">
        <f t="shared" si="16"/>
        <v>250</v>
      </c>
      <c r="V74" s="166">
        <f t="shared" si="16"/>
        <v>250</v>
      </c>
      <c r="W74" s="166">
        <f t="shared" si="16"/>
        <v>250</v>
      </c>
      <c r="X74" s="166">
        <f t="shared" si="16"/>
        <v>250</v>
      </c>
      <c r="Y74" s="166">
        <f t="shared" si="16"/>
        <v>250</v>
      </c>
      <c r="Z74" s="166">
        <f t="shared" si="16"/>
        <v>3000</v>
      </c>
      <c r="AA74" s="73">
        <f t="shared" si="16"/>
        <v>0</v>
      </c>
      <c r="AB74" s="64"/>
    </row>
    <row r="75" spans="2:28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+'Contract 1'!H75+'Contract 2'!H75+'Contract 3'!H75+'Contract 4'!H75+'Contract 5'!H75+'Contract 6'!H75+'Contract 7'!H75+'Contract 8'!H75+'Contract 9'!H75+'Contract 10'!H75+'Contract 11'!H75+'Contract 12'!H75+'Contract 13'!H75+'Contract 14'!H75+'Contract 15'!H75</f>
        <v>30000</v>
      </c>
      <c r="I75" s="155">
        <f>+'FY 24-25 Forecast'!L80</f>
        <v>600</v>
      </c>
      <c r="J75" s="155">
        <f>+'FY 24-25 Forecast'!M80</f>
        <v>600</v>
      </c>
      <c r="K75" s="155">
        <f>+'FY 24-25 Forecast'!N80</f>
        <v>600</v>
      </c>
      <c r="L75" s="270">
        <f>+'FY 24-25 Forecast'!O80</f>
        <v>20231.099999999999</v>
      </c>
      <c r="M75" s="309"/>
      <c r="N75" s="155">
        <f>+'Contract 1'!I75+'Contract 2'!I75+'Contract 3'!I75+'Contract 4'!I75+'Contract 5'!I75+'Contract 6'!I75+'Contract 7'!I75+'Contract 8'!I75+'Contract 9'!I75+'Contract 10'!I75+'Contract 11'!I75+'Contract 12'!I75+'Contract 13'!I75+'Contract 14'!I75+'Contract 15'!I75</f>
        <v>2500</v>
      </c>
      <c r="O75" s="155">
        <f>+'Contract 1'!J75+'Contract 2'!J75+'Contract 3'!J75+'Contract 4'!J75+'Contract 5'!J75+'Contract 6'!J75+'Contract 7'!J75+'Contract 8'!J75+'Contract 9'!J75+'Contract 10'!J75+'Contract 11'!J75+'Contract 12'!J75+'Contract 13'!J75+'Contract 14'!J75+'Contract 15'!J75</f>
        <v>2500</v>
      </c>
      <c r="P75" s="155">
        <f>+'Contract 1'!K75+'Contract 2'!K75+'Contract 3'!K75+'Contract 4'!K75+'Contract 5'!K75+'Contract 6'!K75+'Contract 7'!K75+'Contract 8'!K75+'Contract 9'!K75+'Contract 10'!K75+'Contract 11'!K75+'Contract 12'!K75+'Contract 13'!K75+'Contract 14'!K75+'Contract 15'!K75</f>
        <v>2500</v>
      </c>
      <c r="Q75" s="155">
        <f>+'Contract 1'!L75+'Contract 2'!L75+'Contract 3'!L75+'Contract 4'!L75+'Contract 5'!L75+'Contract 6'!L75+'Contract 7'!L75+'Contract 8'!L75+'Contract 9'!L75+'Contract 10'!L75+'Contract 11'!L75+'Contract 12'!L75+'Contract 13'!L75+'Contract 14'!L75+'Contract 15'!L75</f>
        <v>2500</v>
      </c>
      <c r="R75" s="155">
        <f>+'Contract 1'!M75+'Contract 2'!M75+'Contract 3'!M75+'Contract 4'!M75+'Contract 5'!M75+'Contract 6'!M75+'Contract 7'!M75+'Contract 8'!M75+'Contract 9'!M75+'Contract 10'!M75+'Contract 11'!M75+'Contract 12'!M75+'Contract 13'!M75+'Contract 14'!M75+'Contract 15'!M75</f>
        <v>2500</v>
      </c>
      <c r="S75" s="155">
        <f>+'Contract 1'!N75+'Contract 2'!N75+'Contract 3'!N75+'Contract 4'!N75+'Contract 5'!N75+'Contract 6'!N75+'Contract 7'!N75+'Contract 8'!N75+'Contract 9'!N75+'Contract 10'!N75+'Contract 11'!N75+'Contract 12'!N75+'Contract 13'!N75+'Contract 14'!N75+'Contract 15'!N75</f>
        <v>2500</v>
      </c>
      <c r="T75" s="155">
        <f>+'Contract 1'!O75+'Contract 2'!O75+'Contract 3'!O75+'Contract 4'!O75+'Contract 5'!O75+'Contract 6'!O75+'Contract 7'!O75+'Contract 8'!O75+'Contract 9'!O75+'Contract 10'!O75+'Contract 11'!O75+'Contract 12'!O75+'Contract 13'!O75+'Contract 14'!O75+'Contract 15'!O75</f>
        <v>2500</v>
      </c>
      <c r="U75" s="155">
        <f>+'Contract 1'!P75+'Contract 2'!P75+'Contract 3'!P75+'Contract 4'!P75+'Contract 5'!P75+'Contract 6'!P75+'Contract 7'!P75+'Contract 8'!P75+'Contract 9'!P75+'Contract 10'!P75+'Contract 11'!P75+'Contract 12'!P75+'Contract 13'!P75+'Contract 14'!P75+'Contract 15'!P75</f>
        <v>2500</v>
      </c>
      <c r="V75" s="155">
        <f>+'Contract 1'!Q75+'Contract 2'!Q75+'Contract 3'!Q75+'Contract 4'!Q75+'Contract 5'!Q75+'Contract 6'!Q75+'Contract 7'!Q75+'Contract 8'!Q75+'Contract 9'!Q75+'Contract 10'!Q75+'Contract 11'!Q75+'Contract 12'!Q75+'Contract 13'!Q75+'Contract 14'!Q75+'Contract 15'!Q75</f>
        <v>2500</v>
      </c>
      <c r="W75" s="155">
        <f>+'Contract 1'!R75+'Contract 2'!R75+'Contract 3'!R75+'Contract 4'!R75+'Contract 5'!R75+'Contract 6'!R75+'Contract 7'!R75+'Contract 8'!R75+'Contract 9'!R75+'Contract 10'!R75+'Contract 11'!R75+'Contract 12'!R75+'Contract 13'!R75+'Contract 14'!R75+'Contract 15'!R75</f>
        <v>2500</v>
      </c>
      <c r="X75" s="155">
        <f>+'Contract 1'!S75+'Contract 2'!S75+'Contract 3'!S75+'Contract 4'!S75+'Contract 5'!S75+'Contract 6'!S75+'Contract 7'!S75+'Contract 8'!S75+'Contract 9'!S75+'Contract 10'!S75+'Contract 11'!S75+'Contract 12'!S75+'Contract 13'!S75+'Contract 14'!S75+'Contract 15'!S75</f>
        <v>2500</v>
      </c>
      <c r="Y75" s="155">
        <f>+'Contract 1'!T75+'Contract 2'!T75+'Contract 3'!T75+'Contract 4'!T75+'Contract 5'!T75+'Contract 6'!T75+'Contract 7'!T75+'Contract 8'!T75+'Contract 9'!T75+'Contract 10'!T75+'Contract 11'!T75+'Contract 12'!T75+'Contract 13'!T75+'Contract 14'!T75+'Contract 15'!T75</f>
        <v>2500</v>
      </c>
      <c r="Z75" s="157">
        <f t="shared" ref="Z75:Z82" si="17">SUM(N75:Y75)</f>
        <v>30000</v>
      </c>
      <c r="AA75" s="126">
        <f t="shared" ref="AA75:AA82" si="18">H75-Z75</f>
        <v>0</v>
      </c>
      <c r="AB75" s="18"/>
    </row>
    <row r="76" spans="2:28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+'Contract 1'!H76+'Contract 2'!H76+'Contract 3'!H76+'Contract 4'!H76+'Contract 5'!H76+'Contract 6'!H76+'Contract 7'!H76+'Contract 8'!H76+'Contract 9'!H76+'Contract 10'!H76+'Contract 11'!H76+'Contract 12'!H76+'Contract 13'!H76+'Contract 14'!H76+'Contract 15'!H76</f>
        <v>0</v>
      </c>
      <c r="I76" s="155">
        <f>+'FY 24-25 Forecast'!L81</f>
        <v>0</v>
      </c>
      <c r="J76" s="155">
        <f>+'FY 24-25 Forecast'!M81</f>
        <v>0</v>
      </c>
      <c r="K76" s="155">
        <f>+'FY 24-25 Forecast'!N81</f>
        <v>0</v>
      </c>
      <c r="L76" s="270">
        <f>+'FY 24-25 Forecast'!O81</f>
        <v>0</v>
      </c>
      <c r="M76" s="309"/>
      <c r="N76" s="155">
        <f>+'Contract 1'!I76+'Contract 2'!I76+'Contract 3'!I76+'Contract 4'!I76+'Contract 5'!I76+'Contract 6'!I76+'Contract 7'!I76+'Contract 8'!I76+'Contract 9'!I76+'Contract 10'!I76+'Contract 11'!I76+'Contract 12'!I76+'Contract 13'!I76+'Contract 14'!I76+'Contract 15'!I76</f>
        <v>0</v>
      </c>
      <c r="O76" s="155">
        <f>+'Contract 1'!J76+'Contract 2'!J76+'Contract 3'!J76+'Contract 4'!J76+'Contract 5'!J76+'Contract 6'!J76+'Contract 7'!J76+'Contract 8'!J76+'Contract 9'!J76+'Contract 10'!J76+'Contract 11'!J76+'Contract 12'!J76+'Contract 13'!J76+'Contract 14'!J76+'Contract 15'!J76</f>
        <v>0</v>
      </c>
      <c r="P76" s="155">
        <f>+'Contract 1'!K76+'Contract 2'!K76+'Contract 3'!K76+'Contract 4'!K76+'Contract 5'!K76+'Contract 6'!K76+'Contract 7'!K76+'Contract 8'!K76+'Contract 9'!K76+'Contract 10'!K76+'Contract 11'!K76+'Contract 12'!K76+'Contract 13'!K76+'Contract 14'!K76+'Contract 15'!K76</f>
        <v>0</v>
      </c>
      <c r="Q76" s="155">
        <f>+'Contract 1'!L76+'Contract 2'!L76+'Contract 3'!L76+'Contract 4'!L76+'Contract 5'!L76+'Contract 6'!L76+'Contract 7'!L76+'Contract 8'!L76+'Contract 9'!L76+'Contract 10'!L76+'Contract 11'!L76+'Contract 12'!L76+'Contract 13'!L76+'Contract 14'!L76+'Contract 15'!L76</f>
        <v>0</v>
      </c>
      <c r="R76" s="155">
        <f>+'Contract 1'!M76+'Contract 2'!M76+'Contract 3'!M76+'Contract 4'!M76+'Contract 5'!M76+'Contract 6'!M76+'Contract 7'!M76+'Contract 8'!M76+'Contract 9'!M76+'Contract 10'!M76+'Contract 11'!M76+'Contract 12'!M76+'Contract 13'!M76+'Contract 14'!M76+'Contract 15'!M76</f>
        <v>0</v>
      </c>
      <c r="S76" s="155">
        <f>+'Contract 1'!N76+'Contract 2'!N76+'Contract 3'!N76+'Contract 4'!N76+'Contract 5'!N76+'Contract 6'!N76+'Contract 7'!N76+'Contract 8'!N76+'Contract 9'!N76+'Contract 10'!N76+'Contract 11'!N76+'Contract 12'!N76+'Contract 13'!N76+'Contract 14'!N76+'Contract 15'!N76</f>
        <v>0</v>
      </c>
      <c r="T76" s="155">
        <f>+'Contract 1'!O76+'Contract 2'!O76+'Contract 3'!O76+'Contract 4'!O76+'Contract 5'!O76+'Contract 6'!O76+'Contract 7'!O76+'Contract 8'!O76+'Contract 9'!O76+'Contract 10'!O76+'Contract 11'!O76+'Contract 12'!O76+'Contract 13'!O76+'Contract 14'!O76+'Contract 15'!O76</f>
        <v>0</v>
      </c>
      <c r="U76" s="155">
        <f>+'Contract 1'!P76+'Contract 2'!P76+'Contract 3'!P76+'Contract 4'!P76+'Contract 5'!P76+'Contract 6'!P76+'Contract 7'!P76+'Contract 8'!P76+'Contract 9'!P76+'Contract 10'!P76+'Contract 11'!P76+'Contract 12'!P76+'Contract 13'!P76+'Contract 14'!P76+'Contract 15'!P76</f>
        <v>0</v>
      </c>
      <c r="V76" s="155">
        <f>+'Contract 1'!Q76+'Contract 2'!Q76+'Contract 3'!Q76+'Contract 4'!Q76+'Contract 5'!Q76+'Contract 6'!Q76+'Contract 7'!Q76+'Contract 8'!Q76+'Contract 9'!Q76+'Contract 10'!Q76+'Contract 11'!Q76+'Contract 12'!Q76+'Contract 13'!Q76+'Contract 14'!Q76+'Contract 15'!Q76</f>
        <v>0</v>
      </c>
      <c r="W76" s="155">
        <f>+'Contract 1'!R76+'Contract 2'!R76+'Contract 3'!R76+'Contract 4'!R76+'Contract 5'!R76+'Contract 6'!R76+'Contract 7'!R76+'Contract 8'!R76+'Contract 9'!R76+'Contract 10'!R76+'Contract 11'!R76+'Contract 12'!R76+'Contract 13'!R76+'Contract 14'!R76+'Contract 15'!R76</f>
        <v>0</v>
      </c>
      <c r="X76" s="155">
        <f>+'Contract 1'!S76+'Contract 2'!S76+'Contract 3'!S76+'Contract 4'!S76+'Contract 5'!S76+'Contract 6'!S76+'Contract 7'!S76+'Contract 8'!S76+'Contract 9'!S76+'Contract 10'!S76+'Contract 11'!S76+'Contract 12'!S76+'Contract 13'!S76+'Contract 14'!S76+'Contract 15'!S76</f>
        <v>0</v>
      </c>
      <c r="Y76" s="155">
        <f>+'Contract 1'!T76+'Contract 2'!T76+'Contract 3'!T76+'Contract 4'!T76+'Contract 5'!T76+'Contract 6'!T76+'Contract 7'!T76+'Contract 8'!T76+'Contract 9'!T76+'Contract 10'!T76+'Contract 11'!T76+'Contract 12'!T76+'Contract 13'!T76+'Contract 14'!T76+'Contract 15'!T76</f>
        <v>0</v>
      </c>
      <c r="Z76" s="157">
        <f>SUM(N76:Y76)</f>
        <v>0</v>
      </c>
      <c r="AA76" s="126">
        <f>H76-Z76</f>
        <v>0</v>
      </c>
      <c r="AB76" s="18"/>
    </row>
    <row r="77" spans="2:28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+'Contract 1'!H77+'Contract 2'!H77+'Contract 3'!H77+'Contract 4'!H77+'Contract 5'!H77+'Contract 6'!H77+'Contract 7'!H77+'Contract 8'!H77+'Contract 9'!H77+'Contract 10'!H77+'Contract 11'!H77+'Contract 12'!H77+'Contract 13'!H77+'Contract 14'!H77+'Contract 15'!H77</f>
        <v>0</v>
      </c>
      <c r="I77" s="155">
        <f>+'FY 24-25 Forecast'!L82</f>
        <v>0</v>
      </c>
      <c r="J77" s="155">
        <f>+'FY 24-25 Forecast'!M82</f>
        <v>0</v>
      </c>
      <c r="K77" s="155">
        <f>+'FY 24-25 Forecast'!N82</f>
        <v>0</v>
      </c>
      <c r="L77" s="270">
        <f>+'FY 24-25 Forecast'!O82</f>
        <v>0</v>
      </c>
      <c r="M77" s="309"/>
      <c r="N77" s="155">
        <f>+'Contract 1'!I77+'Contract 2'!I77+'Contract 3'!I77+'Contract 4'!I77+'Contract 5'!I77+'Contract 6'!I77+'Contract 7'!I77+'Contract 8'!I77+'Contract 9'!I77+'Contract 10'!I77+'Contract 11'!I77+'Contract 12'!I77+'Contract 13'!I77+'Contract 14'!I77+'Contract 15'!I77</f>
        <v>0</v>
      </c>
      <c r="O77" s="155">
        <f>+'Contract 1'!J77+'Contract 2'!J77+'Contract 3'!J77+'Contract 4'!J77+'Contract 5'!J77+'Contract 6'!J77+'Contract 7'!J77+'Contract 8'!J77+'Contract 9'!J77+'Contract 10'!J77+'Contract 11'!J77+'Contract 12'!J77+'Contract 13'!J77+'Contract 14'!J77+'Contract 15'!J77</f>
        <v>0</v>
      </c>
      <c r="P77" s="155">
        <f>+'Contract 1'!K77+'Contract 2'!K77+'Contract 3'!K77+'Contract 4'!K77+'Contract 5'!K77+'Contract 6'!K77+'Contract 7'!K77+'Contract 8'!K77+'Contract 9'!K77+'Contract 10'!K77+'Contract 11'!K77+'Contract 12'!K77+'Contract 13'!K77+'Contract 14'!K77+'Contract 15'!K77</f>
        <v>0</v>
      </c>
      <c r="Q77" s="155">
        <f>+'Contract 1'!L77+'Contract 2'!L77+'Contract 3'!L77+'Contract 4'!L77+'Contract 5'!L77+'Contract 6'!L77+'Contract 7'!L77+'Contract 8'!L77+'Contract 9'!L77+'Contract 10'!L77+'Contract 11'!L77+'Contract 12'!L77+'Contract 13'!L77+'Contract 14'!L77+'Contract 15'!L77</f>
        <v>0</v>
      </c>
      <c r="R77" s="155">
        <f>+'Contract 1'!M77+'Contract 2'!M77+'Contract 3'!M77+'Contract 4'!M77+'Contract 5'!M77+'Contract 6'!M77+'Contract 7'!M77+'Contract 8'!M77+'Contract 9'!M77+'Contract 10'!M77+'Contract 11'!M77+'Contract 12'!M77+'Contract 13'!M77+'Contract 14'!M77+'Contract 15'!M77</f>
        <v>0</v>
      </c>
      <c r="S77" s="155">
        <f>+'Contract 1'!N77+'Contract 2'!N77+'Contract 3'!N77+'Contract 4'!N77+'Contract 5'!N77+'Contract 6'!N77+'Contract 7'!N77+'Contract 8'!N77+'Contract 9'!N77+'Contract 10'!N77+'Contract 11'!N77+'Contract 12'!N77+'Contract 13'!N77+'Contract 14'!N77+'Contract 15'!N77</f>
        <v>0</v>
      </c>
      <c r="T77" s="155">
        <f>+'Contract 1'!O77+'Contract 2'!O77+'Contract 3'!O77+'Contract 4'!O77+'Contract 5'!O77+'Contract 6'!O77+'Contract 7'!O77+'Contract 8'!O77+'Contract 9'!O77+'Contract 10'!O77+'Contract 11'!O77+'Contract 12'!O77+'Contract 13'!O77+'Contract 14'!O77+'Contract 15'!O77</f>
        <v>0</v>
      </c>
      <c r="U77" s="155">
        <f>+'Contract 1'!P77+'Contract 2'!P77+'Contract 3'!P77+'Contract 4'!P77+'Contract 5'!P77+'Contract 6'!P77+'Contract 7'!P77+'Contract 8'!P77+'Contract 9'!P77+'Contract 10'!P77+'Contract 11'!P77+'Contract 12'!P77+'Contract 13'!P77+'Contract 14'!P77+'Contract 15'!P77</f>
        <v>0</v>
      </c>
      <c r="V77" s="155">
        <f>+'Contract 1'!Q77+'Contract 2'!Q77+'Contract 3'!Q77+'Contract 4'!Q77+'Contract 5'!Q77+'Contract 6'!Q77+'Contract 7'!Q77+'Contract 8'!Q77+'Contract 9'!Q77+'Contract 10'!Q77+'Contract 11'!Q77+'Contract 12'!Q77+'Contract 13'!Q77+'Contract 14'!Q77+'Contract 15'!Q77</f>
        <v>0</v>
      </c>
      <c r="W77" s="155">
        <f>+'Contract 1'!R77+'Contract 2'!R77+'Contract 3'!R77+'Contract 4'!R77+'Contract 5'!R77+'Contract 6'!R77+'Contract 7'!R77+'Contract 8'!R77+'Contract 9'!R77+'Contract 10'!R77+'Contract 11'!R77+'Contract 12'!R77+'Contract 13'!R77+'Contract 14'!R77+'Contract 15'!R77</f>
        <v>0</v>
      </c>
      <c r="X77" s="155">
        <f>+'Contract 1'!S77+'Contract 2'!S77+'Contract 3'!S77+'Contract 4'!S77+'Contract 5'!S77+'Contract 6'!S77+'Contract 7'!S77+'Contract 8'!S77+'Contract 9'!S77+'Contract 10'!S77+'Contract 11'!S77+'Contract 12'!S77+'Contract 13'!S77+'Contract 14'!S77+'Contract 15'!S77</f>
        <v>0</v>
      </c>
      <c r="Y77" s="155">
        <f>+'Contract 1'!T77+'Contract 2'!T77+'Contract 3'!T77+'Contract 4'!T77+'Contract 5'!T77+'Contract 6'!T77+'Contract 7'!T77+'Contract 8'!T77+'Contract 9'!T77+'Contract 10'!T77+'Contract 11'!T77+'Contract 12'!T77+'Contract 13'!T77+'Contract 14'!T77+'Contract 15'!T77</f>
        <v>0</v>
      </c>
      <c r="Z77" s="157">
        <f t="shared" si="17"/>
        <v>0</v>
      </c>
      <c r="AA77" s="126">
        <f t="shared" si="18"/>
        <v>0</v>
      </c>
      <c r="AB77" s="18"/>
    </row>
    <row r="78" spans="2:28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+'Contract 1'!H78+'Contract 2'!H78+'Contract 3'!H78+'Contract 4'!H78+'Contract 5'!H78+'Contract 6'!H78+'Contract 7'!H78+'Contract 8'!H78+'Contract 9'!H78+'Contract 10'!H78+'Contract 11'!H78+'Contract 12'!H78+'Contract 13'!H78+'Contract 14'!H78+'Contract 15'!H78</f>
        <v>0</v>
      </c>
      <c r="I78" s="155">
        <f>+'FY 24-25 Forecast'!L83</f>
        <v>0</v>
      </c>
      <c r="J78" s="155">
        <f>+'FY 24-25 Forecast'!M83</f>
        <v>0</v>
      </c>
      <c r="K78" s="155">
        <f>+'FY 24-25 Forecast'!N83</f>
        <v>0</v>
      </c>
      <c r="L78" s="270">
        <f>+'FY 24-25 Forecast'!O83</f>
        <v>0</v>
      </c>
      <c r="M78" s="309"/>
      <c r="N78" s="155">
        <f>+'Contract 1'!I78+'Contract 2'!I78+'Contract 3'!I78+'Contract 4'!I78+'Contract 5'!I78+'Contract 6'!I78+'Contract 7'!I78+'Contract 8'!I78+'Contract 9'!I78+'Contract 10'!I78+'Contract 11'!I78+'Contract 12'!I78+'Contract 13'!I78+'Contract 14'!I78+'Contract 15'!I78</f>
        <v>0</v>
      </c>
      <c r="O78" s="155">
        <f>+'Contract 1'!J78+'Contract 2'!J78+'Contract 3'!J78+'Contract 4'!J78+'Contract 5'!J78+'Contract 6'!J78+'Contract 7'!J78+'Contract 8'!J78+'Contract 9'!J78+'Contract 10'!J78+'Contract 11'!J78+'Contract 12'!J78+'Contract 13'!J78+'Contract 14'!J78+'Contract 15'!J78</f>
        <v>0</v>
      </c>
      <c r="P78" s="155">
        <f>+'Contract 1'!K78+'Contract 2'!K78+'Contract 3'!K78+'Contract 4'!K78+'Contract 5'!K78+'Contract 6'!K78+'Contract 7'!K78+'Contract 8'!K78+'Contract 9'!K78+'Contract 10'!K78+'Contract 11'!K78+'Contract 12'!K78+'Contract 13'!K78+'Contract 14'!K78+'Contract 15'!K78</f>
        <v>0</v>
      </c>
      <c r="Q78" s="155">
        <f>+'Contract 1'!L78+'Contract 2'!L78+'Contract 3'!L78+'Contract 4'!L78+'Contract 5'!L78+'Contract 6'!L78+'Contract 7'!L78+'Contract 8'!L78+'Contract 9'!L78+'Contract 10'!L78+'Contract 11'!L78+'Contract 12'!L78+'Contract 13'!L78+'Contract 14'!L78+'Contract 15'!L78</f>
        <v>0</v>
      </c>
      <c r="R78" s="155">
        <f>+'Contract 1'!M78+'Contract 2'!M78+'Contract 3'!M78+'Contract 4'!M78+'Contract 5'!M78+'Contract 6'!M78+'Contract 7'!M78+'Contract 8'!M78+'Contract 9'!M78+'Contract 10'!M78+'Contract 11'!M78+'Contract 12'!M78+'Contract 13'!M78+'Contract 14'!M78+'Contract 15'!M78</f>
        <v>0</v>
      </c>
      <c r="S78" s="155">
        <f>+'Contract 1'!N78+'Contract 2'!N78+'Contract 3'!N78+'Contract 4'!N78+'Contract 5'!N78+'Contract 6'!N78+'Contract 7'!N78+'Contract 8'!N78+'Contract 9'!N78+'Contract 10'!N78+'Contract 11'!N78+'Contract 12'!N78+'Contract 13'!N78+'Contract 14'!N78+'Contract 15'!N78</f>
        <v>0</v>
      </c>
      <c r="T78" s="155">
        <f>+'Contract 1'!O78+'Contract 2'!O78+'Contract 3'!O78+'Contract 4'!O78+'Contract 5'!O78+'Contract 6'!O78+'Contract 7'!O78+'Contract 8'!O78+'Contract 9'!O78+'Contract 10'!O78+'Contract 11'!O78+'Contract 12'!O78+'Contract 13'!O78+'Contract 14'!O78+'Contract 15'!O78</f>
        <v>0</v>
      </c>
      <c r="U78" s="155">
        <f>+'Contract 1'!P78+'Contract 2'!P78+'Contract 3'!P78+'Contract 4'!P78+'Contract 5'!P78+'Contract 6'!P78+'Contract 7'!P78+'Contract 8'!P78+'Contract 9'!P78+'Contract 10'!P78+'Contract 11'!P78+'Contract 12'!P78+'Contract 13'!P78+'Contract 14'!P78+'Contract 15'!P78</f>
        <v>0</v>
      </c>
      <c r="V78" s="155">
        <f>+'Contract 1'!Q78+'Contract 2'!Q78+'Contract 3'!Q78+'Contract 4'!Q78+'Contract 5'!Q78+'Contract 6'!Q78+'Contract 7'!Q78+'Contract 8'!Q78+'Contract 9'!Q78+'Contract 10'!Q78+'Contract 11'!Q78+'Contract 12'!Q78+'Contract 13'!Q78+'Contract 14'!Q78+'Contract 15'!Q78</f>
        <v>0</v>
      </c>
      <c r="W78" s="155">
        <f>+'Contract 1'!R78+'Contract 2'!R78+'Contract 3'!R78+'Contract 4'!R78+'Contract 5'!R78+'Contract 6'!R78+'Contract 7'!R78+'Contract 8'!R78+'Contract 9'!R78+'Contract 10'!R78+'Contract 11'!R78+'Contract 12'!R78+'Contract 13'!R78+'Contract 14'!R78+'Contract 15'!R78</f>
        <v>0</v>
      </c>
      <c r="X78" s="155">
        <f>+'Contract 1'!S78+'Contract 2'!S78+'Contract 3'!S78+'Contract 4'!S78+'Contract 5'!S78+'Contract 6'!S78+'Contract 7'!S78+'Contract 8'!S78+'Contract 9'!S78+'Contract 10'!S78+'Contract 11'!S78+'Contract 12'!S78+'Contract 13'!S78+'Contract 14'!S78+'Contract 15'!S78</f>
        <v>0</v>
      </c>
      <c r="Y78" s="155">
        <f>+'Contract 1'!T78+'Contract 2'!T78+'Contract 3'!T78+'Contract 4'!T78+'Contract 5'!T78+'Contract 6'!T78+'Contract 7'!T78+'Contract 8'!T78+'Contract 9'!T78+'Contract 10'!T78+'Contract 11'!T78+'Contract 12'!T78+'Contract 13'!T78+'Contract 14'!T78+'Contract 15'!T78</f>
        <v>0</v>
      </c>
      <c r="Z78" s="157">
        <f t="shared" si="17"/>
        <v>0</v>
      </c>
      <c r="AA78" s="126">
        <f t="shared" si="18"/>
        <v>0</v>
      </c>
      <c r="AB78" s="18"/>
    </row>
    <row r="79" spans="2:28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+'Contract 1'!H79+'Contract 2'!H79+'Contract 3'!H79+'Contract 4'!H79+'Contract 5'!H79+'Contract 6'!H79+'Contract 7'!H79+'Contract 8'!H79+'Contract 9'!H79+'Contract 10'!H79+'Contract 11'!H79+'Contract 12'!H79+'Contract 13'!H79+'Contract 14'!H79+'Contract 15'!H79</f>
        <v>41154.990000000005</v>
      </c>
      <c r="I79" s="155">
        <f>+'FY 24-25 Forecast'!L84</f>
        <v>4652.33</v>
      </c>
      <c r="J79" s="155">
        <f>+'FY 24-25 Forecast'!M84</f>
        <v>4652.33</v>
      </c>
      <c r="K79" s="155">
        <f>+'FY 24-25 Forecast'!N84</f>
        <v>4652.33</v>
      </c>
      <c r="L79" s="270">
        <f>+'FY 24-25 Forecast'!O84</f>
        <v>41154.990000000005</v>
      </c>
      <c r="M79" s="309"/>
      <c r="N79" s="155">
        <f>+'Contract 1'!I79+'Contract 2'!I79+'Contract 3'!I79+'Contract 4'!I79+'Contract 5'!I79+'Contract 6'!I79+'Contract 7'!I79+'Contract 8'!I79+'Contract 9'!I79+'Contract 10'!I79+'Contract 11'!I79+'Contract 12'!I79+'Contract 13'!I79+'Contract 14'!I79+'Contract 15'!I79</f>
        <v>3429.58</v>
      </c>
      <c r="O79" s="155">
        <f>+'Contract 1'!J79+'Contract 2'!J79+'Contract 3'!J79+'Contract 4'!J79+'Contract 5'!J79+'Contract 6'!J79+'Contract 7'!J79+'Contract 8'!J79+'Contract 9'!J79+'Contract 10'!J79+'Contract 11'!J79+'Contract 12'!J79+'Contract 13'!J79+'Contract 14'!J79+'Contract 15'!J79</f>
        <v>3429.58</v>
      </c>
      <c r="P79" s="155">
        <f>+'Contract 1'!K79+'Contract 2'!K79+'Contract 3'!K79+'Contract 4'!K79+'Contract 5'!K79+'Contract 6'!K79+'Contract 7'!K79+'Contract 8'!K79+'Contract 9'!K79+'Contract 10'!K79+'Contract 11'!K79+'Contract 12'!K79+'Contract 13'!K79+'Contract 14'!K79+'Contract 15'!K79</f>
        <v>3429.58</v>
      </c>
      <c r="Q79" s="155">
        <f>+'Contract 1'!L79+'Contract 2'!L79+'Contract 3'!L79+'Contract 4'!L79+'Contract 5'!L79+'Contract 6'!L79+'Contract 7'!L79+'Contract 8'!L79+'Contract 9'!L79+'Contract 10'!L79+'Contract 11'!L79+'Contract 12'!L79+'Contract 13'!L79+'Contract 14'!L79+'Contract 15'!L79</f>
        <v>3429.58</v>
      </c>
      <c r="R79" s="155">
        <f>+'Contract 1'!M79+'Contract 2'!M79+'Contract 3'!M79+'Contract 4'!M79+'Contract 5'!M79+'Contract 6'!M79+'Contract 7'!M79+'Contract 8'!M79+'Contract 9'!M79+'Contract 10'!M79+'Contract 11'!M79+'Contract 12'!M79+'Contract 13'!M79+'Contract 14'!M79+'Contract 15'!M79</f>
        <v>3429.58</v>
      </c>
      <c r="S79" s="155">
        <f>+'Contract 1'!N79+'Contract 2'!N79+'Contract 3'!N79+'Contract 4'!N79+'Contract 5'!N79+'Contract 6'!N79+'Contract 7'!N79+'Contract 8'!N79+'Contract 9'!N79+'Contract 10'!N79+'Contract 11'!N79+'Contract 12'!N79+'Contract 13'!N79+'Contract 14'!N79+'Contract 15'!N79</f>
        <v>3429.58</v>
      </c>
      <c r="T79" s="155">
        <f>+'Contract 1'!O79+'Contract 2'!O79+'Contract 3'!O79+'Contract 4'!O79+'Contract 5'!O79+'Contract 6'!O79+'Contract 7'!O79+'Contract 8'!O79+'Contract 9'!O79+'Contract 10'!O79+'Contract 11'!O79+'Contract 12'!O79+'Contract 13'!O79+'Contract 14'!O79+'Contract 15'!O79</f>
        <v>3429.58</v>
      </c>
      <c r="U79" s="155">
        <f>+'Contract 1'!P79+'Contract 2'!P79+'Contract 3'!P79+'Contract 4'!P79+'Contract 5'!P79+'Contract 6'!P79+'Contract 7'!P79+'Contract 8'!P79+'Contract 9'!P79+'Contract 10'!P79+'Contract 11'!P79+'Contract 12'!P79+'Contract 13'!P79+'Contract 14'!P79+'Contract 15'!P79</f>
        <v>3429.58</v>
      </c>
      <c r="V79" s="155">
        <f>+'Contract 1'!Q79+'Contract 2'!Q79+'Contract 3'!Q79+'Contract 4'!Q79+'Contract 5'!Q79+'Contract 6'!Q79+'Contract 7'!Q79+'Contract 8'!Q79+'Contract 9'!Q79+'Contract 10'!Q79+'Contract 11'!Q79+'Contract 12'!Q79+'Contract 13'!Q79+'Contract 14'!Q79+'Contract 15'!Q79</f>
        <v>3429.58</v>
      </c>
      <c r="W79" s="155">
        <f>+'Contract 1'!R79+'Contract 2'!R79+'Contract 3'!R79+'Contract 4'!R79+'Contract 5'!R79+'Contract 6'!R79+'Contract 7'!R79+'Contract 8'!R79+'Contract 9'!R79+'Contract 10'!R79+'Contract 11'!R79+'Contract 12'!R79+'Contract 13'!R79+'Contract 14'!R79+'Contract 15'!R79</f>
        <v>3429.58</v>
      </c>
      <c r="X79" s="155">
        <f>+'Contract 1'!S79+'Contract 2'!S79+'Contract 3'!S79+'Contract 4'!S79+'Contract 5'!S79+'Contract 6'!S79+'Contract 7'!S79+'Contract 8'!S79+'Contract 9'!S79+'Contract 10'!S79+'Contract 11'!S79+'Contract 12'!S79+'Contract 13'!S79+'Contract 14'!S79+'Contract 15'!S79</f>
        <v>3429.58</v>
      </c>
      <c r="Y79" s="155">
        <f>+'Contract 1'!T79+'Contract 2'!T79+'Contract 3'!T79+'Contract 4'!T79+'Contract 5'!T79+'Contract 6'!T79+'Contract 7'!T79+'Contract 8'!T79+'Contract 9'!T79+'Contract 10'!T79+'Contract 11'!T79+'Contract 12'!T79+'Contract 13'!T79+'Contract 14'!T79+'Contract 15'!T79</f>
        <v>3429.58</v>
      </c>
      <c r="Z79" s="157">
        <f t="shared" si="17"/>
        <v>41154.960000000014</v>
      </c>
      <c r="AA79" s="126">
        <f t="shared" si="18"/>
        <v>2.9999999991559889E-2</v>
      </c>
      <c r="AB79" s="18"/>
    </row>
    <row r="80" spans="2:28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+'Contract 1'!H80+'Contract 2'!H80+'Contract 3'!H80+'Contract 4'!H80+'Contract 5'!H80+'Contract 6'!H80+'Contract 7'!H80+'Contract 8'!H80+'Contract 9'!H80+'Contract 10'!H80+'Contract 11'!H80+'Contract 12'!H80+'Contract 13'!H80+'Contract 14'!H80+'Contract 15'!H80</f>
        <v>0</v>
      </c>
      <c r="I80" s="155">
        <f>+'FY 24-25 Forecast'!L85</f>
        <v>0</v>
      </c>
      <c r="J80" s="155">
        <f>+'FY 24-25 Forecast'!M85</f>
        <v>0</v>
      </c>
      <c r="K80" s="155">
        <f>+'FY 24-25 Forecast'!N85</f>
        <v>0</v>
      </c>
      <c r="L80" s="270">
        <f>+'FY 24-25 Forecast'!O85</f>
        <v>0</v>
      </c>
      <c r="M80" s="309"/>
      <c r="N80" s="155">
        <f>+'Contract 1'!I80+'Contract 2'!I80+'Contract 3'!I80+'Contract 4'!I80+'Contract 5'!I80+'Contract 6'!I80+'Contract 7'!I80+'Contract 8'!I80+'Contract 9'!I80+'Contract 10'!I80+'Contract 11'!I80+'Contract 12'!I80+'Contract 13'!I80+'Contract 14'!I80+'Contract 15'!I80</f>
        <v>0</v>
      </c>
      <c r="O80" s="155">
        <f>+'Contract 1'!J80+'Contract 2'!J80+'Contract 3'!J80+'Contract 4'!J80+'Contract 5'!J80+'Contract 6'!J80+'Contract 7'!J80+'Contract 8'!J80+'Contract 9'!J80+'Contract 10'!J80+'Contract 11'!J80+'Contract 12'!J80+'Contract 13'!J80+'Contract 14'!J80+'Contract 15'!J80</f>
        <v>0</v>
      </c>
      <c r="P80" s="155">
        <f>+'Contract 1'!K80+'Contract 2'!K80+'Contract 3'!K80+'Contract 4'!K80+'Contract 5'!K80+'Contract 6'!K80+'Contract 7'!K80+'Contract 8'!K80+'Contract 9'!K80+'Contract 10'!K80+'Contract 11'!K80+'Contract 12'!K80+'Contract 13'!K80+'Contract 14'!K80+'Contract 15'!K80</f>
        <v>0</v>
      </c>
      <c r="Q80" s="155">
        <f>+'Contract 1'!L80+'Contract 2'!L80+'Contract 3'!L80+'Contract 4'!L80+'Contract 5'!L80+'Contract 6'!L80+'Contract 7'!L80+'Contract 8'!L80+'Contract 9'!L80+'Contract 10'!L80+'Contract 11'!L80+'Contract 12'!L80+'Contract 13'!L80+'Contract 14'!L80+'Contract 15'!L80</f>
        <v>0</v>
      </c>
      <c r="R80" s="155">
        <f>+'Contract 1'!M80+'Contract 2'!M80+'Contract 3'!M80+'Contract 4'!M80+'Contract 5'!M80+'Contract 6'!M80+'Contract 7'!M80+'Contract 8'!M80+'Contract 9'!M80+'Contract 10'!M80+'Contract 11'!M80+'Contract 12'!M80+'Contract 13'!M80+'Contract 14'!M80+'Contract 15'!M80</f>
        <v>0</v>
      </c>
      <c r="S80" s="155">
        <f>+'Contract 1'!N80+'Contract 2'!N80+'Contract 3'!N80+'Contract 4'!N80+'Contract 5'!N80+'Contract 6'!N80+'Contract 7'!N80+'Contract 8'!N80+'Contract 9'!N80+'Contract 10'!N80+'Contract 11'!N80+'Contract 12'!N80+'Contract 13'!N80+'Contract 14'!N80+'Contract 15'!N80</f>
        <v>0</v>
      </c>
      <c r="T80" s="155">
        <f>+'Contract 1'!O80+'Contract 2'!O80+'Contract 3'!O80+'Contract 4'!O80+'Contract 5'!O80+'Contract 6'!O80+'Contract 7'!O80+'Contract 8'!O80+'Contract 9'!O80+'Contract 10'!O80+'Contract 11'!O80+'Contract 12'!O80+'Contract 13'!O80+'Contract 14'!O80+'Contract 15'!O80</f>
        <v>0</v>
      </c>
      <c r="U80" s="155">
        <f>+'Contract 1'!P80+'Contract 2'!P80+'Contract 3'!P80+'Contract 4'!P80+'Contract 5'!P80+'Contract 6'!P80+'Contract 7'!P80+'Contract 8'!P80+'Contract 9'!P80+'Contract 10'!P80+'Contract 11'!P80+'Contract 12'!P80+'Contract 13'!P80+'Contract 14'!P80+'Contract 15'!P80</f>
        <v>0</v>
      </c>
      <c r="V80" s="155">
        <f>+'Contract 1'!Q80+'Contract 2'!Q80+'Contract 3'!Q80+'Contract 4'!Q80+'Contract 5'!Q80+'Contract 6'!Q80+'Contract 7'!Q80+'Contract 8'!Q80+'Contract 9'!Q80+'Contract 10'!Q80+'Contract 11'!Q80+'Contract 12'!Q80+'Contract 13'!Q80+'Contract 14'!Q80+'Contract 15'!Q80</f>
        <v>0</v>
      </c>
      <c r="W80" s="155">
        <f>+'Contract 1'!R80+'Contract 2'!R80+'Contract 3'!R80+'Contract 4'!R80+'Contract 5'!R80+'Contract 6'!R80+'Contract 7'!R80+'Contract 8'!R80+'Contract 9'!R80+'Contract 10'!R80+'Contract 11'!R80+'Contract 12'!R80+'Contract 13'!R80+'Contract 14'!R80+'Contract 15'!R80</f>
        <v>0</v>
      </c>
      <c r="X80" s="155">
        <f>+'Contract 1'!S80+'Contract 2'!S80+'Contract 3'!S80+'Contract 4'!S80+'Contract 5'!S80+'Contract 6'!S80+'Contract 7'!S80+'Contract 8'!S80+'Contract 9'!S80+'Contract 10'!S80+'Contract 11'!S80+'Contract 12'!S80+'Contract 13'!S80+'Contract 14'!S80+'Contract 15'!S80</f>
        <v>0</v>
      </c>
      <c r="Y80" s="155">
        <f>+'Contract 1'!T80+'Contract 2'!T80+'Contract 3'!T80+'Contract 4'!T80+'Contract 5'!T80+'Contract 6'!T80+'Contract 7'!T80+'Contract 8'!T80+'Contract 9'!T80+'Contract 10'!T80+'Contract 11'!T80+'Contract 12'!T80+'Contract 13'!T80+'Contract 14'!T80+'Contract 15'!T80</f>
        <v>0</v>
      </c>
      <c r="Z80" s="157">
        <f t="shared" si="17"/>
        <v>0</v>
      </c>
      <c r="AA80" s="126">
        <f t="shared" si="18"/>
        <v>0</v>
      </c>
      <c r="AB80" s="18"/>
    </row>
    <row r="81" spans="2:28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+'Contract 1'!H81+'Contract 2'!H81+'Contract 3'!H81+'Contract 4'!H81+'Contract 5'!H81+'Contract 6'!H81+'Contract 7'!H81+'Contract 8'!H81+'Contract 9'!H81+'Contract 10'!H81+'Contract 11'!H81+'Contract 12'!H81+'Contract 13'!H81+'Contract 14'!H81+'Contract 15'!H81</f>
        <v>0</v>
      </c>
      <c r="I81" s="155">
        <f>+'FY 24-25 Forecast'!L86</f>
        <v>0</v>
      </c>
      <c r="J81" s="155">
        <f>+'FY 24-25 Forecast'!M86</f>
        <v>0</v>
      </c>
      <c r="K81" s="155">
        <f>+'FY 24-25 Forecast'!N86</f>
        <v>0</v>
      </c>
      <c r="L81" s="270">
        <f>+'FY 24-25 Forecast'!O86</f>
        <v>0</v>
      </c>
      <c r="M81" s="309"/>
      <c r="N81" s="155">
        <f>+'Contract 1'!I81+'Contract 2'!I81+'Contract 3'!I81+'Contract 4'!I81+'Contract 5'!I81+'Contract 6'!I81+'Contract 7'!I81+'Contract 8'!I81+'Contract 9'!I81+'Contract 10'!I81+'Contract 11'!I81+'Contract 12'!I81+'Contract 13'!I81+'Contract 14'!I81+'Contract 15'!I81</f>
        <v>0</v>
      </c>
      <c r="O81" s="155">
        <f>+'Contract 1'!J81+'Contract 2'!J81+'Contract 3'!J81+'Contract 4'!J81+'Contract 5'!J81+'Contract 6'!J81+'Contract 7'!J81+'Contract 8'!J81+'Contract 9'!J81+'Contract 10'!J81+'Contract 11'!J81+'Contract 12'!J81+'Contract 13'!J81+'Contract 14'!J81+'Contract 15'!J81</f>
        <v>0</v>
      </c>
      <c r="P81" s="155">
        <f>+'Contract 1'!K81+'Contract 2'!K81+'Contract 3'!K81+'Contract 4'!K81+'Contract 5'!K81+'Contract 6'!K81+'Contract 7'!K81+'Contract 8'!K81+'Contract 9'!K81+'Contract 10'!K81+'Contract 11'!K81+'Contract 12'!K81+'Contract 13'!K81+'Contract 14'!K81+'Contract 15'!K81</f>
        <v>0</v>
      </c>
      <c r="Q81" s="155">
        <f>+'Contract 1'!L81+'Contract 2'!L81+'Contract 3'!L81+'Contract 4'!L81+'Contract 5'!L81+'Contract 6'!L81+'Contract 7'!L81+'Contract 8'!L81+'Contract 9'!L81+'Contract 10'!L81+'Contract 11'!L81+'Contract 12'!L81+'Contract 13'!L81+'Contract 14'!L81+'Contract 15'!L81</f>
        <v>0</v>
      </c>
      <c r="R81" s="155">
        <f>+'Contract 1'!M81+'Contract 2'!M81+'Contract 3'!M81+'Contract 4'!M81+'Contract 5'!M81+'Contract 6'!M81+'Contract 7'!M81+'Contract 8'!M81+'Contract 9'!M81+'Contract 10'!M81+'Contract 11'!M81+'Contract 12'!M81+'Contract 13'!M81+'Contract 14'!M81+'Contract 15'!M81</f>
        <v>0</v>
      </c>
      <c r="S81" s="155">
        <f>+'Contract 1'!N81+'Contract 2'!N81+'Contract 3'!N81+'Contract 4'!N81+'Contract 5'!N81+'Contract 6'!N81+'Contract 7'!N81+'Contract 8'!N81+'Contract 9'!N81+'Contract 10'!N81+'Contract 11'!N81+'Contract 12'!N81+'Contract 13'!N81+'Contract 14'!N81+'Contract 15'!N81</f>
        <v>0</v>
      </c>
      <c r="T81" s="155">
        <f>+'Contract 1'!O81+'Contract 2'!O81+'Contract 3'!O81+'Contract 4'!O81+'Contract 5'!O81+'Contract 6'!O81+'Contract 7'!O81+'Contract 8'!O81+'Contract 9'!O81+'Contract 10'!O81+'Contract 11'!O81+'Contract 12'!O81+'Contract 13'!O81+'Contract 14'!O81+'Contract 15'!O81</f>
        <v>0</v>
      </c>
      <c r="U81" s="155">
        <f>+'Contract 1'!P81+'Contract 2'!P81+'Contract 3'!P81+'Contract 4'!P81+'Contract 5'!P81+'Contract 6'!P81+'Contract 7'!P81+'Contract 8'!P81+'Contract 9'!P81+'Contract 10'!P81+'Contract 11'!P81+'Contract 12'!P81+'Contract 13'!P81+'Contract 14'!P81+'Contract 15'!P81</f>
        <v>0</v>
      </c>
      <c r="V81" s="155">
        <f>+'Contract 1'!Q81+'Contract 2'!Q81+'Contract 3'!Q81+'Contract 4'!Q81+'Contract 5'!Q81+'Contract 6'!Q81+'Contract 7'!Q81+'Contract 8'!Q81+'Contract 9'!Q81+'Contract 10'!Q81+'Contract 11'!Q81+'Contract 12'!Q81+'Contract 13'!Q81+'Contract 14'!Q81+'Contract 15'!Q81</f>
        <v>0</v>
      </c>
      <c r="W81" s="155">
        <f>+'Contract 1'!R81+'Contract 2'!R81+'Contract 3'!R81+'Contract 4'!R81+'Contract 5'!R81+'Contract 6'!R81+'Contract 7'!R81+'Contract 8'!R81+'Contract 9'!R81+'Contract 10'!R81+'Contract 11'!R81+'Contract 12'!R81+'Contract 13'!R81+'Contract 14'!R81+'Contract 15'!R81</f>
        <v>0</v>
      </c>
      <c r="X81" s="155">
        <f>+'Contract 1'!S81+'Contract 2'!S81+'Contract 3'!S81+'Contract 4'!S81+'Contract 5'!S81+'Contract 6'!S81+'Contract 7'!S81+'Contract 8'!S81+'Contract 9'!S81+'Contract 10'!S81+'Contract 11'!S81+'Contract 12'!S81+'Contract 13'!S81+'Contract 14'!S81+'Contract 15'!S81</f>
        <v>0</v>
      </c>
      <c r="Y81" s="155">
        <f>+'Contract 1'!T81+'Contract 2'!T81+'Contract 3'!T81+'Contract 4'!T81+'Contract 5'!T81+'Contract 6'!T81+'Contract 7'!T81+'Contract 8'!T81+'Contract 9'!T81+'Contract 10'!T81+'Contract 11'!T81+'Contract 12'!T81+'Contract 13'!T81+'Contract 14'!T81+'Contract 15'!T81</f>
        <v>0</v>
      </c>
      <c r="Z81" s="157">
        <f t="shared" si="17"/>
        <v>0</v>
      </c>
      <c r="AA81" s="126">
        <f t="shared" si="18"/>
        <v>0</v>
      </c>
      <c r="AB81" s="18"/>
    </row>
    <row r="82" spans="2:28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+'Contract 1'!H82+'Contract 2'!H82+'Contract 3'!H82+'Contract 4'!H82+'Contract 5'!H82+'Contract 6'!H82+'Contract 7'!H82+'Contract 8'!H82+'Contract 9'!H82+'Contract 10'!H82+'Contract 11'!H82+'Contract 12'!H82+'Contract 13'!H82+'Contract 14'!H82+'Contract 15'!H82</f>
        <v>0</v>
      </c>
      <c r="I82" s="155">
        <f>+'FY 24-25 Forecast'!L87</f>
        <v>0</v>
      </c>
      <c r="J82" s="155">
        <f>+'FY 24-25 Forecast'!M87</f>
        <v>0</v>
      </c>
      <c r="K82" s="155">
        <f>+'FY 24-25 Forecast'!N87</f>
        <v>0</v>
      </c>
      <c r="L82" s="270">
        <f>+'FY 24-25 Forecast'!O87</f>
        <v>0</v>
      </c>
      <c r="M82" s="309"/>
      <c r="N82" s="155">
        <f>+'Contract 1'!I82+'Contract 2'!I82+'Contract 3'!I82+'Contract 4'!I82+'Contract 5'!I82+'Contract 6'!I82+'Contract 7'!I82+'Contract 8'!I82+'Contract 9'!I82+'Contract 10'!I82+'Contract 11'!I82+'Contract 12'!I82+'Contract 13'!I82+'Contract 14'!I82+'Contract 15'!I82</f>
        <v>0</v>
      </c>
      <c r="O82" s="155">
        <f>+'Contract 1'!J82+'Contract 2'!J82+'Contract 3'!J82+'Contract 4'!J82+'Contract 5'!J82+'Contract 6'!J82+'Contract 7'!J82+'Contract 8'!J82+'Contract 9'!J82+'Contract 10'!J82+'Contract 11'!J82+'Contract 12'!J82+'Contract 13'!J82+'Contract 14'!J82+'Contract 15'!J82</f>
        <v>0</v>
      </c>
      <c r="P82" s="155">
        <f>+'Contract 1'!K82+'Contract 2'!K82+'Contract 3'!K82+'Contract 4'!K82+'Contract 5'!K82+'Contract 6'!K82+'Contract 7'!K82+'Contract 8'!K82+'Contract 9'!K82+'Contract 10'!K82+'Contract 11'!K82+'Contract 12'!K82+'Contract 13'!K82+'Contract 14'!K82+'Contract 15'!K82</f>
        <v>0</v>
      </c>
      <c r="Q82" s="155">
        <f>+'Contract 1'!L82+'Contract 2'!L82+'Contract 3'!L82+'Contract 4'!L82+'Contract 5'!L82+'Contract 6'!L82+'Contract 7'!L82+'Contract 8'!L82+'Contract 9'!L82+'Contract 10'!L82+'Contract 11'!L82+'Contract 12'!L82+'Contract 13'!L82+'Contract 14'!L82+'Contract 15'!L82</f>
        <v>0</v>
      </c>
      <c r="R82" s="155">
        <f>+'Contract 1'!M82+'Contract 2'!M82+'Contract 3'!M82+'Contract 4'!M82+'Contract 5'!M82+'Contract 6'!M82+'Contract 7'!M82+'Contract 8'!M82+'Contract 9'!M82+'Contract 10'!M82+'Contract 11'!M82+'Contract 12'!M82+'Contract 13'!M82+'Contract 14'!M82+'Contract 15'!M82</f>
        <v>0</v>
      </c>
      <c r="S82" s="155">
        <f>+'Contract 1'!N82+'Contract 2'!N82+'Contract 3'!N82+'Contract 4'!N82+'Contract 5'!N82+'Contract 6'!N82+'Contract 7'!N82+'Contract 8'!N82+'Contract 9'!N82+'Contract 10'!N82+'Contract 11'!N82+'Contract 12'!N82+'Contract 13'!N82+'Contract 14'!N82+'Contract 15'!N82</f>
        <v>0</v>
      </c>
      <c r="T82" s="155">
        <f>+'Contract 1'!O82+'Contract 2'!O82+'Contract 3'!O82+'Contract 4'!O82+'Contract 5'!O82+'Contract 6'!O82+'Contract 7'!O82+'Contract 8'!O82+'Contract 9'!O82+'Contract 10'!O82+'Contract 11'!O82+'Contract 12'!O82+'Contract 13'!O82+'Contract 14'!O82+'Contract 15'!O82</f>
        <v>0</v>
      </c>
      <c r="U82" s="155">
        <f>+'Contract 1'!P82+'Contract 2'!P82+'Contract 3'!P82+'Contract 4'!P82+'Contract 5'!P82+'Contract 6'!P82+'Contract 7'!P82+'Contract 8'!P82+'Contract 9'!P82+'Contract 10'!P82+'Contract 11'!P82+'Contract 12'!P82+'Contract 13'!P82+'Contract 14'!P82+'Contract 15'!P82</f>
        <v>0</v>
      </c>
      <c r="V82" s="155">
        <f>+'Contract 1'!Q82+'Contract 2'!Q82+'Contract 3'!Q82+'Contract 4'!Q82+'Contract 5'!Q82+'Contract 6'!Q82+'Contract 7'!Q82+'Contract 8'!Q82+'Contract 9'!Q82+'Contract 10'!Q82+'Contract 11'!Q82+'Contract 12'!Q82+'Contract 13'!Q82+'Contract 14'!Q82+'Contract 15'!Q82</f>
        <v>0</v>
      </c>
      <c r="W82" s="155">
        <f>+'Contract 1'!R82+'Contract 2'!R82+'Contract 3'!R82+'Contract 4'!R82+'Contract 5'!R82+'Contract 6'!R82+'Contract 7'!R82+'Contract 8'!R82+'Contract 9'!R82+'Contract 10'!R82+'Contract 11'!R82+'Contract 12'!R82+'Contract 13'!R82+'Contract 14'!R82+'Contract 15'!R82</f>
        <v>0</v>
      </c>
      <c r="X82" s="155">
        <f>+'Contract 1'!S82+'Contract 2'!S82+'Contract 3'!S82+'Contract 4'!S82+'Contract 5'!S82+'Contract 6'!S82+'Contract 7'!S82+'Contract 8'!S82+'Contract 9'!S82+'Contract 10'!S82+'Contract 11'!S82+'Contract 12'!S82+'Contract 13'!S82+'Contract 14'!S82+'Contract 15'!S82</f>
        <v>0</v>
      </c>
      <c r="Y82" s="155">
        <f>+'Contract 1'!T82+'Contract 2'!T82+'Contract 3'!T82+'Contract 4'!T82+'Contract 5'!T82+'Contract 6'!T82+'Contract 7'!T82+'Contract 8'!T82+'Contract 9'!T82+'Contract 10'!T82+'Contract 11'!T82+'Contract 12'!T82+'Contract 13'!T82+'Contract 14'!T82+'Contract 15'!T82</f>
        <v>0</v>
      </c>
      <c r="Z82" s="157">
        <f t="shared" si="17"/>
        <v>0</v>
      </c>
      <c r="AA82" s="126">
        <f t="shared" si="18"/>
        <v>0</v>
      </c>
      <c r="AB82" s="18"/>
    </row>
    <row r="83" spans="2:28" collapsed="1" x14ac:dyDescent="0.25">
      <c r="B83" s="163"/>
      <c r="C83" s="162" t="s">
        <v>397</v>
      </c>
      <c r="D83" s="164"/>
      <c r="E83" s="64"/>
      <c r="F83" s="65"/>
      <c r="G83" s="165"/>
      <c r="H83" s="159">
        <f>SUBTOTAL(9,H75:H82)</f>
        <v>71154.990000000005</v>
      </c>
      <c r="I83" s="166">
        <f>SUM(I75:I82)</f>
        <v>5252.33</v>
      </c>
      <c r="J83" s="166">
        <f>SUM(J75:J82)</f>
        <v>5252.33</v>
      </c>
      <c r="K83" s="166">
        <f>SUM(K75:K82)</f>
        <v>5252.33</v>
      </c>
      <c r="L83" s="271">
        <f>SUM(L75:L82)</f>
        <v>61386.090000000004</v>
      </c>
      <c r="M83" s="312"/>
      <c r="N83" s="166">
        <f>SUBTOTAL(9,N75:N82)</f>
        <v>5929.58</v>
      </c>
      <c r="O83" s="166">
        <f>SUBTOTAL(9,O75:O82)</f>
        <v>5929.58</v>
      </c>
      <c r="P83" s="166">
        <f>SUBTOTAL(9,P75:P82)</f>
        <v>5929.58</v>
      </c>
      <c r="Q83" s="166">
        <f t="shared" ref="Q83:AA83" si="19">SUBTOTAL(9,Q75:Q82)</f>
        <v>5929.58</v>
      </c>
      <c r="R83" s="166">
        <f t="shared" si="19"/>
        <v>5929.58</v>
      </c>
      <c r="S83" s="166">
        <f t="shared" si="19"/>
        <v>5929.58</v>
      </c>
      <c r="T83" s="166">
        <f t="shared" si="19"/>
        <v>5929.58</v>
      </c>
      <c r="U83" s="166">
        <f t="shared" si="19"/>
        <v>5929.58</v>
      </c>
      <c r="V83" s="166">
        <f t="shared" si="19"/>
        <v>5929.58</v>
      </c>
      <c r="W83" s="166">
        <f t="shared" si="19"/>
        <v>5929.58</v>
      </c>
      <c r="X83" s="166">
        <f t="shared" si="19"/>
        <v>5929.58</v>
      </c>
      <c r="Y83" s="166">
        <f t="shared" si="19"/>
        <v>5929.58</v>
      </c>
      <c r="Z83" s="166">
        <f t="shared" si="19"/>
        <v>71154.960000000021</v>
      </c>
      <c r="AA83" s="73">
        <f t="shared" si="19"/>
        <v>2.9999999991559889E-2</v>
      </c>
      <c r="AB83" s="64"/>
    </row>
    <row r="84" spans="2:28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+'Contract 1'!H84+'Contract 2'!H84+'Contract 3'!H84+'Contract 4'!H84+'Contract 5'!H84+'Contract 6'!H84+'Contract 7'!H84+'Contract 8'!H84+'Contract 9'!H84+'Contract 10'!H84+'Contract 11'!H84+'Contract 12'!H84+'Contract 13'!H84+'Contract 14'!H84+'Contract 15'!H84</f>
        <v>0</v>
      </c>
      <c r="I84" s="155">
        <f>+'FY 24-25 Forecast'!L89</f>
        <v>0</v>
      </c>
      <c r="J84" s="155">
        <f>+'FY 24-25 Forecast'!M89</f>
        <v>0</v>
      </c>
      <c r="K84" s="155">
        <f>+'FY 24-25 Forecast'!N89</f>
        <v>0</v>
      </c>
      <c r="L84" s="270">
        <f>+'FY 24-25 Forecast'!O89</f>
        <v>0</v>
      </c>
      <c r="M84" s="309"/>
      <c r="N84" s="155">
        <f>+'Contract 1'!I84+'Contract 2'!I84+'Contract 3'!I84+'Contract 4'!I84+'Contract 5'!I84+'Contract 6'!I84+'Contract 7'!I84+'Contract 8'!I84+'Contract 9'!I84+'Contract 10'!I84+'Contract 11'!I84+'Contract 12'!I84+'Contract 13'!I84+'Contract 14'!I84+'Contract 15'!I84</f>
        <v>0</v>
      </c>
      <c r="O84" s="155">
        <f>+'Contract 1'!J84+'Contract 2'!J84+'Contract 3'!J84+'Contract 4'!J84+'Contract 5'!J84+'Contract 6'!J84+'Contract 7'!J84+'Contract 8'!J84+'Contract 9'!J84+'Contract 10'!J84+'Contract 11'!J84+'Contract 12'!J84+'Contract 13'!J84+'Contract 14'!J84+'Contract 15'!J84</f>
        <v>0</v>
      </c>
      <c r="P84" s="155">
        <f>+'Contract 1'!K84+'Contract 2'!K84+'Contract 3'!K84+'Contract 4'!K84+'Contract 5'!K84+'Contract 6'!K84+'Contract 7'!K84+'Contract 8'!K84+'Contract 9'!K84+'Contract 10'!K84+'Contract 11'!K84+'Contract 12'!K84+'Contract 13'!K84+'Contract 14'!K84+'Contract 15'!K84</f>
        <v>0</v>
      </c>
      <c r="Q84" s="155">
        <f>+'Contract 1'!L84+'Contract 2'!L84+'Contract 3'!L84+'Contract 4'!L84+'Contract 5'!L84+'Contract 6'!L84+'Contract 7'!L84+'Contract 8'!L84+'Contract 9'!L84+'Contract 10'!L84+'Contract 11'!L84+'Contract 12'!L84+'Contract 13'!L84+'Contract 14'!L84+'Contract 15'!L84</f>
        <v>0</v>
      </c>
      <c r="R84" s="155">
        <f>+'Contract 1'!M84+'Contract 2'!M84+'Contract 3'!M84+'Contract 4'!M84+'Contract 5'!M84+'Contract 6'!M84+'Contract 7'!M84+'Contract 8'!M84+'Contract 9'!M84+'Contract 10'!M84+'Contract 11'!M84+'Contract 12'!M84+'Contract 13'!M84+'Contract 14'!M84+'Contract 15'!M84</f>
        <v>0</v>
      </c>
      <c r="S84" s="155">
        <f>+'Contract 1'!N84+'Contract 2'!N84+'Contract 3'!N84+'Contract 4'!N84+'Contract 5'!N84+'Contract 6'!N84+'Contract 7'!N84+'Contract 8'!N84+'Contract 9'!N84+'Contract 10'!N84+'Contract 11'!N84+'Contract 12'!N84+'Contract 13'!N84+'Contract 14'!N84+'Contract 15'!N84</f>
        <v>0</v>
      </c>
      <c r="T84" s="155">
        <f>+'Contract 1'!O84+'Contract 2'!O84+'Contract 3'!O84+'Contract 4'!O84+'Contract 5'!O84+'Contract 6'!O84+'Contract 7'!O84+'Contract 8'!O84+'Contract 9'!O84+'Contract 10'!O84+'Contract 11'!O84+'Contract 12'!O84+'Contract 13'!O84+'Contract 14'!O84+'Contract 15'!O84</f>
        <v>0</v>
      </c>
      <c r="U84" s="155">
        <f>+'Contract 1'!P84+'Contract 2'!P84+'Contract 3'!P84+'Contract 4'!P84+'Contract 5'!P84+'Contract 6'!P84+'Contract 7'!P84+'Contract 8'!P84+'Contract 9'!P84+'Contract 10'!P84+'Contract 11'!P84+'Contract 12'!P84+'Contract 13'!P84+'Contract 14'!P84+'Contract 15'!P84</f>
        <v>0</v>
      </c>
      <c r="V84" s="155">
        <f>+'Contract 1'!Q84+'Contract 2'!Q84+'Contract 3'!Q84+'Contract 4'!Q84+'Contract 5'!Q84+'Contract 6'!Q84+'Contract 7'!Q84+'Contract 8'!Q84+'Contract 9'!Q84+'Contract 10'!Q84+'Contract 11'!Q84+'Contract 12'!Q84+'Contract 13'!Q84+'Contract 14'!Q84+'Contract 15'!Q84</f>
        <v>0</v>
      </c>
      <c r="W84" s="155">
        <f>+'Contract 1'!R84+'Contract 2'!R84+'Contract 3'!R84+'Contract 4'!R84+'Contract 5'!R84+'Contract 6'!R84+'Contract 7'!R84+'Contract 8'!R84+'Contract 9'!R84+'Contract 10'!R84+'Contract 11'!R84+'Contract 12'!R84+'Contract 13'!R84+'Contract 14'!R84+'Contract 15'!R84</f>
        <v>0</v>
      </c>
      <c r="X84" s="155">
        <f>+'Contract 1'!S84+'Contract 2'!S84+'Contract 3'!S84+'Contract 4'!S84+'Contract 5'!S84+'Contract 6'!S84+'Contract 7'!S84+'Contract 8'!S84+'Contract 9'!S84+'Contract 10'!S84+'Contract 11'!S84+'Contract 12'!S84+'Contract 13'!S84+'Contract 14'!S84+'Contract 15'!S84</f>
        <v>0</v>
      </c>
      <c r="Y84" s="155">
        <f>+'Contract 1'!T84+'Contract 2'!T84+'Contract 3'!T84+'Contract 4'!T84+'Contract 5'!T84+'Contract 6'!T84+'Contract 7'!T84+'Contract 8'!T84+'Contract 9'!T84+'Contract 10'!T84+'Contract 11'!T84+'Contract 12'!T84+'Contract 13'!T84+'Contract 14'!T84+'Contract 15'!T84</f>
        <v>0</v>
      </c>
      <c r="Z84" s="157">
        <f>SUM(N84:Y84)</f>
        <v>0</v>
      </c>
      <c r="AA84" s="126">
        <f>H84-Z84</f>
        <v>0</v>
      </c>
      <c r="AB84" s="18"/>
    </row>
    <row r="85" spans="2:28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+'Contract 1'!H85+'Contract 2'!H85+'Contract 3'!H85+'Contract 4'!H85+'Contract 5'!H85+'Contract 6'!H85+'Contract 7'!H85+'Contract 8'!H85+'Contract 9'!H85+'Contract 10'!H85+'Contract 11'!H85+'Contract 12'!H85+'Contract 13'!H85+'Contract 14'!H85+'Contract 15'!H85</f>
        <v>0</v>
      </c>
      <c r="I85" s="155">
        <f>+'FY 24-25 Forecast'!L90</f>
        <v>0</v>
      </c>
      <c r="J85" s="155">
        <f>+'FY 24-25 Forecast'!M90</f>
        <v>0</v>
      </c>
      <c r="K85" s="155">
        <f>+'FY 24-25 Forecast'!N90</f>
        <v>0</v>
      </c>
      <c r="L85" s="270">
        <f>+'FY 24-25 Forecast'!O90</f>
        <v>0</v>
      </c>
      <c r="M85" s="309"/>
      <c r="N85" s="155">
        <f>+'Contract 1'!I85+'Contract 2'!I85+'Contract 3'!I85+'Contract 4'!I85+'Contract 5'!I85+'Contract 6'!I85+'Contract 7'!I85+'Contract 8'!I85+'Contract 9'!I85+'Contract 10'!I85+'Contract 11'!I85+'Contract 12'!I85+'Contract 13'!I85+'Contract 14'!I85+'Contract 15'!I85</f>
        <v>0</v>
      </c>
      <c r="O85" s="155">
        <f>+'Contract 1'!J85+'Contract 2'!J85+'Contract 3'!J85+'Contract 4'!J85+'Contract 5'!J85+'Contract 6'!J85+'Contract 7'!J85+'Contract 8'!J85+'Contract 9'!J85+'Contract 10'!J85+'Contract 11'!J85+'Contract 12'!J85+'Contract 13'!J85+'Contract 14'!J85+'Contract 15'!J85</f>
        <v>0</v>
      </c>
      <c r="P85" s="155">
        <f>+'Contract 1'!K85+'Contract 2'!K85+'Contract 3'!K85+'Contract 4'!K85+'Contract 5'!K85+'Contract 6'!K85+'Contract 7'!K85+'Contract 8'!K85+'Contract 9'!K85+'Contract 10'!K85+'Contract 11'!K85+'Contract 12'!K85+'Contract 13'!K85+'Contract 14'!K85+'Contract 15'!K85</f>
        <v>0</v>
      </c>
      <c r="Q85" s="155">
        <f>+'Contract 1'!L85+'Contract 2'!L85+'Contract 3'!L85+'Contract 4'!L85+'Contract 5'!L85+'Contract 6'!L85+'Contract 7'!L85+'Contract 8'!L85+'Contract 9'!L85+'Contract 10'!L85+'Contract 11'!L85+'Contract 12'!L85+'Contract 13'!L85+'Contract 14'!L85+'Contract 15'!L85</f>
        <v>0</v>
      </c>
      <c r="R85" s="155">
        <f>+'Contract 1'!M85+'Contract 2'!M85+'Contract 3'!M85+'Contract 4'!M85+'Contract 5'!M85+'Contract 6'!M85+'Contract 7'!M85+'Contract 8'!M85+'Contract 9'!M85+'Contract 10'!M85+'Contract 11'!M85+'Contract 12'!M85+'Contract 13'!M85+'Contract 14'!M85+'Contract 15'!M85</f>
        <v>0</v>
      </c>
      <c r="S85" s="155">
        <f>+'Contract 1'!N85+'Contract 2'!N85+'Contract 3'!N85+'Contract 4'!N85+'Contract 5'!N85+'Contract 6'!N85+'Contract 7'!N85+'Contract 8'!N85+'Contract 9'!N85+'Contract 10'!N85+'Contract 11'!N85+'Contract 12'!N85+'Contract 13'!N85+'Contract 14'!N85+'Contract 15'!N85</f>
        <v>0</v>
      </c>
      <c r="T85" s="155">
        <f>+'Contract 1'!O85+'Contract 2'!O85+'Contract 3'!O85+'Contract 4'!O85+'Contract 5'!O85+'Contract 6'!O85+'Contract 7'!O85+'Contract 8'!O85+'Contract 9'!O85+'Contract 10'!O85+'Contract 11'!O85+'Contract 12'!O85+'Contract 13'!O85+'Contract 14'!O85+'Contract 15'!O85</f>
        <v>0</v>
      </c>
      <c r="U85" s="155">
        <f>+'Contract 1'!P85+'Contract 2'!P85+'Contract 3'!P85+'Contract 4'!P85+'Contract 5'!P85+'Contract 6'!P85+'Contract 7'!P85+'Contract 8'!P85+'Contract 9'!P85+'Contract 10'!P85+'Contract 11'!P85+'Contract 12'!P85+'Contract 13'!P85+'Contract 14'!P85+'Contract 15'!P85</f>
        <v>0</v>
      </c>
      <c r="V85" s="155">
        <f>+'Contract 1'!Q85+'Contract 2'!Q85+'Contract 3'!Q85+'Contract 4'!Q85+'Contract 5'!Q85+'Contract 6'!Q85+'Contract 7'!Q85+'Contract 8'!Q85+'Contract 9'!Q85+'Contract 10'!Q85+'Contract 11'!Q85+'Contract 12'!Q85+'Contract 13'!Q85+'Contract 14'!Q85+'Contract 15'!Q85</f>
        <v>0</v>
      </c>
      <c r="W85" s="155">
        <f>+'Contract 1'!R85+'Contract 2'!R85+'Contract 3'!R85+'Contract 4'!R85+'Contract 5'!R85+'Contract 6'!R85+'Contract 7'!R85+'Contract 8'!R85+'Contract 9'!R85+'Contract 10'!R85+'Contract 11'!R85+'Contract 12'!R85+'Contract 13'!R85+'Contract 14'!R85+'Contract 15'!R85</f>
        <v>0</v>
      </c>
      <c r="X85" s="155">
        <f>+'Contract 1'!S85+'Contract 2'!S85+'Contract 3'!S85+'Contract 4'!S85+'Contract 5'!S85+'Contract 6'!S85+'Contract 7'!S85+'Contract 8'!S85+'Contract 9'!S85+'Contract 10'!S85+'Contract 11'!S85+'Contract 12'!S85+'Contract 13'!S85+'Contract 14'!S85+'Contract 15'!S85</f>
        <v>0</v>
      </c>
      <c r="Y85" s="155">
        <f>+'Contract 1'!T85+'Contract 2'!T85+'Contract 3'!T85+'Contract 4'!T85+'Contract 5'!T85+'Contract 6'!T85+'Contract 7'!T85+'Contract 8'!T85+'Contract 9'!T85+'Contract 10'!T85+'Contract 11'!T85+'Contract 12'!T85+'Contract 13'!T85+'Contract 14'!T85+'Contract 15'!T85</f>
        <v>0</v>
      </c>
      <c r="Z85" s="157">
        <f t="shared" ref="Z85:Z110" si="20">SUM(N85:Y85)</f>
        <v>0</v>
      </c>
      <c r="AA85" s="126">
        <f t="shared" ref="AA85:AA110" si="21">H85-Z85</f>
        <v>0</v>
      </c>
      <c r="AB85" s="18"/>
    </row>
    <row r="86" spans="2:28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+'Contract 1'!H86+'Contract 2'!H86+'Contract 3'!H86+'Contract 4'!H86+'Contract 5'!H86+'Contract 6'!H86+'Contract 7'!H86+'Contract 8'!H86+'Contract 9'!H86+'Contract 10'!H86+'Contract 11'!H86+'Contract 12'!H86+'Contract 13'!H86+'Contract 14'!H86+'Contract 15'!H86</f>
        <v>24000</v>
      </c>
      <c r="I86" s="155">
        <f>+'FY 24-25 Forecast'!L91</f>
        <v>5002.08</v>
      </c>
      <c r="J86" s="155">
        <f>+'FY 24-25 Forecast'!M91</f>
        <v>5002.08</v>
      </c>
      <c r="K86" s="155">
        <f>+'FY 24-25 Forecast'!N91</f>
        <v>5002.08</v>
      </c>
      <c r="L86" s="270">
        <f>+'FY 24-25 Forecast'!O91</f>
        <v>30368.489999999998</v>
      </c>
      <c r="M86" s="309"/>
      <c r="N86" s="155">
        <f>+'Contract 1'!I86+'Contract 2'!I86+'Contract 3'!I86+'Contract 4'!I86+'Contract 5'!I86+'Contract 6'!I86+'Contract 7'!I86+'Contract 8'!I86+'Contract 9'!I86+'Contract 10'!I86+'Contract 11'!I86+'Contract 12'!I86+'Contract 13'!I86+'Contract 14'!I86+'Contract 15'!I86</f>
        <v>2000</v>
      </c>
      <c r="O86" s="155">
        <f>+'Contract 1'!J86+'Contract 2'!J86+'Contract 3'!J86+'Contract 4'!J86+'Contract 5'!J86+'Contract 6'!J86+'Contract 7'!J86+'Contract 8'!J86+'Contract 9'!J86+'Contract 10'!J86+'Contract 11'!J86+'Contract 12'!J86+'Contract 13'!J86+'Contract 14'!J86+'Contract 15'!J86</f>
        <v>2000</v>
      </c>
      <c r="P86" s="155">
        <f>+'Contract 1'!K86+'Contract 2'!K86+'Contract 3'!K86+'Contract 4'!K86+'Contract 5'!K86+'Contract 6'!K86+'Contract 7'!K86+'Contract 8'!K86+'Contract 9'!K86+'Contract 10'!K86+'Contract 11'!K86+'Contract 12'!K86+'Contract 13'!K86+'Contract 14'!K86+'Contract 15'!K86</f>
        <v>2000</v>
      </c>
      <c r="Q86" s="155">
        <f>+'Contract 1'!L86+'Contract 2'!L86+'Contract 3'!L86+'Contract 4'!L86+'Contract 5'!L86+'Contract 6'!L86+'Contract 7'!L86+'Contract 8'!L86+'Contract 9'!L86+'Contract 10'!L86+'Contract 11'!L86+'Contract 12'!L86+'Contract 13'!L86+'Contract 14'!L86+'Contract 15'!L86</f>
        <v>2000</v>
      </c>
      <c r="R86" s="155">
        <f>+'Contract 1'!M86+'Contract 2'!M86+'Contract 3'!M86+'Contract 4'!M86+'Contract 5'!M86+'Contract 6'!M86+'Contract 7'!M86+'Contract 8'!M86+'Contract 9'!M86+'Contract 10'!M86+'Contract 11'!M86+'Contract 12'!M86+'Contract 13'!M86+'Contract 14'!M86+'Contract 15'!M86</f>
        <v>2000</v>
      </c>
      <c r="S86" s="155">
        <f>+'Contract 1'!N86+'Contract 2'!N86+'Contract 3'!N86+'Contract 4'!N86+'Contract 5'!N86+'Contract 6'!N86+'Contract 7'!N86+'Contract 8'!N86+'Contract 9'!N86+'Contract 10'!N86+'Contract 11'!N86+'Contract 12'!N86+'Contract 13'!N86+'Contract 14'!N86+'Contract 15'!N86</f>
        <v>2000</v>
      </c>
      <c r="T86" s="155">
        <f>+'Contract 1'!O86+'Contract 2'!O86+'Contract 3'!O86+'Contract 4'!O86+'Contract 5'!O86+'Contract 6'!O86+'Contract 7'!O86+'Contract 8'!O86+'Contract 9'!O86+'Contract 10'!O86+'Contract 11'!O86+'Contract 12'!O86+'Contract 13'!O86+'Contract 14'!O86+'Contract 15'!O86</f>
        <v>2000</v>
      </c>
      <c r="U86" s="155">
        <f>+'Contract 1'!P86+'Contract 2'!P86+'Contract 3'!P86+'Contract 4'!P86+'Contract 5'!P86+'Contract 6'!P86+'Contract 7'!P86+'Contract 8'!P86+'Contract 9'!P86+'Contract 10'!P86+'Contract 11'!P86+'Contract 12'!P86+'Contract 13'!P86+'Contract 14'!P86+'Contract 15'!P86</f>
        <v>2000</v>
      </c>
      <c r="V86" s="155">
        <f>+'Contract 1'!Q86+'Contract 2'!Q86+'Contract 3'!Q86+'Contract 4'!Q86+'Contract 5'!Q86+'Contract 6'!Q86+'Contract 7'!Q86+'Contract 8'!Q86+'Contract 9'!Q86+'Contract 10'!Q86+'Contract 11'!Q86+'Contract 12'!Q86+'Contract 13'!Q86+'Contract 14'!Q86+'Contract 15'!Q86</f>
        <v>2000</v>
      </c>
      <c r="W86" s="155">
        <f>+'Contract 1'!R86+'Contract 2'!R86+'Contract 3'!R86+'Contract 4'!R86+'Contract 5'!R86+'Contract 6'!R86+'Contract 7'!R86+'Contract 8'!R86+'Contract 9'!R86+'Contract 10'!R86+'Contract 11'!R86+'Contract 12'!R86+'Contract 13'!R86+'Contract 14'!R86+'Contract 15'!R86</f>
        <v>2000</v>
      </c>
      <c r="X86" s="155">
        <f>+'Contract 1'!S86+'Contract 2'!S86+'Contract 3'!S86+'Contract 4'!S86+'Contract 5'!S86+'Contract 6'!S86+'Contract 7'!S86+'Contract 8'!S86+'Contract 9'!S86+'Contract 10'!S86+'Contract 11'!S86+'Contract 12'!S86+'Contract 13'!S86+'Contract 14'!S86+'Contract 15'!S86</f>
        <v>2000</v>
      </c>
      <c r="Y86" s="155">
        <f>+'Contract 1'!T86+'Contract 2'!T86+'Contract 3'!T86+'Contract 4'!T86+'Contract 5'!T86+'Contract 6'!T86+'Contract 7'!T86+'Contract 8'!T86+'Contract 9'!T86+'Contract 10'!T86+'Contract 11'!T86+'Contract 12'!T86+'Contract 13'!T86+'Contract 14'!T86+'Contract 15'!T86</f>
        <v>2000</v>
      </c>
      <c r="Z86" s="157">
        <f t="shared" si="20"/>
        <v>24000</v>
      </c>
      <c r="AA86" s="126">
        <f t="shared" si="21"/>
        <v>0</v>
      </c>
      <c r="AB86" s="18"/>
    </row>
    <row r="87" spans="2:28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+'Contract 1'!H87+'Contract 2'!H87+'Contract 3'!H87+'Contract 4'!H87+'Contract 5'!H87+'Contract 6'!H87+'Contract 7'!H87+'Contract 8'!H87+'Contract 9'!H87+'Contract 10'!H87+'Contract 11'!H87+'Contract 12'!H87+'Contract 13'!H87+'Contract 14'!H87+'Contract 15'!H87</f>
        <v>3211.3199999999997</v>
      </c>
      <c r="I87" s="155">
        <f>+'FY 24-25 Forecast'!L92</f>
        <v>291.67</v>
      </c>
      <c r="J87" s="155">
        <f>+'FY 24-25 Forecast'!M92</f>
        <v>291.67</v>
      </c>
      <c r="K87" s="155">
        <f>+'FY 24-25 Forecast'!N92</f>
        <v>291.67</v>
      </c>
      <c r="L87" s="270">
        <f>+'FY 24-25 Forecast'!O92</f>
        <v>3211.3199999999997</v>
      </c>
      <c r="M87" s="309"/>
      <c r="N87" s="155">
        <f>+'Contract 1'!I87+'Contract 2'!I87+'Contract 3'!I87+'Contract 4'!I87+'Contract 5'!I87+'Contract 6'!I87+'Contract 7'!I87+'Contract 8'!I87+'Contract 9'!I87+'Contract 10'!I87+'Contract 11'!I87+'Contract 12'!I87+'Contract 13'!I87+'Contract 14'!I87+'Contract 15'!I87</f>
        <v>267.61</v>
      </c>
      <c r="O87" s="155">
        <f>+'Contract 1'!J87+'Contract 2'!J87+'Contract 3'!J87+'Contract 4'!J87+'Contract 5'!J87+'Contract 6'!J87+'Contract 7'!J87+'Contract 8'!J87+'Contract 9'!J87+'Contract 10'!J87+'Contract 11'!J87+'Contract 12'!J87+'Contract 13'!J87+'Contract 14'!J87+'Contract 15'!J87</f>
        <v>267.61</v>
      </c>
      <c r="P87" s="155">
        <f>+'Contract 1'!K87+'Contract 2'!K87+'Contract 3'!K87+'Contract 4'!K87+'Contract 5'!K87+'Contract 6'!K87+'Contract 7'!K87+'Contract 8'!K87+'Contract 9'!K87+'Contract 10'!K87+'Contract 11'!K87+'Contract 12'!K87+'Contract 13'!K87+'Contract 14'!K87+'Contract 15'!K87</f>
        <v>267.61</v>
      </c>
      <c r="Q87" s="155">
        <f>+'Contract 1'!L87+'Contract 2'!L87+'Contract 3'!L87+'Contract 4'!L87+'Contract 5'!L87+'Contract 6'!L87+'Contract 7'!L87+'Contract 8'!L87+'Contract 9'!L87+'Contract 10'!L87+'Contract 11'!L87+'Contract 12'!L87+'Contract 13'!L87+'Contract 14'!L87+'Contract 15'!L87</f>
        <v>267.61</v>
      </c>
      <c r="R87" s="155">
        <f>+'Contract 1'!M87+'Contract 2'!M87+'Contract 3'!M87+'Contract 4'!M87+'Contract 5'!M87+'Contract 6'!M87+'Contract 7'!M87+'Contract 8'!M87+'Contract 9'!M87+'Contract 10'!M87+'Contract 11'!M87+'Contract 12'!M87+'Contract 13'!M87+'Contract 14'!M87+'Contract 15'!M87</f>
        <v>267.61</v>
      </c>
      <c r="S87" s="155">
        <f>+'Contract 1'!N87+'Contract 2'!N87+'Contract 3'!N87+'Contract 4'!N87+'Contract 5'!N87+'Contract 6'!N87+'Contract 7'!N87+'Contract 8'!N87+'Contract 9'!N87+'Contract 10'!N87+'Contract 11'!N87+'Contract 12'!N87+'Contract 13'!N87+'Contract 14'!N87+'Contract 15'!N87</f>
        <v>267.61</v>
      </c>
      <c r="T87" s="155">
        <f>+'Contract 1'!O87+'Contract 2'!O87+'Contract 3'!O87+'Contract 4'!O87+'Contract 5'!O87+'Contract 6'!O87+'Contract 7'!O87+'Contract 8'!O87+'Contract 9'!O87+'Contract 10'!O87+'Contract 11'!O87+'Contract 12'!O87+'Contract 13'!O87+'Contract 14'!O87+'Contract 15'!O87</f>
        <v>267.61</v>
      </c>
      <c r="U87" s="155">
        <f>+'Contract 1'!P87+'Contract 2'!P87+'Contract 3'!P87+'Contract 4'!P87+'Contract 5'!P87+'Contract 6'!P87+'Contract 7'!P87+'Contract 8'!P87+'Contract 9'!P87+'Contract 10'!P87+'Contract 11'!P87+'Contract 12'!P87+'Contract 13'!P87+'Contract 14'!P87+'Contract 15'!P87</f>
        <v>267.61</v>
      </c>
      <c r="V87" s="155">
        <f>+'Contract 1'!Q87+'Contract 2'!Q87+'Contract 3'!Q87+'Contract 4'!Q87+'Contract 5'!Q87+'Contract 6'!Q87+'Contract 7'!Q87+'Contract 8'!Q87+'Contract 9'!Q87+'Contract 10'!Q87+'Contract 11'!Q87+'Contract 12'!Q87+'Contract 13'!Q87+'Contract 14'!Q87+'Contract 15'!Q87</f>
        <v>267.61</v>
      </c>
      <c r="W87" s="155">
        <f>+'Contract 1'!R87+'Contract 2'!R87+'Contract 3'!R87+'Contract 4'!R87+'Contract 5'!R87+'Contract 6'!R87+'Contract 7'!R87+'Contract 8'!R87+'Contract 9'!R87+'Contract 10'!R87+'Contract 11'!R87+'Contract 12'!R87+'Contract 13'!R87+'Contract 14'!R87+'Contract 15'!R87</f>
        <v>267.61</v>
      </c>
      <c r="X87" s="155">
        <f>+'Contract 1'!S87+'Contract 2'!S87+'Contract 3'!S87+'Contract 4'!S87+'Contract 5'!S87+'Contract 6'!S87+'Contract 7'!S87+'Contract 8'!S87+'Contract 9'!S87+'Contract 10'!S87+'Contract 11'!S87+'Contract 12'!S87+'Contract 13'!S87+'Contract 14'!S87+'Contract 15'!S87</f>
        <v>267.61</v>
      </c>
      <c r="Y87" s="155">
        <f>+'Contract 1'!T87+'Contract 2'!T87+'Contract 3'!T87+'Contract 4'!T87+'Contract 5'!T87+'Contract 6'!T87+'Contract 7'!T87+'Contract 8'!T87+'Contract 9'!T87+'Contract 10'!T87+'Contract 11'!T87+'Contract 12'!T87+'Contract 13'!T87+'Contract 14'!T87+'Contract 15'!T87</f>
        <v>267.61</v>
      </c>
      <c r="Z87" s="157">
        <f t="shared" si="20"/>
        <v>3211.3200000000011</v>
      </c>
      <c r="AA87" s="126">
        <f t="shared" si="21"/>
        <v>0</v>
      </c>
      <c r="AB87" s="18"/>
    </row>
    <row r="88" spans="2:28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+'Contract 1'!H88+'Contract 2'!H88+'Contract 3'!H88+'Contract 4'!H88+'Contract 5'!H88+'Contract 6'!H88+'Contract 7'!H88+'Contract 8'!H88+'Contract 9'!H88+'Contract 10'!H88+'Contract 11'!H88+'Contract 12'!H88+'Contract 13'!H88+'Contract 14'!H88+'Contract 15'!H88</f>
        <v>275.01</v>
      </c>
      <c r="I88" s="155">
        <f>+'FY 24-25 Forecast'!L93</f>
        <v>91.67</v>
      </c>
      <c r="J88" s="155">
        <f>+'FY 24-25 Forecast'!M93</f>
        <v>91.67</v>
      </c>
      <c r="K88" s="155">
        <f>+'FY 24-25 Forecast'!N93</f>
        <v>91.67</v>
      </c>
      <c r="L88" s="270">
        <f>+'FY 24-25 Forecast'!O93</f>
        <v>275.01</v>
      </c>
      <c r="M88" s="309"/>
      <c r="N88" s="155">
        <f>+'Contract 1'!I88+'Contract 2'!I88+'Contract 3'!I88+'Contract 4'!I88+'Contract 5'!I88+'Contract 6'!I88+'Contract 7'!I88+'Contract 8'!I88+'Contract 9'!I88+'Contract 10'!I88+'Contract 11'!I88+'Contract 12'!I88+'Contract 13'!I88+'Contract 14'!I88+'Contract 15'!I88</f>
        <v>22.92</v>
      </c>
      <c r="O88" s="155">
        <f>+'Contract 1'!J88+'Contract 2'!J88+'Contract 3'!J88+'Contract 4'!J88+'Contract 5'!J88+'Contract 6'!J88+'Contract 7'!J88+'Contract 8'!J88+'Contract 9'!J88+'Contract 10'!J88+'Contract 11'!J88+'Contract 12'!J88+'Contract 13'!J88+'Contract 14'!J88+'Contract 15'!J88</f>
        <v>22.92</v>
      </c>
      <c r="P88" s="155">
        <f>+'Contract 1'!K88+'Contract 2'!K88+'Contract 3'!K88+'Contract 4'!K88+'Contract 5'!K88+'Contract 6'!K88+'Contract 7'!K88+'Contract 8'!K88+'Contract 9'!K88+'Contract 10'!K88+'Contract 11'!K88+'Contract 12'!K88+'Contract 13'!K88+'Contract 14'!K88+'Contract 15'!K88</f>
        <v>22.92</v>
      </c>
      <c r="Q88" s="155">
        <f>+'Contract 1'!L88+'Contract 2'!L88+'Contract 3'!L88+'Contract 4'!L88+'Contract 5'!L88+'Contract 6'!L88+'Contract 7'!L88+'Contract 8'!L88+'Contract 9'!L88+'Contract 10'!L88+'Contract 11'!L88+'Contract 12'!L88+'Contract 13'!L88+'Contract 14'!L88+'Contract 15'!L88</f>
        <v>22.92</v>
      </c>
      <c r="R88" s="155">
        <f>+'Contract 1'!M88+'Contract 2'!M88+'Contract 3'!M88+'Contract 4'!M88+'Contract 5'!M88+'Contract 6'!M88+'Contract 7'!M88+'Contract 8'!M88+'Contract 9'!M88+'Contract 10'!M88+'Contract 11'!M88+'Contract 12'!M88+'Contract 13'!M88+'Contract 14'!M88+'Contract 15'!M88</f>
        <v>22.92</v>
      </c>
      <c r="S88" s="155">
        <f>+'Contract 1'!N88+'Contract 2'!N88+'Contract 3'!N88+'Contract 4'!N88+'Contract 5'!N88+'Contract 6'!N88+'Contract 7'!N88+'Contract 8'!N88+'Contract 9'!N88+'Contract 10'!N88+'Contract 11'!N88+'Contract 12'!N88+'Contract 13'!N88+'Contract 14'!N88+'Contract 15'!N88</f>
        <v>22.92</v>
      </c>
      <c r="T88" s="155">
        <f>+'Contract 1'!O88+'Contract 2'!O88+'Contract 3'!O88+'Contract 4'!O88+'Contract 5'!O88+'Contract 6'!O88+'Contract 7'!O88+'Contract 8'!O88+'Contract 9'!O88+'Contract 10'!O88+'Contract 11'!O88+'Contract 12'!O88+'Contract 13'!O88+'Contract 14'!O88+'Contract 15'!O88</f>
        <v>22.92</v>
      </c>
      <c r="U88" s="155">
        <f>+'Contract 1'!P88+'Contract 2'!P88+'Contract 3'!P88+'Contract 4'!P88+'Contract 5'!P88+'Contract 6'!P88+'Contract 7'!P88+'Contract 8'!P88+'Contract 9'!P88+'Contract 10'!P88+'Contract 11'!P88+'Contract 12'!P88+'Contract 13'!P88+'Contract 14'!P88+'Contract 15'!P88</f>
        <v>22.92</v>
      </c>
      <c r="V88" s="155">
        <f>+'Contract 1'!Q88+'Contract 2'!Q88+'Contract 3'!Q88+'Contract 4'!Q88+'Contract 5'!Q88+'Contract 6'!Q88+'Contract 7'!Q88+'Contract 8'!Q88+'Contract 9'!Q88+'Contract 10'!Q88+'Contract 11'!Q88+'Contract 12'!Q88+'Contract 13'!Q88+'Contract 14'!Q88+'Contract 15'!Q88</f>
        <v>22.92</v>
      </c>
      <c r="W88" s="155">
        <f>+'Contract 1'!R88+'Contract 2'!R88+'Contract 3'!R88+'Contract 4'!R88+'Contract 5'!R88+'Contract 6'!R88+'Contract 7'!R88+'Contract 8'!R88+'Contract 9'!R88+'Contract 10'!R88+'Contract 11'!R88+'Contract 12'!R88+'Contract 13'!R88+'Contract 14'!R88+'Contract 15'!R88</f>
        <v>22.92</v>
      </c>
      <c r="X88" s="155">
        <f>+'Contract 1'!S88+'Contract 2'!S88+'Contract 3'!S88+'Contract 4'!S88+'Contract 5'!S88+'Contract 6'!S88+'Contract 7'!S88+'Contract 8'!S88+'Contract 9'!S88+'Contract 10'!S88+'Contract 11'!S88+'Contract 12'!S88+'Contract 13'!S88+'Contract 14'!S88+'Contract 15'!S88</f>
        <v>22.92</v>
      </c>
      <c r="Y88" s="155">
        <f>+'Contract 1'!T88+'Contract 2'!T88+'Contract 3'!T88+'Contract 4'!T88+'Contract 5'!T88+'Contract 6'!T88+'Contract 7'!T88+'Contract 8'!T88+'Contract 9'!T88+'Contract 10'!T88+'Contract 11'!T88+'Contract 12'!T88+'Contract 13'!T88+'Contract 14'!T88+'Contract 15'!T88</f>
        <v>22.92</v>
      </c>
      <c r="Z88" s="157">
        <f t="shared" si="20"/>
        <v>275.04000000000008</v>
      </c>
      <c r="AA88" s="126">
        <f t="shared" si="21"/>
        <v>-3.0000000000086402E-2</v>
      </c>
      <c r="AB88" s="18"/>
    </row>
    <row r="89" spans="2:28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+'Contract 1'!H89+'Contract 2'!H89+'Contract 3'!H89+'Contract 4'!H89+'Contract 5'!H89+'Contract 6'!H89+'Contract 7'!H89+'Contract 8'!H89+'Contract 9'!H89+'Contract 10'!H89+'Contract 11'!H89+'Contract 12'!H89+'Contract 13'!H89+'Contract 14'!H89+'Contract 15'!H89</f>
        <v>0</v>
      </c>
      <c r="I89" s="155">
        <f>+'FY 24-25 Forecast'!L94</f>
        <v>0</v>
      </c>
      <c r="J89" s="155">
        <f>+'FY 24-25 Forecast'!M94</f>
        <v>0</v>
      </c>
      <c r="K89" s="155">
        <f>+'FY 24-25 Forecast'!N94</f>
        <v>0</v>
      </c>
      <c r="L89" s="270">
        <f>+'FY 24-25 Forecast'!O94</f>
        <v>0</v>
      </c>
      <c r="M89" s="309"/>
      <c r="N89" s="155">
        <f>+'Contract 1'!I89+'Contract 2'!I89+'Contract 3'!I89+'Contract 4'!I89+'Contract 5'!I89+'Contract 6'!I89+'Contract 7'!I89+'Contract 8'!I89+'Contract 9'!I89+'Contract 10'!I89+'Contract 11'!I89+'Contract 12'!I89+'Contract 13'!I89+'Contract 14'!I89+'Contract 15'!I89</f>
        <v>0</v>
      </c>
      <c r="O89" s="155">
        <f>+'Contract 1'!J89+'Contract 2'!J89+'Contract 3'!J89+'Contract 4'!J89+'Contract 5'!J89+'Contract 6'!J89+'Contract 7'!J89+'Contract 8'!J89+'Contract 9'!J89+'Contract 10'!J89+'Contract 11'!J89+'Contract 12'!J89+'Contract 13'!J89+'Contract 14'!J89+'Contract 15'!J89</f>
        <v>0</v>
      </c>
      <c r="P89" s="155">
        <f>+'Contract 1'!K89+'Contract 2'!K89+'Contract 3'!K89+'Contract 4'!K89+'Contract 5'!K89+'Contract 6'!K89+'Contract 7'!K89+'Contract 8'!K89+'Contract 9'!K89+'Contract 10'!K89+'Contract 11'!K89+'Contract 12'!K89+'Contract 13'!K89+'Contract 14'!K89+'Contract 15'!K89</f>
        <v>0</v>
      </c>
      <c r="Q89" s="155">
        <f>+'Contract 1'!L89+'Contract 2'!L89+'Contract 3'!L89+'Contract 4'!L89+'Contract 5'!L89+'Contract 6'!L89+'Contract 7'!L89+'Contract 8'!L89+'Contract 9'!L89+'Contract 10'!L89+'Contract 11'!L89+'Contract 12'!L89+'Contract 13'!L89+'Contract 14'!L89+'Contract 15'!L89</f>
        <v>0</v>
      </c>
      <c r="R89" s="155">
        <f>+'Contract 1'!M89+'Contract 2'!M89+'Contract 3'!M89+'Contract 4'!M89+'Contract 5'!M89+'Contract 6'!M89+'Contract 7'!M89+'Contract 8'!M89+'Contract 9'!M89+'Contract 10'!M89+'Contract 11'!M89+'Contract 12'!M89+'Contract 13'!M89+'Contract 14'!M89+'Contract 15'!M89</f>
        <v>0</v>
      </c>
      <c r="S89" s="155">
        <f>+'Contract 1'!N89+'Contract 2'!N89+'Contract 3'!N89+'Contract 4'!N89+'Contract 5'!N89+'Contract 6'!N89+'Contract 7'!N89+'Contract 8'!N89+'Contract 9'!N89+'Contract 10'!N89+'Contract 11'!N89+'Contract 12'!N89+'Contract 13'!N89+'Contract 14'!N89+'Contract 15'!N89</f>
        <v>0</v>
      </c>
      <c r="T89" s="155">
        <f>+'Contract 1'!O89+'Contract 2'!O89+'Contract 3'!O89+'Contract 4'!O89+'Contract 5'!O89+'Contract 6'!O89+'Contract 7'!O89+'Contract 8'!O89+'Contract 9'!O89+'Contract 10'!O89+'Contract 11'!O89+'Contract 12'!O89+'Contract 13'!O89+'Contract 14'!O89+'Contract 15'!O89</f>
        <v>0</v>
      </c>
      <c r="U89" s="155">
        <f>+'Contract 1'!P89+'Contract 2'!P89+'Contract 3'!P89+'Contract 4'!P89+'Contract 5'!P89+'Contract 6'!P89+'Contract 7'!P89+'Contract 8'!P89+'Contract 9'!P89+'Contract 10'!P89+'Contract 11'!P89+'Contract 12'!P89+'Contract 13'!P89+'Contract 14'!P89+'Contract 15'!P89</f>
        <v>0</v>
      </c>
      <c r="V89" s="155">
        <f>+'Contract 1'!Q89+'Contract 2'!Q89+'Contract 3'!Q89+'Contract 4'!Q89+'Contract 5'!Q89+'Contract 6'!Q89+'Contract 7'!Q89+'Contract 8'!Q89+'Contract 9'!Q89+'Contract 10'!Q89+'Contract 11'!Q89+'Contract 12'!Q89+'Contract 13'!Q89+'Contract 14'!Q89+'Contract 15'!Q89</f>
        <v>0</v>
      </c>
      <c r="W89" s="155">
        <f>+'Contract 1'!R89+'Contract 2'!R89+'Contract 3'!R89+'Contract 4'!R89+'Contract 5'!R89+'Contract 6'!R89+'Contract 7'!R89+'Contract 8'!R89+'Contract 9'!R89+'Contract 10'!R89+'Contract 11'!R89+'Contract 12'!R89+'Contract 13'!R89+'Contract 14'!R89+'Contract 15'!R89</f>
        <v>0</v>
      </c>
      <c r="X89" s="155">
        <f>+'Contract 1'!S89+'Contract 2'!S89+'Contract 3'!S89+'Contract 4'!S89+'Contract 5'!S89+'Contract 6'!S89+'Contract 7'!S89+'Contract 8'!S89+'Contract 9'!S89+'Contract 10'!S89+'Contract 11'!S89+'Contract 12'!S89+'Contract 13'!S89+'Contract 14'!S89+'Contract 15'!S89</f>
        <v>0</v>
      </c>
      <c r="Y89" s="155">
        <f>+'Contract 1'!T89+'Contract 2'!T89+'Contract 3'!T89+'Contract 4'!T89+'Contract 5'!T89+'Contract 6'!T89+'Contract 7'!T89+'Contract 8'!T89+'Contract 9'!T89+'Contract 10'!T89+'Contract 11'!T89+'Contract 12'!T89+'Contract 13'!T89+'Contract 14'!T89+'Contract 15'!T89</f>
        <v>0</v>
      </c>
      <c r="Z89" s="157">
        <f t="shared" si="20"/>
        <v>0</v>
      </c>
      <c r="AA89" s="126">
        <f t="shared" si="21"/>
        <v>0</v>
      </c>
      <c r="AB89" s="18"/>
    </row>
    <row r="90" spans="2:28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+'Contract 1'!H90+'Contract 2'!H90+'Contract 3'!H90+'Contract 4'!H90+'Contract 5'!H90+'Contract 6'!H90+'Contract 7'!H90+'Contract 8'!H90+'Contract 9'!H90+'Contract 10'!H90+'Contract 11'!H90+'Contract 12'!H90+'Contract 13'!H90+'Contract 14'!H90+'Contract 15'!H90</f>
        <v>0</v>
      </c>
      <c r="I90" s="155">
        <f>+'FY 24-25 Forecast'!L95</f>
        <v>0</v>
      </c>
      <c r="J90" s="155">
        <f>+'FY 24-25 Forecast'!M95</f>
        <v>0</v>
      </c>
      <c r="K90" s="155">
        <f>+'FY 24-25 Forecast'!N95</f>
        <v>0</v>
      </c>
      <c r="L90" s="270">
        <f>+'FY 24-25 Forecast'!O95</f>
        <v>0</v>
      </c>
      <c r="M90" s="309"/>
      <c r="N90" s="155">
        <f>+'Contract 1'!I90+'Contract 2'!I90+'Contract 3'!I90+'Contract 4'!I90+'Contract 5'!I90+'Contract 6'!I90+'Contract 7'!I90+'Contract 8'!I90+'Contract 9'!I90+'Contract 10'!I90+'Contract 11'!I90+'Contract 12'!I90+'Contract 13'!I90+'Contract 14'!I90+'Contract 15'!I90</f>
        <v>0</v>
      </c>
      <c r="O90" s="155">
        <f>+'Contract 1'!J90+'Contract 2'!J90+'Contract 3'!J90+'Contract 4'!J90+'Contract 5'!J90+'Contract 6'!J90+'Contract 7'!J90+'Contract 8'!J90+'Contract 9'!J90+'Contract 10'!J90+'Contract 11'!J90+'Contract 12'!J90+'Contract 13'!J90+'Contract 14'!J90+'Contract 15'!J90</f>
        <v>0</v>
      </c>
      <c r="P90" s="155">
        <f>+'Contract 1'!K90+'Contract 2'!K90+'Contract 3'!K90+'Contract 4'!K90+'Contract 5'!K90+'Contract 6'!K90+'Contract 7'!K90+'Contract 8'!K90+'Contract 9'!K90+'Contract 10'!K90+'Contract 11'!K90+'Contract 12'!K90+'Contract 13'!K90+'Contract 14'!K90+'Contract 15'!K90</f>
        <v>0</v>
      </c>
      <c r="Q90" s="155">
        <f>+'Contract 1'!L90+'Contract 2'!L90+'Contract 3'!L90+'Contract 4'!L90+'Contract 5'!L90+'Contract 6'!L90+'Contract 7'!L90+'Contract 8'!L90+'Contract 9'!L90+'Contract 10'!L90+'Contract 11'!L90+'Contract 12'!L90+'Contract 13'!L90+'Contract 14'!L90+'Contract 15'!L90</f>
        <v>0</v>
      </c>
      <c r="R90" s="155">
        <f>+'Contract 1'!M90+'Contract 2'!M90+'Contract 3'!M90+'Contract 4'!M90+'Contract 5'!M90+'Contract 6'!M90+'Contract 7'!M90+'Contract 8'!M90+'Contract 9'!M90+'Contract 10'!M90+'Contract 11'!M90+'Contract 12'!M90+'Contract 13'!M90+'Contract 14'!M90+'Contract 15'!M90</f>
        <v>0</v>
      </c>
      <c r="S90" s="155">
        <f>+'Contract 1'!N90+'Contract 2'!N90+'Contract 3'!N90+'Contract 4'!N90+'Contract 5'!N90+'Contract 6'!N90+'Contract 7'!N90+'Contract 8'!N90+'Contract 9'!N90+'Contract 10'!N90+'Contract 11'!N90+'Contract 12'!N90+'Contract 13'!N90+'Contract 14'!N90+'Contract 15'!N90</f>
        <v>0</v>
      </c>
      <c r="T90" s="155">
        <f>+'Contract 1'!O90+'Contract 2'!O90+'Contract 3'!O90+'Contract 4'!O90+'Contract 5'!O90+'Contract 6'!O90+'Contract 7'!O90+'Contract 8'!O90+'Contract 9'!O90+'Contract 10'!O90+'Contract 11'!O90+'Contract 12'!O90+'Contract 13'!O90+'Contract 14'!O90+'Contract 15'!O90</f>
        <v>0</v>
      </c>
      <c r="U90" s="155">
        <f>+'Contract 1'!P90+'Contract 2'!P90+'Contract 3'!P90+'Contract 4'!P90+'Contract 5'!P90+'Contract 6'!P90+'Contract 7'!P90+'Contract 8'!P90+'Contract 9'!P90+'Contract 10'!P90+'Contract 11'!P90+'Contract 12'!P90+'Contract 13'!P90+'Contract 14'!P90+'Contract 15'!P90</f>
        <v>0</v>
      </c>
      <c r="V90" s="155">
        <f>+'Contract 1'!Q90+'Contract 2'!Q90+'Contract 3'!Q90+'Contract 4'!Q90+'Contract 5'!Q90+'Contract 6'!Q90+'Contract 7'!Q90+'Contract 8'!Q90+'Contract 9'!Q90+'Contract 10'!Q90+'Contract 11'!Q90+'Contract 12'!Q90+'Contract 13'!Q90+'Contract 14'!Q90+'Contract 15'!Q90</f>
        <v>0</v>
      </c>
      <c r="W90" s="155">
        <f>+'Contract 1'!R90+'Contract 2'!R90+'Contract 3'!R90+'Contract 4'!R90+'Contract 5'!R90+'Contract 6'!R90+'Contract 7'!R90+'Contract 8'!R90+'Contract 9'!R90+'Contract 10'!R90+'Contract 11'!R90+'Contract 12'!R90+'Contract 13'!R90+'Contract 14'!R90+'Contract 15'!R90</f>
        <v>0</v>
      </c>
      <c r="X90" s="155">
        <f>+'Contract 1'!S90+'Contract 2'!S90+'Contract 3'!S90+'Contract 4'!S90+'Contract 5'!S90+'Contract 6'!S90+'Contract 7'!S90+'Contract 8'!S90+'Contract 9'!S90+'Contract 10'!S90+'Contract 11'!S90+'Contract 12'!S90+'Contract 13'!S90+'Contract 14'!S90+'Contract 15'!S90</f>
        <v>0</v>
      </c>
      <c r="Y90" s="155">
        <f>+'Contract 1'!T90+'Contract 2'!T90+'Contract 3'!T90+'Contract 4'!T90+'Contract 5'!T90+'Contract 6'!T90+'Contract 7'!T90+'Contract 8'!T90+'Contract 9'!T90+'Contract 10'!T90+'Contract 11'!T90+'Contract 12'!T90+'Contract 13'!T90+'Contract 14'!T90+'Contract 15'!T90</f>
        <v>0</v>
      </c>
      <c r="Z90" s="157">
        <f t="shared" si="20"/>
        <v>0</v>
      </c>
      <c r="AA90" s="126">
        <f t="shared" si="21"/>
        <v>0</v>
      </c>
      <c r="AB90" s="18"/>
    </row>
    <row r="91" spans="2:28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+'Contract 1'!H91+'Contract 2'!H91+'Contract 3'!H91+'Contract 4'!H91+'Contract 5'!H91+'Contract 6'!H91+'Contract 7'!H91+'Contract 8'!H91+'Contract 9'!H91+'Contract 10'!H91+'Contract 11'!H91+'Contract 12'!H91+'Contract 13'!H91+'Contract 14'!H91+'Contract 15'!H91</f>
        <v>10000</v>
      </c>
      <c r="I91" s="155">
        <f>+'FY 24-25 Forecast'!L96</f>
        <v>1000</v>
      </c>
      <c r="J91" s="155">
        <f>+'FY 24-25 Forecast'!M96</f>
        <v>1000</v>
      </c>
      <c r="K91" s="155">
        <f>+'FY 24-25 Forecast'!N96</f>
        <v>1000</v>
      </c>
      <c r="L91" s="270">
        <f>+'FY 24-25 Forecast'!O96</f>
        <v>12191.11</v>
      </c>
      <c r="M91" s="309"/>
      <c r="N91" s="155">
        <f>+'Contract 1'!I91+'Contract 2'!I91+'Contract 3'!I91+'Contract 4'!I91+'Contract 5'!I91+'Contract 6'!I91+'Contract 7'!I91+'Contract 8'!I91+'Contract 9'!I91+'Contract 10'!I91+'Contract 11'!I91+'Contract 12'!I91+'Contract 13'!I91+'Contract 14'!I91+'Contract 15'!I91</f>
        <v>833.33</v>
      </c>
      <c r="O91" s="155">
        <f>+'Contract 1'!J91+'Contract 2'!J91+'Contract 3'!J91+'Contract 4'!J91+'Contract 5'!J91+'Contract 6'!J91+'Contract 7'!J91+'Contract 8'!J91+'Contract 9'!J91+'Contract 10'!J91+'Contract 11'!J91+'Contract 12'!J91+'Contract 13'!J91+'Contract 14'!J91+'Contract 15'!J91</f>
        <v>833.33</v>
      </c>
      <c r="P91" s="155">
        <f>+'Contract 1'!K91+'Contract 2'!K91+'Contract 3'!K91+'Contract 4'!K91+'Contract 5'!K91+'Contract 6'!K91+'Contract 7'!K91+'Contract 8'!K91+'Contract 9'!K91+'Contract 10'!K91+'Contract 11'!K91+'Contract 12'!K91+'Contract 13'!K91+'Contract 14'!K91+'Contract 15'!K91</f>
        <v>833.33</v>
      </c>
      <c r="Q91" s="155">
        <f>+'Contract 1'!L91+'Contract 2'!L91+'Contract 3'!L91+'Contract 4'!L91+'Contract 5'!L91+'Contract 6'!L91+'Contract 7'!L91+'Contract 8'!L91+'Contract 9'!L91+'Contract 10'!L91+'Contract 11'!L91+'Contract 12'!L91+'Contract 13'!L91+'Contract 14'!L91+'Contract 15'!L91</f>
        <v>833.33</v>
      </c>
      <c r="R91" s="155">
        <f>+'Contract 1'!M91+'Contract 2'!M91+'Contract 3'!M91+'Contract 4'!M91+'Contract 5'!M91+'Contract 6'!M91+'Contract 7'!M91+'Contract 8'!M91+'Contract 9'!M91+'Contract 10'!M91+'Contract 11'!M91+'Contract 12'!M91+'Contract 13'!M91+'Contract 14'!M91+'Contract 15'!M91</f>
        <v>833.33</v>
      </c>
      <c r="S91" s="155">
        <f>+'Contract 1'!N91+'Contract 2'!N91+'Contract 3'!N91+'Contract 4'!N91+'Contract 5'!N91+'Contract 6'!N91+'Contract 7'!N91+'Contract 8'!N91+'Contract 9'!N91+'Contract 10'!N91+'Contract 11'!N91+'Contract 12'!N91+'Contract 13'!N91+'Contract 14'!N91+'Contract 15'!N91</f>
        <v>833.33</v>
      </c>
      <c r="T91" s="155">
        <f>+'Contract 1'!O91+'Contract 2'!O91+'Contract 3'!O91+'Contract 4'!O91+'Contract 5'!O91+'Contract 6'!O91+'Contract 7'!O91+'Contract 8'!O91+'Contract 9'!O91+'Contract 10'!O91+'Contract 11'!O91+'Contract 12'!O91+'Contract 13'!O91+'Contract 14'!O91+'Contract 15'!O91</f>
        <v>833.33</v>
      </c>
      <c r="U91" s="155">
        <f>+'Contract 1'!P91+'Contract 2'!P91+'Contract 3'!P91+'Contract 4'!P91+'Contract 5'!P91+'Contract 6'!P91+'Contract 7'!P91+'Contract 8'!P91+'Contract 9'!P91+'Contract 10'!P91+'Contract 11'!P91+'Contract 12'!P91+'Contract 13'!P91+'Contract 14'!P91+'Contract 15'!P91</f>
        <v>833.33</v>
      </c>
      <c r="V91" s="155">
        <f>+'Contract 1'!Q91+'Contract 2'!Q91+'Contract 3'!Q91+'Contract 4'!Q91+'Contract 5'!Q91+'Contract 6'!Q91+'Contract 7'!Q91+'Contract 8'!Q91+'Contract 9'!Q91+'Contract 10'!Q91+'Contract 11'!Q91+'Contract 12'!Q91+'Contract 13'!Q91+'Contract 14'!Q91+'Contract 15'!Q91</f>
        <v>833.33</v>
      </c>
      <c r="W91" s="155">
        <f>+'Contract 1'!R91+'Contract 2'!R91+'Contract 3'!R91+'Contract 4'!R91+'Contract 5'!R91+'Contract 6'!R91+'Contract 7'!R91+'Contract 8'!R91+'Contract 9'!R91+'Contract 10'!R91+'Contract 11'!R91+'Contract 12'!R91+'Contract 13'!R91+'Contract 14'!R91+'Contract 15'!R91</f>
        <v>833.33</v>
      </c>
      <c r="X91" s="155">
        <f>+'Contract 1'!S91+'Contract 2'!S91+'Contract 3'!S91+'Contract 4'!S91+'Contract 5'!S91+'Contract 6'!S91+'Contract 7'!S91+'Contract 8'!S91+'Contract 9'!S91+'Contract 10'!S91+'Contract 11'!S91+'Contract 12'!S91+'Contract 13'!S91+'Contract 14'!S91+'Contract 15'!S91</f>
        <v>833.33</v>
      </c>
      <c r="Y91" s="155">
        <f>+'Contract 1'!T91+'Contract 2'!T91+'Contract 3'!T91+'Contract 4'!T91+'Contract 5'!T91+'Contract 6'!T91+'Contract 7'!T91+'Contract 8'!T91+'Contract 9'!T91+'Contract 10'!T91+'Contract 11'!T91+'Contract 12'!T91+'Contract 13'!T91+'Contract 14'!T91+'Contract 15'!T91</f>
        <v>833.33</v>
      </c>
      <c r="Z91" s="157">
        <f t="shared" si="20"/>
        <v>9999.9600000000009</v>
      </c>
      <c r="AA91" s="126">
        <f t="shared" si="21"/>
        <v>3.9999999999054126E-2</v>
      </c>
      <c r="AB91" s="18"/>
    </row>
    <row r="92" spans="2:28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+'Contract 1'!H92+'Contract 2'!H92+'Contract 3'!H92+'Contract 4'!H92+'Contract 5'!H92+'Contract 6'!H92+'Contract 7'!H92+'Contract 8'!H92+'Contract 9'!H92+'Contract 10'!H92+'Contract 11'!H92+'Contract 12'!H92+'Contract 13'!H92+'Contract 14'!H92+'Contract 15'!H92</f>
        <v>0</v>
      </c>
      <c r="I92" s="155">
        <f>+'FY 24-25 Forecast'!L97</f>
        <v>0</v>
      </c>
      <c r="J92" s="155">
        <f>+'FY 24-25 Forecast'!M97</f>
        <v>0</v>
      </c>
      <c r="K92" s="155">
        <f>+'FY 24-25 Forecast'!N97</f>
        <v>0</v>
      </c>
      <c r="L92" s="270">
        <f>+'FY 24-25 Forecast'!O97</f>
        <v>0</v>
      </c>
      <c r="M92" s="309"/>
      <c r="N92" s="155">
        <f>+'Contract 1'!I92+'Contract 2'!I92+'Contract 3'!I92+'Contract 4'!I92+'Contract 5'!I92+'Contract 6'!I92+'Contract 7'!I92+'Contract 8'!I92+'Contract 9'!I92+'Contract 10'!I92+'Contract 11'!I92+'Contract 12'!I92+'Contract 13'!I92+'Contract 14'!I92+'Contract 15'!I92</f>
        <v>0</v>
      </c>
      <c r="O92" s="155">
        <f>+'Contract 1'!J92+'Contract 2'!J92+'Contract 3'!J92+'Contract 4'!J92+'Contract 5'!J92+'Contract 6'!J92+'Contract 7'!J92+'Contract 8'!J92+'Contract 9'!J92+'Contract 10'!J92+'Contract 11'!J92+'Contract 12'!J92+'Contract 13'!J92+'Contract 14'!J92+'Contract 15'!J92</f>
        <v>0</v>
      </c>
      <c r="P92" s="155">
        <f>+'Contract 1'!K92+'Contract 2'!K92+'Contract 3'!K92+'Contract 4'!K92+'Contract 5'!K92+'Contract 6'!K92+'Contract 7'!K92+'Contract 8'!K92+'Contract 9'!K92+'Contract 10'!K92+'Contract 11'!K92+'Contract 12'!K92+'Contract 13'!K92+'Contract 14'!K92+'Contract 15'!K92</f>
        <v>0</v>
      </c>
      <c r="Q92" s="155">
        <f>+'Contract 1'!L92+'Contract 2'!L92+'Contract 3'!L92+'Contract 4'!L92+'Contract 5'!L92+'Contract 6'!L92+'Contract 7'!L92+'Contract 8'!L92+'Contract 9'!L92+'Contract 10'!L92+'Contract 11'!L92+'Contract 12'!L92+'Contract 13'!L92+'Contract 14'!L92+'Contract 15'!L92</f>
        <v>0</v>
      </c>
      <c r="R92" s="155">
        <f>+'Contract 1'!M92+'Contract 2'!M92+'Contract 3'!M92+'Contract 4'!M92+'Contract 5'!M92+'Contract 6'!M92+'Contract 7'!M92+'Contract 8'!M92+'Contract 9'!M92+'Contract 10'!M92+'Contract 11'!M92+'Contract 12'!M92+'Contract 13'!M92+'Contract 14'!M92+'Contract 15'!M92</f>
        <v>0</v>
      </c>
      <c r="S92" s="155">
        <f>+'Contract 1'!N92+'Contract 2'!N92+'Contract 3'!N92+'Contract 4'!N92+'Contract 5'!N92+'Contract 6'!N92+'Contract 7'!N92+'Contract 8'!N92+'Contract 9'!N92+'Contract 10'!N92+'Contract 11'!N92+'Contract 12'!N92+'Contract 13'!N92+'Contract 14'!N92+'Contract 15'!N92</f>
        <v>0</v>
      </c>
      <c r="T92" s="155">
        <f>+'Contract 1'!O92+'Contract 2'!O92+'Contract 3'!O92+'Contract 4'!O92+'Contract 5'!O92+'Contract 6'!O92+'Contract 7'!O92+'Contract 8'!O92+'Contract 9'!O92+'Contract 10'!O92+'Contract 11'!O92+'Contract 12'!O92+'Contract 13'!O92+'Contract 14'!O92+'Contract 15'!O92</f>
        <v>0</v>
      </c>
      <c r="U92" s="155">
        <f>+'Contract 1'!P92+'Contract 2'!P92+'Contract 3'!P92+'Contract 4'!P92+'Contract 5'!P92+'Contract 6'!P92+'Contract 7'!P92+'Contract 8'!P92+'Contract 9'!P92+'Contract 10'!P92+'Contract 11'!P92+'Contract 12'!P92+'Contract 13'!P92+'Contract 14'!P92+'Contract 15'!P92</f>
        <v>0</v>
      </c>
      <c r="V92" s="155">
        <f>+'Contract 1'!Q92+'Contract 2'!Q92+'Contract 3'!Q92+'Contract 4'!Q92+'Contract 5'!Q92+'Contract 6'!Q92+'Contract 7'!Q92+'Contract 8'!Q92+'Contract 9'!Q92+'Contract 10'!Q92+'Contract 11'!Q92+'Contract 12'!Q92+'Contract 13'!Q92+'Contract 14'!Q92+'Contract 15'!Q92</f>
        <v>0</v>
      </c>
      <c r="W92" s="155">
        <f>+'Contract 1'!R92+'Contract 2'!R92+'Contract 3'!R92+'Contract 4'!R92+'Contract 5'!R92+'Contract 6'!R92+'Contract 7'!R92+'Contract 8'!R92+'Contract 9'!R92+'Contract 10'!R92+'Contract 11'!R92+'Contract 12'!R92+'Contract 13'!R92+'Contract 14'!R92+'Contract 15'!R92</f>
        <v>0</v>
      </c>
      <c r="X92" s="155">
        <f>+'Contract 1'!S92+'Contract 2'!S92+'Contract 3'!S92+'Contract 4'!S92+'Contract 5'!S92+'Contract 6'!S92+'Contract 7'!S92+'Contract 8'!S92+'Contract 9'!S92+'Contract 10'!S92+'Contract 11'!S92+'Contract 12'!S92+'Contract 13'!S92+'Contract 14'!S92+'Contract 15'!S92</f>
        <v>0</v>
      </c>
      <c r="Y92" s="155">
        <f>+'Contract 1'!T92+'Contract 2'!T92+'Contract 3'!T92+'Contract 4'!T92+'Contract 5'!T92+'Contract 6'!T92+'Contract 7'!T92+'Contract 8'!T92+'Contract 9'!T92+'Contract 10'!T92+'Contract 11'!T92+'Contract 12'!T92+'Contract 13'!T92+'Contract 14'!T92+'Contract 15'!T92</f>
        <v>0</v>
      </c>
      <c r="Z92" s="157">
        <f t="shared" si="20"/>
        <v>0</v>
      </c>
      <c r="AA92" s="126">
        <f t="shared" si="21"/>
        <v>0</v>
      </c>
      <c r="AB92" s="18"/>
    </row>
    <row r="93" spans="2:28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+'Contract 1'!H93+'Contract 2'!H93+'Contract 3'!H93+'Contract 4'!H93+'Contract 5'!H93+'Contract 6'!H93+'Contract 7'!H93+'Contract 8'!H93+'Contract 9'!H93+'Contract 10'!H93+'Contract 11'!H93+'Contract 12'!H93+'Contract 13'!H93+'Contract 14'!H93+'Contract 15'!H93</f>
        <v>0</v>
      </c>
      <c r="I93" s="155">
        <f>+'FY 24-25 Forecast'!L98</f>
        <v>0</v>
      </c>
      <c r="J93" s="155">
        <f>+'FY 24-25 Forecast'!M98</f>
        <v>0</v>
      </c>
      <c r="K93" s="155">
        <f>+'FY 24-25 Forecast'!N98</f>
        <v>0</v>
      </c>
      <c r="L93" s="270">
        <f>+'FY 24-25 Forecast'!O98</f>
        <v>0</v>
      </c>
      <c r="M93" s="309"/>
      <c r="N93" s="155">
        <f>+'Contract 1'!I93+'Contract 2'!I93+'Contract 3'!I93+'Contract 4'!I93+'Contract 5'!I93+'Contract 6'!I93+'Contract 7'!I93+'Contract 8'!I93+'Contract 9'!I93+'Contract 10'!I93+'Contract 11'!I93+'Contract 12'!I93+'Contract 13'!I93+'Contract 14'!I93+'Contract 15'!I93</f>
        <v>0</v>
      </c>
      <c r="O93" s="155">
        <f>+'Contract 1'!J93+'Contract 2'!J93+'Contract 3'!J93+'Contract 4'!J93+'Contract 5'!J93+'Contract 6'!J93+'Contract 7'!J93+'Contract 8'!J93+'Contract 9'!J93+'Contract 10'!J93+'Contract 11'!J93+'Contract 12'!J93+'Contract 13'!J93+'Contract 14'!J93+'Contract 15'!J93</f>
        <v>0</v>
      </c>
      <c r="P93" s="155">
        <f>+'Contract 1'!K93+'Contract 2'!K93+'Contract 3'!K93+'Contract 4'!K93+'Contract 5'!K93+'Contract 6'!K93+'Contract 7'!K93+'Contract 8'!K93+'Contract 9'!K93+'Contract 10'!K93+'Contract 11'!K93+'Contract 12'!K93+'Contract 13'!K93+'Contract 14'!K93+'Contract 15'!K93</f>
        <v>0</v>
      </c>
      <c r="Q93" s="155">
        <f>+'Contract 1'!L93+'Contract 2'!L93+'Contract 3'!L93+'Contract 4'!L93+'Contract 5'!L93+'Contract 6'!L93+'Contract 7'!L93+'Contract 8'!L93+'Contract 9'!L93+'Contract 10'!L93+'Contract 11'!L93+'Contract 12'!L93+'Contract 13'!L93+'Contract 14'!L93+'Contract 15'!L93</f>
        <v>0</v>
      </c>
      <c r="R93" s="155">
        <f>+'Contract 1'!M93+'Contract 2'!M93+'Contract 3'!M93+'Contract 4'!M93+'Contract 5'!M93+'Contract 6'!M93+'Contract 7'!M93+'Contract 8'!M93+'Contract 9'!M93+'Contract 10'!M93+'Contract 11'!M93+'Contract 12'!M93+'Contract 13'!M93+'Contract 14'!M93+'Contract 15'!M93</f>
        <v>0</v>
      </c>
      <c r="S93" s="155">
        <f>+'Contract 1'!N93+'Contract 2'!N93+'Contract 3'!N93+'Contract 4'!N93+'Contract 5'!N93+'Contract 6'!N93+'Contract 7'!N93+'Contract 8'!N93+'Contract 9'!N93+'Contract 10'!N93+'Contract 11'!N93+'Contract 12'!N93+'Contract 13'!N93+'Contract 14'!N93+'Contract 15'!N93</f>
        <v>0</v>
      </c>
      <c r="T93" s="155">
        <f>+'Contract 1'!O93+'Contract 2'!O93+'Contract 3'!O93+'Contract 4'!O93+'Contract 5'!O93+'Contract 6'!O93+'Contract 7'!O93+'Contract 8'!O93+'Contract 9'!O93+'Contract 10'!O93+'Contract 11'!O93+'Contract 12'!O93+'Contract 13'!O93+'Contract 14'!O93+'Contract 15'!O93</f>
        <v>0</v>
      </c>
      <c r="U93" s="155">
        <f>+'Contract 1'!P93+'Contract 2'!P93+'Contract 3'!P93+'Contract 4'!P93+'Contract 5'!P93+'Contract 6'!P93+'Contract 7'!P93+'Contract 8'!P93+'Contract 9'!P93+'Contract 10'!P93+'Contract 11'!P93+'Contract 12'!P93+'Contract 13'!P93+'Contract 14'!P93+'Contract 15'!P93</f>
        <v>0</v>
      </c>
      <c r="V93" s="155">
        <f>+'Contract 1'!Q93+'Contract 2'!Q93+'Contract 3'!Q93+'Contract 4'!Q93+'Contract 5'!Q93+'Contract 6'!Q93+'Contract 7'!Q93+'Contract 8'!Q93+'Contract 9'!Q93+'Contract 10'!Q93+'Contract 11'!Q93+'Contract 12'!Q93+'Contract 13'!Q93+'Contract 14'!Q93+'Contract 15'!Q93</f>
        <v>0</v>
      </c>
      <c r="W93" s="155">
        <f>+'Contract 1'!R93+'Contract 2'!R93+'Contract 3'!R93+'Contract 4'!R93+'Contract 5'!R93+'Contract 6'!R93+'Contract 7'!R93+'Contract 8'!R93+'Contract 9'!R93+'Contract 10'!R93+'Contract 11'!R93+'Contract 12'!R93+'Contract 13'!R93+'Contract 14'!R93+'Contract 15'!R93</f>
        <v>0</v>
      </c>
      <c r="X93" s="155">
        <f>+'Contract 1'!S93+'Contract 2'!S93+'Contract 3'!S93+'Contract 4'!S93+'Contract 5'!S93+'Contract 6'!S93+'Contract 7'!S93+'Contract 8'!S93+'Contract 9'!S93+'Contract 10'!S93+'Contract 11'!S93+'Contract 12'!S93+'Contract 13'!S93+'Contract 14'!S93+'Contract 15'!S93</f>
        <v>0</v>
      </c>
      <c r="Y93" s="155">
        <f>+'Contract 1'!T93+'Contract 2'!T93+'Contract 3'!T93+'Contract 4'!T93+'Contract 5'!T93+'Contract 6'!T93+'Contract 7'!T93+'Contract 8'!T93+'Contract 9'!T93+'Contract 10'!T93+'Contract 11'!T93+'Contract 12'!T93+'Contract 13'!T93+'Contract 14'!T93+'Contract 15'!T93</f>
        <v>0</v>
      </c>
      <c r="Z93" s="157">
        <f t="shared" si="20"/>
        <v>0</v>
      </c>
      <c r="AA93" s="126">
        <f t="shared" si="21"/>
        <v>0</v>
      </c>
      <c r="AB93" s="18"/>
    </row>
    <row r="94" spans="2:28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+'Contract 1'!H94+'Contract 2'!H94+'Contract 3'!H94+'Contract 4'!H94+'Contract 5'!H94+'Contract 6'!H94+'Contract 7'!H94+'Contract 8'!H94+'Contract 9'!H94+'Contract 10'!H94+'Contract 11'!H94+'Contract 12'!H94+'Contract 13'!H94+'Contract 14'!H94+'Contract 15'!H94</f>
        <v>0</v>
      </c>
      <c r="I94" s="155">
        <f>+'FY 24-25 Forecast'!L99</f>
        <v>0</v>
      </c>
      <c r="J94" s="155">
        <f>+'FY 24-25 Forecast'!M99</f>
        <v>0</v>
      </c>
      <c r="K94" s="155">
        <f>+'FY 24-25 Forecast'!N99</f>
        <v>0</v>
      </c>
      <c r="L94" s="270">
        <f>+'FY 24-25 Forecast'!O99</f>
        <v>0</v>
      </c>
      <c r="M94" s="309"/>
      <c r="N94" s="155">
        <f>+'Contract 1'!I94+'Contract 2'!I94+'Contract 3'!I94+'Contract 4'!I94+'Contract 5'!I94+'Contract 6'!I94+'Contract 7'!I94+'Contract 8'!I94+'Contract 9'!I94+'Contract 10'!I94+'Contract 11'!I94+'Contract 12'!I94+'Contract 13'!I94+'Contract 14'!I94+'Contract 15'!I94</f>
        <v>0</v>
      </c>
      <c r="O94" s="155">
        <f>+'Contract 1'!J94+'Contract 2'!J94+'Contract 3'!J94+'Contract 4'!J94+'Contract 5'!J94+'Contract 6'!J94+'Contract 7'!J94+'Contract 8'!J94+'Contract 9'!J94+'Contract 10'!J94+'Contract 11'!J94+'Contract 12'!J94+'Contract 13'!J94+'Contract 14'!J94+'Contract 15'!J94</f>
        <v>0</v>
      </c>
      <c r="P94" s="155">
        <f>+'Contract 1'!K94+'Contract 2'!K94+'Contract 3'!K94+'Contract 4'!K94+'Contract 5'!K94+'Contract 6'!K94+'Contract 7'!K94+'Contract 8'!K94+'Contract 9'!K94+'Contract 10'!K94+'Contract 11'!K94+'Contract 12'!K94+'Contract 13'!K94+'Contract 14'!K94+'Contract 15'!K94</f>
        <v>0</v>
      </c>
      <c r="Q94" s="155">
        <f>+'Contract 1'!L94+'Contract 2'!L94+'Contract 3'!L94+'Contract 4'!L94+'Contract 5'!L94+'Contract 6'!L94+'Contract 7'!L94+'Contract 8'!L94+'Contract 9'!L94+'Contract 10'!L94+'Contract 11'!L94+'Contract 12'!L94+'Contract 13'!L94+'Contract 14'!L94+'Contract 15'!L94</f>
        <v>0</v>
      </c>
      <c r="R94" s="155">
        <f>+'Contract 1'!M94+'Contract 2'!M94+'Contract 3'!M94+'Contract 4'!M94+'Contract 5'!M94+'Contract 6'!M94+'Contract 7'!M94+'Contract 8'!M94+'Contract 9'!M94+'Contract 10'!M94+'Contract 11'!M94+'Contract 12'!M94+'Contract 13'!M94+'Contract 14'!M94+'Contract 15'!M94</f>
        <v>0</v>
      </c>
      <c r="S94" s="155">
        <f>+'Contract 1'!N94+'Contract 2'!N94+'Contract 3'!N94+'Contract 4'!N94+'Contract 5'!N94+'Contract 6'!N94+'Contract 7'!N94+'Contract 8'!N94+'Contract 9'!N94+'Contract 10'!N94+'Contract 11'!N94+'Contract 12'!N94+'Contract 13'!N94+'Contract 14'!N94+'Contract 15'!N94</f>
        <v>0</v>
      </c>
      <c r="T94" s="155">
        <f>+'Contract 1'!O94+'Contract 2'!O94+'Contract 3'!O94+'Contract 4'!O94+'Contract 5'!O94+'Contract 6'!O94+'Contract 7'!O94+'Contract 8'!O94+'Contract 9'!O94+'Contract 10'!O94+'Contract 11'!O94+'Contract 12'!O94+'Contract 13'!O94+'Contract 14'!O94+'Contract 15'!O94</f>
        <v>0</v>
      </c>
      <c r="U94" s="155">
        <f>+'Contract 1'!P94+'Contract 2'!P94+'Contract 3'!P94+'Contract 4'!P94+'Contract 5'!P94+'Contract 6'!P94+'Contract 7'!P94+'Contract 8'!P94+'Contract 9'!P94+'Contract 10'!P94+'Contract 11'!P94+'Contract 12'!P94+'Contract 13'!P94+'Contract 14'!P94+'Contract 15'!P94</f>
        <v>0</v>
      </c>
      <c r="V94" s="155">
        <f>+'Contract 1'!Q94+'Contract 2'!Q94+'Contract 3'!Q94+'Contract 4'!Q94+'Contract 5'!Q94+'Contract 6'!Q94+'Contract 7'!Q94+'Contract 8'!Q94+'Contract 9'!Q94+'Contract 10'!Q94+'Contract 11'!Q94+'Contract 12'!Q94+'Contract 13'!Q94+'Contract 14'!Q94+'Contract 15'!Q94</f>
        <v>0</v>
      </c>
      <c r="W94" s="155">
        <f>+'Contract 1'!R94+'Contract 2'!R94+'Contract 3'!R94+'Contract 4'!R94+'Contract 5'!R94+'Contract 6'!R94+'Contract 7'!R94+'Contract 8'!R94+'Contract 9'!R94+'Contract 10'!R94+'Contract 11'!R94+'Contract 12'!R94+'Contract 13'!R94+'Contract 14'!R94+'Contract 15'!R94</f>
        <v>0</v>
      </c>
      <c r="X94" s="155">
        <f>+'Contract 1'!S94+'Contract 2'!S94+'Contract 3'!S94+'Contract 4'!S94+'Contract 5'!S94+'Contract 6'!S94+'Contract 7'!S94+'Contract 8'!S94+'Contract 9'!S94+'Contract 10'!S94+'Contract 11'!S94+'Contract 12'!S94+'Contract 13'!S94+'Contract 14'!S94+'Contract 15'!S94</f>
        <v>0</v>
      </c>
      <c r="Y94" s="155">
        <f>+'Contract 1'!T94+'Contract 2'!T94+'Contract 3'!T94+'Contract 4'!T94+'Contract 5'!T94+'Contract 6'!T94+'Contract 7'!T94+'Contract 8'!T94+'Contract 9'!T94+'Contract 10'!T94+'Contract 11'!T94+'Contract 12'!T94+'Contract 13'!T94+'Contract 14'!T94+'Contract 15'!T94</f>
        <v>0</v>
      </c>
      <c r="Z94" s="157">
        <f t="shared" si="20"/>
        <v>0</v>
      </c>
      <c r="AA94" s="126">
        <f t="shared" si="21"/>
        <v>0</v>
      </c>
      <c r="AB94" s="18"/>
    </row>
    <row r="95" spans="2:28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+'Contract 1'!H95+'Contract 2'!H95+'Contract 3'!H95+'Contract 4'!H95+'Contract 5'!H95+'Contract 6'!H95+'Contract 7'!H95+'Contract 8'!H95+'Contract 9'!H95+'Contract 10'!H95+'Contract 11'!H95+'Contract 12'!H95+'Contract 13'!H95+'Contract 14'!H95+'Contract 15'!H95</f>
        <v>0</v>
      </c>
      <c r="I95" s="155">
        <f>+'FY 24-25 Forecast'!L100</f>
        <v>41.67</v>
      </c>
      <c r="J95" s="155">
        <f>+'FY 24-25 Forecast'!M100</f>
        <v>41.67</v>
      </c>
      <c r="K95" s="155">
        <f>+'FY 24-25 Forecast'!N100</f>
        <v>41.67</v>
      </c>
      <c r="L95" s="270">
        <f>+'FY 24-25 Forecast'!O100</f>
        <v>125.01</v>
      </c>
      <c r="M95" s="309"/>
      <c r="N95" s="155">
        <f>+'Contract 1'!I95+'Contract 2'!I95+'Contract 3'!I95+'Contract 4'!I95+'Contract 5'!I95+'Contract 6'!I95+'Contract 7'!I95+'Contract 8'!I95+'Contract 9'!I95+'Contract 10'!I95+'Contract 11'!I95+'Contract 12'!I95+'Contract 13'!I95+'Contract 14'!I95+'Contract 15'!I95</f>
        <v>0</v>
      </c>
      <c r="O95" s="155">
        <f>+'Contract 1'!J95+'Contract 2'!J95+'Contract 3'!J95+'Contract 4'!J95+'Contract 5'!J95+'Contract 6'!J95+'Contract 7'!J95+'Contract 8'!J95+'Contract 9'!J95+'Contract 10'!J95+'Contract 11'!J95+'Contract 12'!J95+'Contract 13'!J95+'Contract 14'!J95+'Contract 15'!J95</f>
        <v>0</v>
      </c>
      <c r="P95" s="155">
        <f>+'Contract 1'!K95+'Contract 2'!K95+'Contract 3'!K95+'Contract 4'!K95+'Contract 5'!K95+'Contract 6'!K95+'Contract 7'!K95+'Contract 8'!K95+'Contract 9'!K95+'Contract 10'!K95+'Contract 11'!K95+'Contract 12'!K95+'Contract 13'!K95+'Contract 14'!K95+'Contract 15'!K95</f>
        <v>0</v>
      </c>
      <c r="Q95" s="155">
        <f>+'Contract 1'!L95+'Contract 2'!L95+'Contract 3'!L95+'Contract 4'!L95+'Contract 5'!L95+'Contract 6'!L95+'Contract 7'!L95+'Contract 8'!L95+'Contract 9'!L95+'Contract 10'!L95+'Contract 11'!L95+'Contract 12'!L95+'Contract 13'!L95+'Contract 14'!L95+'Contract 15'!L95</f>
        <v>0</v>
      </c>
      <c r="R95" s="155">
        <f>+'Contract 1'!M95+'Contract 2'!M95+'Contract 3'!M95+'Contract 4'!M95+'Contract 5'!M95+'Contract 6'!M95+'Contract 7'!M95+'Contract 8'!M95+'Contract 9'!M95+'Contract 10'!M95+'Contract 11'!M95+'Contract 12'!M95+'Contract 13'!M95+'Contract 14'!M95+'Contract 15'!M95</f>
        <v>0</v>
      </c>
      <c r="S95" s="155">
        <f>+'Contract 1'!N95+'Contract 2'!N95+'Contract 3'!N95+'Contract 4'!N95+'Contract 5'!N95+'Contract 6'!N95+'Contract 7'!N95+'Contract 8'!N95+'Contract 9'!N95+'Contract 10'!N95+'Contract 11'!N95+'Contract 12'!N95+'Contract 13'!N95+'Contract 14'!N95+'Contract 15'!N95</f>
        <v>0</v>
      </c>
      <c r="T95" s="155">
        <f>+'Contract 1'!O95+'Contract 2'!O95+'Contract 3'!O95+'Contract 4'!O95+'Contract 5'!O95+'Contract 6'!O95+'Contract 7'!O95+'Contract 8'!O95+'Contract 9'!O95+'Contract 10'!O95+'Contract 11'!O95+'Contract 12'!O95+'Contract 13'!O95+'Contract 14'!O95+'Contract 15'!O95</f>
        <v>0</v>
      </c>
      <c r="U95" s="155">
        <f>+'Contract 1'!P95+'Contract 2'!P95+'Contract 3'!P95+'Contract 4'!P95+'Contract 5'!P95+'Contract 6'!P95+'Contract 7'!P95+'Contract 8'!P95+'Contract 9'!P95+'Contract 10'!P95+'Contract 11'!P95+'Contract 12'!P95+'Contract 13'!P95+'Contract 14'!P95+'Contract 15'!P95</f>
        <v>0</v>
      </c>
      <c r="V95" s="155">
        <f>+'Contract 1'!Q95+'Contract 2'!Q95+'Contract 3'!Q95+'Contract 4'!Q95+'Contract 5'!Q95+'Contract 6'!Q95+'Contract 7'!Q95+'Contract 8'!Q95+'Contract 9'!Q95+'Contract 10'!Q95+'Contract 11'!Q95+'Contract 12'!Q95+'Contract 13'!Q95+'Contract 14'!Q95+'Contract 15'!Q95</f>
        <v>0</v>
      </c>
      <c r="W95" s="155">
        <f>+'Contract 1'!R95+'Contract 2'!R95+'Contract 3'!R95+'Contract 4'!R95+'Contract 5'!R95+'Contract 6'!R95+'Contract 7'!R95+'Contract 8'!R95+'Contract 9'!R95+'Contract 10'!R95+'Contract 11'!R95+'Contract 12'!R95+'Contract 13'!R95+'Contract 14'!R95+'Contract 15'!R95</f>
        <v>0</v>
      </c>
      <c r="X95" s="155">
        <f>+'Contract 1'!S95+'Contract 2'!S95+'Contract 3'!S95+'Contract 4'!S95+'Contract 5'!S95+'Contract 6'!S95+'Contract 7'!S95+'Contract 8'!S95+'Contract 9'!S95+'Contract 10'!S95+'Contract 11'!S95+'Contract 12'!S95+'Contract 13'!S95+'Contract 14'!S95+'Contract 15'!S95</f>
        <v>0</v>
      </c>
      <c r="Y95" s="155">
        <f>+'Contract 1'!T95+'Contract 2'!T95+'Contract 3'!T95+'Contract 4'!T95+'Contract 5'!T95+'Contract 6'!T95+'Contract 7'!T95+'Contract 8'!T95+'Contract 9'!T95+'Contract 10'!T95+'Contract 11'!T95+'Contract 12'!T95+'Contract 13'!T95+'Contract 14'!T95+'Contract 15'!T95</f>
        <v>0</v>
      </c>
      <c r="Z95" s="157">
        <f t="shared" si="20"/>
        <v>0</v>
      </c>
      <c r="AA95" s="126">
        <f t="shared" si="21"/>
        <v>0</v>
      </c>
      <c r="AB95" s="18"/>
    </row>
    <row r="96" spans="2:28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+'Contract 1'!H96+'Contract 2'!H96+'Contract 3'!H96+'Contract 4'!H96+'Contract 5'!H96+'Contract 6'!H96+'Contract 7'!H96+'Contract 8'!H96+'Contract 9'!H96+'Contract 10'!H96+'Contract 11'!H96+'Contract 12'!H96+'Contract 13'!H96+'Contract 14'!H96+'Contract 15'!H96</f>
        <v>0</v>
      </c>
      <c r="I96" s="155">
        <f>+'FY 24-25 Forecast'!L101</f>
        <v>0</v>
      </c>
      <c r="J96" s="155">
        <f>+'FY 24-25 Forecast'!M101</f>
        <v>0</v>
      </c>
      <c r="K96" s="155">
        <f>+'FY 24-25 Forecast'!N101</f>
        <v>0</v>
      </c>
      <c r="L96" s="270">
        <f>+'FY 24-25 Forecast'!O101</f>
        <v>0</v>
      </c>
      <c r="M96" s="309"/>
      <c r="N96" s="155">
        <f>+'Contract 1'!I96+'Contract 2'!I96+'Contract 3'!I96+'Contract 4'!I96+'Contract 5'!I96+'Contract 6'!I96+'Contract 7'!I96+'Contract 8'!I96+'Contract 9'!I96+'Contract 10'!I96+'Contract 11'!I96+'Contract 12'!I96+'Contract 13'!I96+'Contract 14'!I96+'Contract 15'!I96</f>
        <v>0</v>
      </c>
      <c r="O96" s="155">
        <f>+'Contract 1'!J96+'Contract 2'!J96+'Contract 3'!J96+'Contract 4'!J96+'Contract 5'!J96+'Contract 6'!J96+'Contract 7'!J96+'Contract 8'!J96+'Contract 9'!J96+'Contract 10'!J96+'Contract 11'!J96+'Contract 12'!J96+'Contract 13'!J96+'Contract 14'!J96+'Contract 15'!J96</f>
        <v>0</v>
      </c>
      <c r="P96" s="155">
        <f>+'Contract 1'!K96+'Contract 2'!K96+'Contract 3'!K96+'Contract 4'!K96+'Contract 5'!K96+'Contract 6'!K96+'Contract 7'!K96+'Contract 8'!K96+'Contract 9'!K96+'Contract 10'!K96+'Contract 11'!K96+'Contract 12'!K96+'Contract 13'!K96+'Contract 14'!K96+'Contract 15'!K96</f>
        <v>0</v>
      </c>
      <c r="Q96" s="155">
        <f>+'Contract 1'!L96+'Contract 2'!L96+'Contract 3'!L96+'Contract 4'!L96+'Contract 5'!L96+'Contract 6'!L96+'Contract 7'!L96+'Contract 8'!L96+'Contract 9'!L96+'Contract 10'!L96+'Contract 11'!L96+'Contract 12'!L96+'Contract 13'!L96+'Contract 14'!L96+'Contract 15'!L96</f>
        <v>0</v>
      </c>
      <c r="R96" s="155">
        <f>+'Contract 1'!M96+'Contract 2'!M96+'Contract 3'!M96+'Contract 4'!M96+'Contract 5'!M96+'Contract 6'!M96+'Contract 7'!M96+'Contract 8'!M96+'Contract 9'!M96+'Contract 10'!M96+'Contract 11'!M96+'Contract 12'!M96+'Contract 13'!M96+'Contract 14'!M96+'Contract 15'!M96</f>
        <v>0</v>
      </c>
      <c r="S96" s="155">
        <f>+'Contract 1'!N96+'Contract 2'!N96+'Contract 3'!N96+'Contract 4'!N96+'Contract 5'!N96+'Contract 6'!N96+'Contract 7'!N96+'Contract 8'!N96+'Contract 9'!N96+'Contract 10'!N96+'Contract 11'!N96+'Contract 12'!N96+'Contract 13'!N96+'Contract 14'!N96+'Contract 15'!N96</f>
        <v>0</v>
      </c>
      <c r="T96" s="155">
        <f>+'Contract 1'!O96+'Contract 2'!O96+'Contract 3'!O96+'Contract 4'!O96+'Contract 5'!O96+'Contract 6'!O96+'Contract 7'!O96+'Contract 8'!O96+'Contract 9'!O96+'Contract 10'!O96+'Contract 11'!O96+'Contract 12'!O96+'Contract 13'!O96+'Contract 14'!O96+'Contract 15'!O96</f>
        <v>0</v>
      </c>
      <c r="U96" s="155">
        <f>+'Contract 1'!P96+'Contract 2'!P96+'Contract 3'!P96+'Contract 4'!P96+'Contract 5'!P96+'Contract 6'!P96+'Contract 7'!P96+'Contract 8'!P96+'Contract 9'!P96+'Contract 10'!P96+'Contract 11'!P96+'Contract 12'!P96+'Contract 13'!P96+'Contract 14'!P96+'Contract 15'!P96</f>
        <v>0</v>
      </c>
      <c r="V96" s="155">
        <f>+'Contract 1'!Q96+'Contract 2'!Q96+'Contract 3'!Q96+'Contract 4'!Q96+'Contract 5'!Q96+'Contract 6'!Q96+'Contract 7'!Q96+'Contract 8'!Q96+'Contract 9'!Q96+'Contract 10'!Q96+'Contract 11'!Q96+'Contract 12'!Q96+'Contract 13'!Q96+'Contract 14'!Q96+'Contract 15'!Q96</f>
        <v>0</v>
      </c>
      <c r="W96" s="155">
        <f>+'Contract 1'!R96+'Contract 2'!R96+'Contract 3'!R96+'Contract 4'!R96+'Contract 5'!R96+'Contract 6'!R96+'Contract 7'!R96+'Contract 8'!R96+'Contract 9'!R96+'Contract 10'!R96+'Contract 11'!R96+'Contract 12'!R96+'Contract 13'!R96+'Contract 14'!R96+'Contract 15'!R96</f>
        <v>0</v>
      </c>
      <c r="X96" s="155">
        <f>+'Contract 1'!S96+'Contract 2'!S96+'Contract 3'!S96+'Contract 4'!S96+'Contract 5'!S96+'Contract 6'!S96+'Contract 7'!S96+'Contract 8'!S96+'Contract 9'!S96+'Contract 10'!S96+'Contract 11'!S96+'Contract 12'!S96+'Contract 13'!S96+'Contract 14'!S96+'Contract 15'!S96</f>
        <v>0</v>
      </c>
      <c r="Y96" s="155">
        <f>+'Contract 1'!T96+'Contract 2'!T96+'Contract 3'!T96+'Contract 4'!T96+'Contract 5'!T96+'Contract 6'!T96+'Contract 7'!T96+'Contract 8'!T96+'Contract 9'!T96+'Contract 10'!T96+'Contract 11'!T96+'Contract 12'!T96+'Contract 13'!T96+'Contract 14'!T96+'Contract 15'!T96</f>
        <v>0</v>
      </c>
      <c r="Z96" s="157">
        <f t="shared" si="20"/>
        <v>0</v>
      </c>
      <c r="AA96" s="126">
        <f t="shared" si="21"/>
        <v>0</v>
      </c>
      <c r="AB96" s="18"/>
    </row>
    <row r="97" spans="2:28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+'Contract 1'!H97+'Contract 2'!H97+'Contract 3'!H97+'Contract 4'!H97+'Contract 5'!H97+'Contract 6'!H97+'Contract 7'!H97+'Contract 8'!H97+'Contract 9'!H97+'Contract 10'!H97+'Contract 11'!H97+'Contract 12'!H97+'Contract 13'!H97+'Contract 14'!H97+'Contract 15'!H97</f>
        <v>0</v>
      </c>
      <c r="I97" s="155">
        <f>+'FY 24-25 Forecast'!L102</f>
        <v>0</v>
      </c>
      <c r="J97" s="155">
        <f>+'FY 24-25 Forecast'!M102</f>
        <v>0</v>
      </c>
      <c r="K97" s="155">
        <f>+'FY 24-25 Forecast'!N102</f>
        <v>0</v>
      </c>
      <c r="L97" s="270">
        <f>+'FY 24-25 Forecast'!O102</f>
        <v>0</v>
      </c>
      <c r="M97" s="309"/>
      <c r="N97" s="155">
        <f>+'Contract 1'!I97+'Contract 2'!I97+'Contract 3'!I97+'Contract 4'!I97+'Contract 5'!I97+'Contract 6'!I97+'Contract 7'!I97+'Contract 8'!I97+'Contract 9'!I97+'Contract 10'!I97+'Contract 11'!I97+'Contract 12'!I97+'Contract 13'!I97+'Contract 14'!I97+'Contract 15'!I97</f>
        <v>0</v>
      </c>
      <c r="O97" s="155">
        <f>+'Contract 1'!J97+'Contract 2'!J97+'Contract 3'!J97+'Contract 4'!J97+'Contract 5'!J97+'Contract 6'!J97+'Contract 7'!J97+'Contract 8'!J97+'Contract 9'!J97+'Contract 10'!J97+'Contract 11'!J97+'Contract 12'!J97+'Contract 13'!J97+'Contract 14'!J97+'Contract 15'!J97</f>
        <v>0</v>
      </c>
      <c r="P97" s="155">
        <f>+'Contract 1'!K97+'Contract 2'!K97+'Contract 3'!K97+'Contract 4'!K97+'Contract 5'!K97+'Contract 6'!K97+'Contract 7'!K97+'Contract 8'!K97+'Contract 9'!K97+'Contract 10'!K97+'Contract 11'!K97+'Contract 12'!K97+'Contract 13'!K97+'Contract 14'!K97+'Contract 15'!K97</f>
        <v>0</v>
      </c>
      <c r="Q97" s="155">
        <f>+'Contract 1'!L97+'Contract 2'!L97+'Contract 3'!L97+'Contract 4'!L97+'Contract 5'!L97+'Contract 6'!L97+'Contract 7'!L97+'Contract 8'!L97+'Contract 9'!L97+'Contract 10'!L97+'Contract 11'!L97+'Contract 12'!L97+'Contract 13'!L97+'Contract 14'!L97+'Contract 15'!L97</f>
        <v>0</v>
      </c>
      <c r="R97" s="155">
        <f>+'Contract 1'!M97+'Contract 2'!M97+'Contract 3'!M97+'Contract 4'!M97+'Contract 5'!M97+'Contract 6'!M97+'Contract 7'!M97+'Contract 8'!M97+'Contract 9'!M97+'Contract 10'!M97+'Contract 11'!M97+'Contract 12'!M97+'Contract 13'!M97+'Contract 14'!M97+'Contract 15'!M97</f>
        <v>0</v>
      </c>
      <c r="S97" s="155">
        <f>+'Contract 1'!N97+'Contract 2'!N97+'Contract 3'!N97+'Contract 4'!N97+'Contract 5'!N97+'Contract 6'!N97+'Contract 7'!N97+'Contract 8'!N97+'Contract 9'!N97+'Contract 10'!N97+'Contract 11'!N97+'Contract 12'!N97+'Contract 13'!N97+'Contract 14'!N97+'Contract 15'!N97</f>
        <v>0</v>
      </c>
      <c r="T97" s="155">
        <f>+'Contract 1'!O97+'Contract 2'!O97+'Contract 3'!O97+'Contract 4'!O97+'Contract 5'!O97+'Contract 6'!O97+'Contract 7'!O97+'Contract 8'!O97+'Contract 9'!O97+'Contract 10'!O97+'Contract 11'!O97+'Contract 12'!O97+'Contract 13'!O97+'Contract 14'!O97+'Contract 15'!O97</f>
        <v>0</v>
      </c>
      <c r="U97" s="155">
        <f>+'Contract 1'!P97+'Contract 2'!P97+'Contract 3'!P97+'Contract 4'!P97+'Contract 5'!P97+'Contract 6'!P97+'Contract 7'!P97+'Contract 8'!P97+'Contract 9'!P97+'Contract 10'!P97+'Contract 11'!P97+'Contract 12'!P97+'Contract 13'!P97+'Contract 14'!P97+'Contract 15'!P97</f>
        <v>0</v>
      </c>
      <c r="V97" s="155">
        <f>+'Contract 1'!Q97+'Contract 2'!Q97+'Contract 3'!Q97+'Contract 4'!Q97+'Contract 5'!Q97+'Contract 6'!Q97+'Contract 7'!Q97+'Contract 8'!Q97+'Contract 9'!Q97+'Contract 10'!Q97+'Contract 11'!Q97+'Contract 12'!Q97+'Contract 13'!Q97+'Contract 14'!Q97+'Contract 15'!Q97</f>
        <v>0</v>
      </c>
      <c r="W97" s="155">
        <f>+'Contract 1'!R97+'Contract 2'!R97+'Contract 3'!R97+'Contract 4'!R97+'Contract 5'!R97+'Contract 6'!R97+'Contract 7'!R97+'Contract 8'!R97+'Contract 9'!R97+'Contract 10'!R97+'Contract 11'!R97+'Contract 12'!R97+'Contract 13'!R97+'Contract 14'!R97+'Contract 15'!R97</f>
        <v>0</v>
      </c>
      <c r="X97" s="155">
        <f>+'Contract 1'!S97+'Contract 2'!S97+'Contract 3'!S97+'Contract 4'!S97+'Contract 5'!S97+'Contract 6'!S97+'Contract 7'!S97+'Contract 8'!S97+'Contract 9'!S97+'Contract 10'!S97+'Contract 11'!S97+'Contract 12'!S97+'Contract 13'!S97+'Contract 14'!S97+'Contract 15'!S97</f>
        <v>0</v>
      </c>
      <c r="Y97" s="155">
        <f>+'Contract 1'!T97+'Contract 2'!T97+'Contract 3'!T97+'Contract 4'!T97+'Contract 5'!T97+'Contract 6'!T97+'Contract 7'!T97+'Contract 8'!T97+'Contract 9'!T97+'Contract 10'!T97+'Contract 11'!T97+'Contract 12'!T97+'Contract 13'!T97+'Contract 14'!T97+'Contract 15'!T97</f>
        <v>0</v>
      </c>
      <c r="Z97" s="157">
        <f t="shared" si="20"/>
        <v>0</v>
      </c>
      <c r="AA97" s="126">
        <f t="shared" si="21"/>
        <v>0</v>
      </c>
      <c r="AB97" s="18"/>
    </row>
    <row r="98" spans="2:28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+'Contract 1'!H98+'Contract 2'!H98+'Contract 3'!H98+'Contract 4'!H98+'Contract 5'!H98+'Contract 6'!H98+'Contract 7'!H98+'Contract 8'!H98+'Contract 9'!H98+'Contract 10'!H98+'Contract 11'!H98+'Contract 12'!H98+'Contract 13'!H98+'Contract 14'!H98+'Contract 15'!H98</f>
        <v>0</v>
      </c>
      <c r="I98" s="155">
        <f>+'FY 24-25 Forecast'!L103</f>
        <v>0</v>
      </c>
      <c r="J98" s="155">
        <f>+'FY 24-25 Forecast'!M103</f>
        <v>0</v>
      </c>
      <c r="K98" s="155">
        <f>+'FY 24-25 Forecast'!N103</f>
        <v>0</v>
      </c>
      <c r="L98" s="270">
        <f>+'FY 24-25 Forecast'!O103</f>
        <v>0</v>
      </c>
      <c r="M98" s="309"/>
      <c r="N98" s="155">
        <f>+'Contract 1'!I98+'Contract 2'!I98+'Contract 3'!I98+'Contract 4'!I98+'Contract 5'!I98+'Contract 6'!I98+'Contract 7'!I98+'Contract 8'!I98+'Contract 9'!I98+'Contract 10'!I98+'Contract 11'!I98+'Contract 12'!I98+'Contract 13'!I98+'Contract 14'!I98+'Contract 15'!I98</f>
        <v>0</v>
      </c>
      <c r="O98" s="155">
        <f>+'Contract 1'!J98+'Contract 2'!J98+'Contract 3'!J98+'Contract 4'!J98+'Contract 5'!J98+'Contract 6'!J98+'Contract 7'!J98+'Contract 8'!J98+'Contract 9'!J98+'Contract 10'!J98+'Contract 11'!J98+'Contract 12'!J98+'Contract 13'!J98+'Contract 14'!J98+'Contract 15'!J98</f>
        <v>0</v>
      </c>
      <c r="P98" s="155">
        <f>+'Contract 1'!K98+'Contract 2'!K98+'Contract 3'!K98+'Contract 4'!K98+'Contract 5'!K98+'Contract 6'!K98+'Contract 7'!K98+'Contract 8'!K98+'Contract 9'!K98+'Contract 10'!K98+'Contract 11'!K98+'Contract 12'!K98+'Contract 13'!K98+'Contract 14'!K98+'Contract 15'!K98</f>
        <v>0</v>
      </c>
      <c r="Q98" s="155">
        <f>+'Contract 1'!L98+'Contract 2'!L98+'Contract 3'!L98+'Contract 4'!L98+'Contract 5'!L98+'Contract 6'!L98+'Contract 7'!L98+'Contract 8'!L98+'Contract 9'!L98+'Contract 10'!L98+'Contract 11'!L98+'Contract 12'!L98+'Contract 13'!L98+'Contract 14'!L98+'Contract 15'!L98</f>
        <v>0</v>
      </c>
      <c r="R98" s="155">
        <f>+'Contract 1'!M98+'Contract 2'!M98+'Contract 3'!M98+'Contract 4'!M98+'Contract 5'!M98+'Contract 6'!M98+'Contract 7'!M98+'Contract 8'!M98+'Contract 9'!M98+'Contract 10'!M98+'Contract 11'!M98+'Contract 12'!M98+'Contract 13'!M98+'Contract 14'!M98+'Contract 15'!M98</f>
        <v>0</v>
      </c>
      <c r="S98" s="155">
        <f>+'Contract 1'!N98+'Contract 2'!N98+'Contract 3'!N98+'Contract 4'!N98+'Contract 5'!N98+'Contract 6'!N98+'Contract 7'!N98+'Contract 8'!N98+'Contract 9'!N98+'Contract 10'!N98+'Contract 11'!N98+'Contract 12'!N98+'Contract 13'!N98+'Contract 14'!N98+'Contract 15'!N98</f>
        <v>0</v>
      </c>
      <c r="T98" s="155">
        <f>+'Contract 1'!O98+'Contract 2'!O98+'Contract 3'!O98+'Contract 4'!O98+'Contract 5'!O98+'Contract 6'!O98+'Contract 7'!O98+'Contract 8'!O98+'Contract 9'!O98+'Contract 10'!O98+'Contract 11'!O98+'Contract 12'!O98+'Contract 13'!O98+'Contract 14'!O98+'Contract 15'!O98</f>
        <v>0</v>
      </c>
      <c r="U98" s="155">
        <f>+'Contract 1'!P98+'Contract 2'!P98+'Contract 3'!P98+'Contract 4'!P98+'Contract 5'!P98+'Contract 6'!P98+'Contract 7'!P98+'Contract 8'!P98+'Contract 9'!P98+'Contract 10'!P98+'Contract 11'!P98+'Contract 12'!P98+'Contract 13'!P98+'Contract 14'!P98+'Contract 15'!P98</f>
        <v>0</v>
      </c>
      <c r="V98" s="155">
        <f>+'Contract 1'!Q98+'Contract 2'!Q98+'Contract 3'!Q98+'Contract 4'!Q98+'Contract 5'!Q98+'Contract 6'!Q98+'Contract 7'!Q98+'Contract 8'!Q98+'Contract 9'!Q98+'Contract 10'!Q98+'Contract 11'!Q98+'Contract 12'!Q98+'Contract 13'!Q98+'Contract 14'!Q98+'Contract 15'!Q98</f>
        <v>0</v>
      </c>
      <c r="W98" s="155">
        <f>+'Contract 1'!R98+'Contract 2'!R98+'Contract 3'!R98+'Contract 4'!R98+'Contract 5'!R98+'Contract 6'!R98+'Contract 7'!R98+'Contract 8'!R98+'Contract 9'!R98+'Contract 10'!R98+'Contract 11'!R98+'Contract 12'!R98+'Contract 13'!R98+'Contract 14'!R98+'Contract 15'!R98</f>
        <v>0</v>
      </c>
      <c r="X98" s="155">
        <f>+'Contract 1'!S98+'Contract 2'!S98+'Contract 3'!S98+'Contract 4'!S98+'Contract 5'!S98+'Contract 6'!S98+'Contract 7'!S98+'Contract 8'!S98+'Contract 9'!S98+'Contract 10'!S98+'Contract 11'!S98+'Contract 12'!S98+'Contract 13'!S98+'Contract 14'!S98+'Contract 15'!S98</f>
        <v>0</v>
      </c>
      <c r="Y98" s="155">
        <f>+'Contract 1'!T98+'Contract 2'!T98+'Contract 3'!T98+'Contract 4'!T98+'Contract 5'!T98+'Contract 6'!T98+'Contract 7'!T98+'Contract 8'!T98+'Contract 9'!T98+'Contract 10'!T98+'Contract 11'!T98+'Contract 12'!T98+'Contract 13'!T98+'Contract 14'!T98+'Contract 15'!T98</f>
        <v>0</v>
      </c>
      <c r="Z98" s="157">
        <f t="shared" si="20"/>
        <v>0</v>
      </c>
      <c r="AA98" s="126">
        <f t="shared" si="21"/>
        <v>0</v>
      </c>
      <c r="AB98" s="18"/>
    </row>
    <row r="99" spans="2:28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+'Contract 1'!H99+'Contract 2'!H99+'Contract 3'!H99+'Contract 4'!H99+'Contract 5'!H99+'Contract 6'!H99+'Contract 7'!H99+'Contract 8'!H99+'Contract 9'!H99+'Contract 10'!H99+'Contract 11'!H99+'Contract 12'!H99+'Contract 13'!H99+'Contract 14'!H99+'Contract 15'!H99</f>
        <v>0</v>
      </c>
      <c r="I99" s="155">
        <f>+'FY 24-25 Forecast'!L104</f>
        <v>0</v>
      </c>
      <c r="J99" s="155">
        <f>+'FY 24-25 Forecast'!M104</f>
        <v>0</v>
      </c>
      <c r="K99" s="155">
        <f>+'FY 24-25 Forecast'!N104</f>
        <v>0</v>
      </c>
      <c r="L99" s="270">
        <f>+'FY 24-25 Forecast'!O104</f>
        <v>0</v>
      </c>
      <c r="M99" s="309"/>
      <c r="N99" s="155">
        <f>+'Contract 1'!I99+'Contract 2'!I99+'Contract 3'!I99+'Contract 4'!I99+'Contract 5'!I99+'Contract 6'!I99+'Contract 7'!I99+'Contract 8'!I99+'Contract 9'!I99+'Contract 10'!I99+'Contract 11'!I99+'Contract 12'!I99+'Contract 13'!I99+'Contract 14'!I99+'Contract 15'!I99</f>
        <v>0</v>
      </c>
      <c r="O99" s="155">
        <f>+'Contract 1'!J99+'Contract 2'!J99+'Contract 3'!J99+'Contract 4'!J99+'Contract 5'!J99+'Contract 6'!J99+'Contract 7'!J99+'Contract 8'!J99+'Contract 9'!J99+'Contract 10'!J99+'Contract 11'!J99+'Contract 12'!J99+'Contract 13'!J99+'Contract 14'!J99+'Contract 15'!J99</f>
        <v>0</v>
      </c>
      <c r="P99" s="155">
        <f>+'Contract 1'!K99+'Contract 2'!K99+'Contract 3'!K99+'Contract 4'!K99+'Contract 5'!K99+'Contract 6'!K99+'Contract 7'!K99+'Contract 8'!K99+'Contract 9'!K99+'Contract 10'!K99+'Contract 11'!K99+'Contract 12'!K99+'Contract 13'!K99+'Contract 14'!K99+'Contract 15'!K99</f>
        <v>0</v>
      </c>
      <c r="Q99" s="155">
        <f>+'Contract 1'!L99+'Contract 2'!L99+'Contract 3'!L99+'Contract 4'!L99+'Contract 5'!L99+'Contract 6'!L99+'Contract 7'!L99+'Contract 8'!L99+'Contract 9'!L99+'Contract 10'!L99+'Contract 11'!L99+'Contract 12'!L99+'Contract 13'!L99+'Contract 14'!L99+'Contract 15'!L99</f>
        <v>0</v>
      </c>
      <c r="R99" s="155">
        <f>+'Contract 1'!M99+'Contract 2'!M99+'Contract 3'!M99+'Contract 4'!M99+'Contract 5'!M99+'Contract 6'!M99+'Contract 7'!M99+'Contract 8'!M99+'Contract 9'!M99+'Contract 10'!M99+'Contract 11'!M99+'Contract 12'!M99+'Contract 13'!M99+'Contract 14'!M99+'Contract 15'!M99</f>
        <v>0</v>
      </c>
      <c r="S99" s="155">
        <f>+'Contract 1'!N99+'Contract 2'!N99+'Contract 3'!N99+'Contract 4'!N99+'Contract 5'!N99+'Contract 6'!N99+'Contract 7'!N99+'Contract 8'!N99+'Contract 9'!N99+'Contract 10'!N99+'Contract 11'!N99+'Contract 12'!N99+'Contract 13'!N99+'Contract 14'!N99+'Contract 15'!N99</f>
        <v>0</v>
      </c>
      <c r="T99" s="155">
        <f>+'Contract 1'!O99+'Contract 2'!O99+'Contract 3'!O99+'Contract 4'!O99+'Contract 5'!O99+'Contract 6'!O99+'Contract 7'!O99+'Contract 8'!O99+'Contract 9'!O99+'Contract 10'!O99+'Contract 11'!O99+'Contract 12'!O99+'Contract 13'!O99+'Contract 14'!O99+'Contract 15'!O99</f>
        <v>0</v>
      </c>
      <c r="U99" s="155">
        <f>+'Contract 1'!P99+'Contract 2'!P99+'Contract 3'!P99+'Contract 4'!P99+'Contract 5'!P99+'Contract 6'!P99+'Contract 7'!P99+'Contract 8'!P99+'Contract 9'!P99+'Contract 10'!P99+'Contract 11'!P99+'Contract 12'!P99+'Contract 13'!P99+'Contract 14'!P99+'Contract 15'!P99</f>
        <v>0</v>
      </c>
      <c r="V99" s="155">
        <f>+'Contract 1'!Q99+'Contract 2'!Q99+'Contract 3'!Q99+'Contract 4'!Q99+'Contract 5'!Q99+'Contract 6'!Q99+'Contract 7'!Q99+'Contract 8'!Q99+'Contract 9'!Q99+'Contract 10'!Q99+'Contract 11'!Q99+'Contract 12'!Q99+'Contract 13'!Q99+'Contract 14'!Q99+'Contract 15'!Q99</f>
        <v>0</v>
      </c>
      <c r="W99" s="155">
        <f>+'Contract 1'!R99+'Contract 2'!R99+'Contract 3'!R99+'Contract 4'!R99+'Contract 5'!R99+'Contract 6'!R99+'Contract 7'!R99+'Contract 8'!R99+'Contract 9'!R99+'Contract 10'!R99+'Contract 11'!R99+'Contract 12'!R99+'Contract 13'!R99+'Contract 14'!R99+'Contract 15'!R99</f>
        <v>0</v>
      </c>
      <c r="X99" s="155">
        <f>+'Contract 1'!S99+'Contract 2'!S99+'Contract 3'!S99+'Contract 4'!S99+'Contract 5'!S99+'Contract 6'!S99+'Contract 7'!S99+'Contract 8'!S99+'Contract 9'!S99+'Contract 10'!S99+'Contract 11'!S99+'Contract 12'!S99+'Contract 13'!S99+'Contract 14'!S99+'Contract 15'!S99</f>
        <v>0</v>
      </c>
      <c r="Y99" s="155">
        <f>+'Contract 1'!T99+'Contract 2'!T99+'Contract 3'!T99+'Contract 4'!T99+'Contract 5'!T99+'Contract 6'!T99+'Contract 7'!T99+'Contract 8'!T99+'Contract 9'!T99+'Contract 10'!T99+'Contract 11'!T99+'Contract 12'!T99+'Contract 13'!T99+'Contract 14'!T99+'Contract 15'!T99</f>
        <v>0</v>
      </c>
      <c r="Z99" s="157">
        <f t="shared" si="20"/>
        <v>0</v>
      </c>
      <c r="AA99" s="126">
        <f t="shared" si="21"/>
        <v>0</v>
      </c>
      <c r="AB99" s="18"/>
    </row>
    <row r="100" spans="2:28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+'Contract 1'!H100+'Contract 2'!H100+'Contract 3'!H100+'Contract 4'!H100+'Contract 5'!H100+'Contract 6'!H100+'Contract 7'!H100+'Contract 8'!H100+'Contract 9'!H100+'Contract 10'!H100+'Contract 11'!H100+'Contract 12'!H100+'Contract 13'!H100+'Contract 14'!H100+'Contract 15'!H100</f>
        <v>0</v>
      </c>
      <c r="I100" s="155">
        <f>+'FY 24-25 Forecast'!L105</f>
        <v>0</v>
      </c>
      <c r="J100" s="155">
        <f>+'FY 24-25 Forecast'!M105</f>
        <v>0</v>
      </c>
      <c r="K100" s="155">
        <f>+'FY 24-25 Forecast'!N105</f>
        <v>0</v>
      </c>
      <c r="L100" s="270">
        <f>+'FY 24-25 Forecast'!O105</f>
        <v>0</v>
      </c>
      <c r="M100" s="309"/>
      <c r="N100" s="155">
        <f>+'Contract 1'!I100+'Contract 2'!I100+'Contract 3'!I100+'Contract 4'!I100+'Contract 5'!I100+'Contract 6'!I100+'Contract 7'!I100+'Contract 8'!I100+'Contract 9'!I100+'Contract 10'!I100+'Contract 11'!I100+'Contract 12'!I100+'Contract 13'!I100+'Contract 14'!I100+'Contract 15'!I100</f>
        <v>0</v>
      </c>
      <c r="O100" s="155">
        <f>+'Contract 1'!J100+'Contract 2'!J100+'Contract 3'!J100+'Contract 4'!J100+'Contract 5'!J100+'Contract 6'!J100+'Contract 7'!J100+'Contract 8'!J100+'Contract 9'!J100+'Contract 10'!J100+'Contract 11'!J100+'Contract 12'!J100+'Contract 13'!J100+'Contract 14'!J100+'Contract 15'!J100</f>
        <v>0</v>
      </c>
      <c r="P100" s="155">
        <f>+'Contract 1'!K100+'Contract 2'!K100+'Contract 3'!K100+'Contract 4'!K100+'Contract 5'!K100+'Contract 6'!K100+'Contract 7'!K100+'Contract 8'!K100+'Contract 9'!K100+'Contract 10'!K100+'Contract 11'!K100+'Contract 12'!K100+'Contract 13'!K100+'Contract 14'!K100+'Contract 15'!K100</f>
        <v>0</v>
      </c>
      <c r="Q100" s="155">
        <f>+'Contract 1'!L100+'Contract 2'!L100+'Contract 3'!L100+'Contract 4'!L100+'Contract 5'!L100+'Contract 6'!L100+'Contract 7'!L100+'Contract 8'!L100+'Contract 9'!L100+'Contract 10'!L100+'Contract 11'!L100+'Contract 12'!L100+'Contract 13'!L100+'Contract 14'!L100+'Contract 15'!L100</f>
        <v>0</v>
      </c>
      <c r="R100" s="155">
        <f>+'Contract 1'!M100+'Contract 2'!M100+'Contract 3'!M100+'Contract 4'!M100+'Contract 5'!M100+'Contract 6'!M100+'Contract 7'!M100+'Contract 8'!M100+'Contract 9'!M100+'Contract 10'!M100+'Contract 11'!M100+'Contract 12'!M100+'Contract 13'!M100+'Contract 14'!M100+'Contract 15'!M100</f>
        <v>0</v>
      </c>
      <c r="S100" s="155">
        <f>+'Contract 1'!N100+'Contract 2'!N100+'Contract 3'!N100+'Contract 4'!N100+'Contract 5'!N100+'Contract 6'!N100+'Contract 7'!N100+'Contract 8'!N100+'Contract 9'!N100+'Contract 10'!N100+'Contract 11'!N100+'Contract 12'!N100+'Contract 13'!N100+'Contract 14'!N100+'Contract 15'!N100</f>
        <v>0</v>
      </c>
      <c r="T100" s="155">
        <f>+'Contract 1'!O100+'Contract 2'!O100+'Contract 3'!O100+'Contract 4'!O100+'Contract 5'!O100+'Contract 6'!O100+'Contract 7'!O100+'Contract 8'!O100+'Contract 9'!O100+'Contract 10'!O100+'Contract 11'!O100+'Contract 12'!O100+'Contract 13'!O100+'Contract 14'!O100+'Contract 15'!O100</f>
        <v>0</v>
      </c>
      <c r="U100" s="155">
        <f>+'Contract 1'!P100+'Contract 2'!P100+'Contract 3'!P100+'Contract 4'!P100+'Contract 5'!P100+'Contract 6'!P100+'Contract 7'!P100+'Contract 8'!P100+'Contract 9'!P100+'Contract 10'!P100+'Contract 11'!P100+'Contract 12'!P100+'Contract 13'!P100+'Contract 14'!P100+'Contract 15'!P100</f>
        <v>0</v>
      </c>
      <c r="V100" s="155">
        <f>+'Contract 1'!Q100+'Contract 2'!Q100+'Contract 3'!Q100+'Contract 4'!Q100+'Contract 5'!Q100+'Contract 6'!Q100+'Contract 7'!Q100+'Contract 8'!Q100+'Contract 9'!Q100+'Contract 10'!Q100+'Contract 11'!Q100+'Contract 12'!Q100+'Contract 13'!Q100+'Contract 14'!Q100+'Contract 15'!Q100</f>
        <v>0</v>
      </c>
      <c r="W100" s="155">
        <f>+'Contract 1'!R100+'Contract 2'!R100+'Contract 3'!R100+'Contract 4'!R100+'Contract 5'!R100+'Contract 6'!R100+'Contract 7'!R100+'Contract 8'!R100+'Contract 9'!R100+'Contract 10'!R100+'Contract 11'!R100+'Contract 12'!R100+'Contract 13'!R100+'Contract 14'!R100+'Contract 15'!R100</f>
        <v>0</v>
      </c>
      <c r="X100" s="155">
        <f>+'Contract 1'!S100+'Contract 2'!S100+'Contract 3'!S100+'Contract 4'!S100+'Contract 5'!S100+'Contract 6'!S100+'Contract 7'!S100+'Contract 8'!S100+'Contract 9'!S100+'Contract 10'!S100+'Contract 11'!S100+'Contract 12'!S100+'Contract 13'!S100+'Contract 14'!S100+'Contract 15'!S100</f>
        <v>0</v>
      </c>
      <c r="Y100" s="155">
        <f>+'Contract 1'!T100+'Contract 2'!T100+'Contract 3'!T100+'Contract 4'!T100+'Contract 5'!T100+'Contract 6'!T100+'Contract 7'!T100+'Contract 8'!T100+'Contract 9'!T100+'Contract 10'!T100+'Contract 11'!T100+'Contract 12'!T100+'Contract 13'!T100+'Contract 14'!T100+'Contract 15'!T100</f>
        <v>0</v>
      </c>
      <c r="Z100" s="157">
        <f t="shared" si="20"/>
        <v>0</v>
      </c>
      <c r="AA100" s="126">
        <f t="shared" si="21"/>
        <v>0</v>
      </c>
      <c r="AB100" s="18"/>
    </row>
    <row r="101" spans="2:28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+'Contract 1'!H101+'Contract 2'!H101+'Contract 3'!H101+'Contract 4'!H101+'Contract 5'!H101+'Contract 6'!H101+'Contract 7'!H101+'Contract 8'!H101+'Contract 9'!H101+'Contract 10'!H101+'Contract 11'!H101+'Contract 12'!H101+'Contract 13'!H101+'Contract 14'!H101+'Contract 15'!H101</f>
        <v>12000</v>
      </c>
      <c r="I101" s="155">
        <f>+'FY 24-25 Forecast'!L106</f>
        <v>0</v>
      </c>
      <c r="J101" s="155">
        <f>+'FY 24-25 Forecast'!M106</f>
        <v>0</v>
      </c>
      <c r="K101" s="155">
        <f>+'FY 24-25 Forecast'!N106</f>
        <v>0</v>
      </c>
      <c r="L101" s="270">
        <f>+'FY 24-25 Forecast'!O106</f>
        <v>14919</v>
      </c>
      <c r="M101" s="309"/>
      <c r="N101" s="155">
        <f>+'Contract 1'!I101+'Contract 2'!I101+'Contract 3'!I101+'Contract 4'!I101+'Contract 5'!I101+'Contract 6'!I101+'Contract 7'!I101+'Contract 8'!I101+'Contract 9'!I101+'Contract 10'!I101+'Contract 11'!I101+'Contract 12'!I101+'Contract 13'!I101+'Contract 14'!I101+'Contract 15'!I101</f>
        <v>1000</v>
      </c>
      <c r="O101" s="155">
        <f>+'Contract 1'!J101+'Contract 2'!J101+'Contract 3'!J101+'Contract 4'!J101+'Contract 5'!J101+'Contract 6'!J101+'Contract 7'!J101+'Contract 8'!J101+'Contract 9'!J101+'Contract 10'!J101+'Contract 11'!J101+'Contract 12'!J101+'Contract 13'!J101+'Contract 14'!J101+'Contract 15'!J101</f>
        <v>1000</v>
      </c>
      <c r="P101" s="155">
        <f>+'Contract 1'!K101+'Contract 2'!K101+'Contract 3'!K101+'Contract 4'!K101+'Contract 5'!K101+'Contract 6'!K101+'Contract 7'!K101+'Contract 8'!K101+'Contract 9'!K101+'Contract 10'!K101+'Contract 11'!K101+'Contract 12'!K101+'Contract 13'!K101+'Contract 14'!K101+'Contract 15'!K101</f>
        <v>1000</v>
      </c>
      <c r="Q101" s="155">
        <f>+'Contract 1'!L101+'Contract 2'!L101+'Contract 3'!L101+'Contract 4'!L101+'Contract 5'!L101+'Contract 6'!L101+'Contract 7'!L101+'Contract 8'!L101+'Contract 9'!L101+'Contract 10'!L101+'Contract 11'!L101+'Contract 12'!L101+'Contract 13'!L101+'Contract 14'!L101+'Contract 15'!L101</f>
        <v>1000</v>
      </c>
      <c r="R101" s="155">
        <f>+'Contract 1'!M101+'Contract 2'!M101+'Contract 3'!M101+'Contract 4'!M101+'Contract 5'!M101+'Contract 6'!M101+'Contract 7'!M101+'Contract 8'!M101+'Contract 9'!M101+'Contract 10'!M101+'Contract 11'!M101+'Contract 12'!M101+'Contract 13'!M101+'Contract 14'!M101+'Contract 15'!M101</f>
        <v>1000</v>
      </c>
      <c r="S101" s="155">
        <f>+'Contract 1'!N101+'Contract 2'!N101+'Contract 3'!N101+'Contract 4'!N101+'Contract 5'!N101+'Contract 6'!N101+'Contract 7'!N101+'Contract 8'!N101+'Contract 9'!N101+'Contract 10'!N101+'Contract 11'!N101+'Contract 12'!N101+'Contract 13'!N101+'Contract 14'!N101+'Contract 15'!N101</f>
        <v>1000</v>
      </c>
      <c r="T101" s="155">
        <f>+'Contract 1'!O101+'Contract 2'!O101+'Contract 3'!O101+'Contract 4'!O101+'Contract 5'!O101+'Contract 6'!O101+'Contract 7'!O101+'Contract 8'!O101+'Contract 9'!O101+'Contract 10'!O101+'Contract 11'!O101+'Contract 12'!O101+'Contract 13'!O101+'Contract 14'!O101+'Contract 15'!O101</f>
        <v>1000</v>
      </c>
      <c r="U101" s="155">
        <f>+'Contract 1'!P101+'Contract 2'!P101+'Contract 3'!P101+'Contract 4'!P101+'Contract 5'!P101+'Contract 6'!P101+'Contract 7'!P101+'Contract 8'!P101+'Contract 9'!P101+'Contract 10'!P101+'Contract 11'!P101+'Contract 12'!P101+'Contract 13'!P101+'Contract 14'!P101+'Contract 15'!P101</f>
        <v>1000</v>
      </c>
      <c r="V101" s="155">
        <f>+'Contract 1'!Q101+'Contract 2'!Q101+'Contract 3'!Q101+'Contract 4'!Q101+'Contract 5'!Q101+'Contract 6'!Q101+'Contract 7'!Q101+'Contract 8'!Q101+'Contract 9'!Q101+'Contract 10'!Q101+'Contract 11'!Q101+'Contract 12'!Q101+'Contract 13'!Q101+'Contract 14'!Q101+'Contract 15'!Q101</f>
        <v>1000</v>
      </c>
      <c r="W101" s="155">
        <f>+'Contract 1'!R101+'Contract 2'!R101+'Contract 3'!R101+'Contract 4'!R101+'Contract 5'!R101+'Contract 6'!R101+'Contract 7'!R101+'Contract 8'!R101+'Contract 9'!R101+'Contract 10'!R101+'Contract 11'!R101+'Contract 12'!R101+'Contract 13'!R101+'Contract 14'!R101+'Contract 15'!R101</f>
        <v>1000</v>
      </c>
      <c r="X101" s="155">
        <f>+'Contract 1'!S101+'Contract 2'!S101+'Contract 3'!S101+'Contract 4'!S101+'Contract 5'!S101+'Contract 6'!S101+'Contract 7'!S101+'Contract 8'!S101+'Contract 9'!S101+'Contract 10'!S101+'Contract 11'!S101+'Contract 12'!S101+'Contract 13'!S101+'Contract 14'!S101+'Contract 15'!S101</f>
        <v>1000</v>
      </c>
      <c r="Y101" s="155">
        <f>+'Contract 1'!T101+'Contract 2'!T101+'Contract 3'!T101+'Contract 4'!T101+'Contract 5'!T101+'Contract 6'!T101+'Contract 7'!T101+'Contract 8'!T101+'Contract 9'!T101+'Contract 10'!T101+'Contract 11'!T101+'Contract 12'!T101+'Contract 13'!T101+'Contract 14'!T101+'Contract 15'!T101</f>
        <v>1000</v>
      </c>
      <c r="Z101" s="157">
        <f t="shared" si="20"/>
        <v>12000</v>
      </c>
      <c r="AA101" s="126">
        <f t="shared" si="21"/>
        <v>0</v>
      </c>
      <c r="AB101" s="18"/>
    </row>
    <row r="102" spans="2:28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+'Contract 1'!H102+'Contract 2'!H102+'Contract 3'!H102+'Contract 4'!H102+'Contract 5'!H102+'Contract 6'!H102+'Contract 7'!H102+'Contract 8'!H102+'Contract 9'!H102+'Contract 10'!H102+'Contract 11'!H102+'Contract 12'!H102+'Contract 13'!H102+'Contract 14'!H102+'Contract 15'!H102</f>
        <v>10800</v>
      </c>
      <c r="I102" s="155">
        <f>+'FY 24-25 Forecast'!L107</f>
        <v>2800</v>
      </c>
      <c r="J102" s="155">
        <f>+'FY 24-25 Forecast'!M107</f>
        <v>2800</v>
      </c>
      <c r="K102" s="155">
        <f>+'FY 24-25 Forecast'!N107</f>
        <v>2800</v>
      </c>
      <c r="L102" s="270">
        <f>+'FY 24-25 Forecast'!O107</f>
        <v>8400</v>
      </c>
      <c r="M102" s="309"/>
      <c r="N102" s="155">
        <f>+'Contract 1'!I102+'Contract 2'!I102+'Contract 3'!I102+'Contract 4'!I102+'Contract 5'!I102+'Contract 6'!I102+'Contract 7'!I102+'Contract 8'!I102+'Contract 9'!I102+'Contract 10'!I102+'Contract 11'!I102+'Contract 12'!I102+'Contract 13'!I102+'Contract 14'!I102+'Contract 15'!I102</f>
        <v>900</v>
      </c>
      <c r="O102" s="155">
        <f>+'Contract 1'!J102+'Contract 2'!J102+'Contract 3'!J102+'Contract 4'!J102+'Contract 5'!J102+'Contract 6'!J102+'Contract 7'!J102+'Contract 8'!J102+'Contract 9'!J102+'Contract 10'!J102+'Contract 11'!J102+'Contract 12'!J102+'Contract 13'!J102+'Contract 14'!J102+'Contract 15'!J102</f>
        <v>900</v>
      </c>
      <c r="P102" s="155">
        <f>+'Contract 1'!K102+'Contract 2'!K102+'Contract 3'!K102+'Contract 4'!K102+'Contract 5'!K102+'Contract 6'!K102+'Contract 7'!K102+'Contract 8'!K102+'Contract 9'!K102+'Contract 10'!K102+'Contract 11'!K102+'Contract 12'!K102+'Contract 13'!K102+'Contract 14'!K102+'Contract 15'!K102</f>
        <v>900</v>
      </c>
      <c r="Q102" s="155">
        <f>+'Contract 1'!L102+'Contract 2'!L102+'Contract 3'!L102+'Contract 4'!L102+'Contract 5'!L102+'Contract 6'!L102+'Contract 7'!L102+'Contract 8'!L102+'Contract 9'!L102+'Contract 10'!L102+'Contract 11'!L102+'Contract 12'!L102+'Contract 13'!L102+'Contract 14'!L102+'Contract 15'!L102</f>
        <v>900</v>
      </c>
      <c r="R102" s="155">
        <f>+'Contract 1'!M102+'Contract 2'!M102+'Contract 3'!M102+'Contract 4'!M102+'Contract 5'!M102+'Contract 6'!M102+'Contract 7'!M102+'Contract 8'!M102+'Contract 9'!M102+'Contract 10'!M102+'Contract 11'!M102+'Contract 12'!M102+'Contract 13'!M102+'Contract 14'!M102+'Contract 15'!M102</f>
        <v>900</v>
      </c>
      <c r="S102" s="155">
        <f>+'Contract 1'!N102+'Contract 2'!N102+'Contract 3'!N102+'Contract 4'!N102+'Contract 5'!N102+'Contract 6'!N102+'Contract 7'!N102+'Contract 8'!N102+'Contract 9'!N102+'Contract 10'!N102+'Contract 11'!N102+'Contract 12'!N102+'Contract 13'!N102+'Contract 14'!N102+'Contract 15'!N102</f>
        <v>900</v>
      </c>
      <c r="T102" s="155">
        <f>+'Contract 1'!O102+'Contract 2'!O102+'Contract 3'!O102+'Contract 4'!O102+'Contract 5'!O102+'Contract 6'!O102+'Contract 7'!O102+'Contract 8'!O102+'Contract 9'!O102+'Contract 10'!O102+'Contract 11'!O102+'Contract 12'!O102+'Contract 13'!O102+'Contract 14'!O102+'Contract 15'!O102</f>
        <v>900</v>
      </c>
      <c r="U102" s="155">
        <f>+'Contract 1'!P102+'Contract 2'!P102+'Contract 3'!P102+'Contract 4'!P102+'Contract 5'!P102+'Contract 6'!P102+'Contract 7'!P102+'Contract 8'!P102+'Contract 9'!P102+'Contract 10'!P102+'Contract 11'!P102+'Contract 12'!P102+'Contract 13'!P102+'Contract 14'!P102+'Contract 15'!P102</f>
        <v>900</v>
      </c>
      <c r="V102" s="155">
        <f>+'Contract 1'!Q102+'Contract 2'!Q102+'Contract 3'!Q102+'Contract 4'!Q102+'Contract 5'!Q102+'Contract 6'!Q102+'Contract 7'!Q102+'Contract 8'!Q102+'Contract 9'!Q102+'Contract 10'!Q102+'Contract 11'!Q102+'Contract 12'!Q102+'Contract 13'!Q102+'Contract 14'!Q102+'Contract 15'!Q102</f>
        <v>900</v>
      </c>
      <c r="W102" s="155">
        <f>+'Contract 1'!R102+'Contract 2'!R102+'Contract 3'!R102+'Contract 4'!R102+'Contract 5'!R102+'Contract 6'!R102+'Contract 7'!R102+'Contract 8'!R102+'Contract 9'!R102+'Contract 10'!R102+'Contract 11'!R102+'Contract 12'!R102+'Contract 13'!R102+'Contract 14'!R102+'Contract 15'!R102</f>
        <v>900</v>
      </c>
      <c r="X102" s="155">
        <f>+'Contract 1'!S102+'Contract 2'!S102+'Contract 3'!S102+'Contract 4'!S102+'Contract 5'!S102+'Contract 6'!S102+'Contract 7'!S102+'Contract 8'!S102+'Contract 9'!S102+'Contract 10'!S102+'Contract 11'!S102+'Contract 12'!S102+'Contract 13'!S102+'Contract 14'!S102+'Contract 15'!S102</f>
        <v>900</v>
      </c>
      <c r="Y102" s="155">
        <f>+'Contract 1'!T102+'Contract 2'!T102+'Contract 3'!T102+'Contract 4'!T102+'Contract 5'!T102+'Contract 6'!T102+'Contract 7'!T102+'Contract 8'!T102+'Contract 9'!T102+'Contract 10'!T102+'Contract 11'!T102+'Contract 12'!T102+'Contract 13'!T102+'Contract 14'!T102+'Contract 15'!T102</f>
        <v>900</v>
      </c>
      <c r="Z102" s="157">
        <f t="shared" si="20"/>
        <v>10800</v>
      </c>
      <c r="AA102" s="126">
        <f t="shared" si="21"/>
        <v>0</v>
      </c>
      <c r="AB102" s="18"/>
    </row>
    <row r="103" spans="2:28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+'Contract 1'!H103+'Contract 2'!H103+'Contract 3'!H103+'Contract 4'!H103+'Contract 5'!H103+'Contract 6'!H103+'Contract 7'!H103+'Contract 8'!H103+'Contract 9'!H103+'Contract 10'!H103+'Contract 11'!H103+'Contract 12'!H103+'Contract 13'!H103+'Contract 14'!H103+'Contract 15'!H103</f>
        <v>1020</v>
      </c>
      <c r="I103" s="155">
        <f>+'FY 24-25 Forecast'!L108</f>
        <v>166.67</v>
      </c>
      <c r="J103" s="155">
        <f>+'FY 24-25 Forecast'!M108</f>
        <v>166.67</v>
      </c>
      <c r="K103" s="155">
        <f>+'FY 24-25 Forecast'!N108</f>
        <v>166.67</v>
      </c>
      <c r="L103" s="270">
        <f>+'FY 24-25 Forecast'!O108</f>
        <v>673.74999999999989</v>
      </c>
      <c r="M103" s="309"/>
      <c r="N103" s="155">
        <f>+'Contract 1'!I103+'Contract 2'!I103+'Contract 3'!I103+'Contract 4'!I103+'Contract 5'!I103+'Contract 6'!I103+'Contract 7'!I103+'Contract 8'!I103+'Contract 9'!I103+'Contract 10'!I103+'Contract 11'!I103+'Contract 12'!I103+'Contract 13'!I103+'Contract 14'!I103+'Contract 15'!I103</f>
        <v>85</v>
      </c>
      <c r="O103" s="155">
        <f>+'Contract 1'!J103+'Contract 2'!J103+'Contract 3'!J103+'Contract 4'!J103+'Contract 5'!J103+'Contract 6'!J103+'Contract 7'!J103+'Contract 8'!J103+'Contract 9'!J103+'Contract 10'!J103+'Contract 11'!J103+'Contract 12'!J103+'Contract 13'!J103+'Contract 14'!J103+'Contract 15'!J103</f>
        <v>85</v>
      </c>
      <c r="P103" s="155">
        <f>+'Contract 1'!K103+'Contract 2'!K103+'Contract 3'!K103+'Contract 4'!K103+'Contract 5'!K103+'Contract 6'!K103+'Contract 7'!K103+'Contract 8'!K103+'Contract 9'!K103+'Contract 10'!K103+'Contract 11'!K103+'Contract 12'!K103+'Contract 13'!K103+'Contract 14'!K103+'Contract 15'!K103</f>
        <v>85</v>
      </c>
      <c r="Q103" s="155">
        <f>+'Contract 1'!L103+'Contract 2'!L103+'Contract 3'!L103+'Contract 4'!L103+'Contract 5'!L103+'Contract 6'!L103+'Contract 7'!L103+'Contract 8'!L103+'Contract 9'!L103+'Contract 10'!L103+'Contract 11'!L103+'Contract 12'!L103+'Contract 13'!L103+'Contract 14'!L103+'Contract 15'!L103</f>
        <v>85</v>
      </c>
      <c r="R103" s="155">
        <f>+'Contract 1'!M103+'Contract 2'!M103+'Contract 3'!M103+'Contract 4'!M103+'Contract 5'!M103+'Contract 6'!M103+'Contract 7'!M103+'Contract 8'!M103+'Contract 9'!M103+'Contract 10'!M103+'Contract 11'!M103+'Contract 12'!M103+'Contract 13'!M103+'Contract 14'!M103+'Contract 15'!M103</f>
        <v>85</v>
      </c>
      <c r="S103" s="155">
        <f>+'Contract 1'!N103+'Contract 2'!N103+'Contract 3'!N103+'Contract 4'!N103+'Contract 5'!N103+'Contract 6'!N103+'Contract 7'!N103+'Contract 8'!N103+'Contract 9'!N103+'Contract 10'!N103+'Contract 11'!N103+'Contract 12'!N103+'Contract 13'!N103+'Contract 14'!N103+'Contract 15'!N103</f>
        <v>85</v>
      </c>
      <c r="T103" s="155">
        <f>+'Contract 1'!O103+'Contract 2'!O103+'Contract 3'!O103+'Contract 4'!O103+'Contract 5'!O103+'Contract 6'!O103+'Contract 7'!O103+'Contract 8'!O103+'Contract 9'!O103+'Contract 10'!O103+'Contract 11'!O103+'Contract 12'!O103+'Contract 13'!O103+'Contract 14'!O103+'Contract 15'!O103</f>
        <v>85</v>
      </c>
      <c r="U103" s="155">
        <f>+'Contract 1'!P103+'Contract 2'!P103+'Contract 3'!P103+'Contract 4'!P103+'Contract 5'!P103+'Contract 6'!P103+'Contract 7'!P103+'Contract 8'!P103+'Contract 9'!P103+'Contract 10'!P103+'Contract 11'!P103+'Contract 12'!P103+'Contract 13'!P103+'Contract 14'!P103+'Contract 15'!P103</f>
        <v>85</v>
      </c>
      <c r="V103" s="155">
        <f>+'Contract 1'!Q103+'Contract 2'!Q103+'Contract 3'!Q103+'Contract 4'!Q103+'Contract 5'!Q103+'Contract 6'!Q103+'Contract 7'!Q103+'Contract 8'!Q103+'Contract 9'!Q103+'Contract 10'!Q103+'Contract 11'!Q103+'Contract 12'!Q103+'Contract 13'!Q103+'Contract 14'!Q103+'Contract 15'!Q103</f>
        <v>85</v>
      </c>
      <c r="W103" s="155">
        <f>+'Contract 1'!R103+'Contract 2'!R103+'Contract 3'!R103+'Contract 4'!R103+'Contract 5'!R103+'Contract 6'!R103+'Contract 7'!R103+'Contract 8'!R103+'Contract 9'!R103+'Contract 10'!R103+'Contract 11'!R103+'Contract 12'!R103+'Contract 13'!R103+'Contract 14'!R103+'Contract 15'!R103</f>
        <v>85</v>
      </c>
      <c r="X103" s="155">
        <f>+'Contract 1'!S103+'Contract 2'!S103+'Contract 3'!S103+'Contract 4'!S103+'Contract 5'!S103+'Contract 6'!S103+'Contract 7'!S103+'Contract 8'!S103+'Contract 9'!S103+'Contract 10'!S103+'Contract 11'!S103+'Contract 12'!S103+'Contract 13'!S103+'Contract 14'!S103+'Contract 15'!S103</f>
        <v>85</v>
      </c>
      <c r="Y103" s="155">
        <f>+'Contract 1'!T103+'Contract 2'!T103+'Contract 3'!T103+'Contract 4'!T103+'Contract 5'!T103+'Contract 6'!T103+'Contract 7'!T103+'Contract 8'!T103+'Contract 9'!T103+'Contract 10'!T103+'Contract 11'!T103+'Contract 12'!T103+'Contract 13'!T103+'Contract 14'!T103+'Contract 15'!T103</f>
        <v>85</v>
      </c>
      <c r="Z103" s="157">
        <f t="shared" si="20"/>
        <v>1020</v>
      </c>
      <c r="AA103" s="126">
        <f t="shared" si="21"/>
        <v>0</v>
      </c>
      <c r="AB103" s="18"/>
    </row>
    <row r="104" spans="2:28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+'Contract 1'!H104+'Contract 2'!H104+'Contract 3'!H104+'Contract 4'!H104+'Contract 5'!H104+'Contract 6'!H104+'Contract 7'!H104+'Contract 8'!H104+'Contract 9'!H104+'Contract 10'!H104+'Contract 11'!H104+'Contract 12'!H104+'Contract 13'!H104+'Contract 14'!H104+'Contract 15'!H104</f>
        <v>0</v>
      </c>
      <c r="I104" s="155">
        <f>+'FY 24-25 Forecast'!L109</f>
        <v>0</v>
      </c>
      <c r="J104" s="155">
        <f>+'FY 24-25 Forecast'!M109</f>
        <v>0</v>
      </c>
      <c r="K104" s="155">
        <f>+'FY 24-25 Forecast'!N109</f>
        <v>0</v>
      </c>
      <c r="L104" s="270">
        <f>+'FY 24-25 Forecast'!O109</f>
        <v>0</v>
      </c>
      <c r="M104" s="309"/>
      <c r="N104" s="155">
        <f>+'Contract 1'!I104+'Contract 2'!I104+'Contract 3'!I104+'Contract 4'!I104+'Contract 5'!I104+'Contract 6'!I104+'Contract 7'!I104+'Contract 8'!I104+'Contract 9'!I104+'Contract 10'!I104+'Contract 11'!I104+'Contract 12'!I104+'Contract 13'!I104+'Contract 14'!I104+'Contract 15'!I104</f>
        <v>0</v>
      </c>
      <c r="O104" s="155">
        <f>+'Contract 1'!J104+'Contract 2'!J104+'Contract 3'!J104+'Contract 4'!J104+'Contract 5'!J104+'Contract 6'!J104+'Contract 7'!J104+'Contract 8'!J104+'Contract 9'!J104+'Contract 10'!J104+'Contract 11'!J104+'Contract 12'!J104+'Contract 13'!J104+'Contract 14'!J104+'Contract 15'!J104</f>
        <v>0</v>
      </c>
      <c r="P104" s="155">
        <f>+'Contract 1'!K104+'Contract 2'!K104+'Contract 3'!K104+'Contract 4'!K104+'Contract 5'!K104+'Contract 6'!K104+'Contract 7'!K104+'Contract 8'!K104+'Contract 9'!K104+'Contract 10'!K104+'Contract 11'!K104+'Contract 12'!K104+'Contract 13'!K104+'Contract 14'!K104+'Contract 15'!K104</f>
        <v>0</v>
      </c>
      <c r="Q104" s="155">
        <f>+'Contract 1'!L104+'Contract 2'!L104+'Contract 3'!L104+'Contract 4'!L104+'Contract 5'!L104+'Contract 6'!L104+'Contract 7'!L104+'Contract 8'!L104+'Contract 9'!L104+'Contract 10'!L104+'Contract 11'!L104+'Contract 12'!L104+'Contract 13'!L104+'Contract 14'!L104+'Contract 15'!L104</f>
        <v>0</v>
      </c>
      <c r="R104" s="155">
        <f>+'Contract 1'!M104+'Contract 2'!M104+'Contract 3'!M104+'Contract 4'!M104+'Contract 5'!M104+'Contract 6'!M104+'Contract 7'!M104+'Contract 8'!M104+'Contract 9'!M104+'Contract 10'!M104+'Contract 11'!M104+'Contract 12'!M104+'Contract 13'!M104+'Contract 14'!M104+'Contract 15'!M104</f>
        <v>0</v>
      </c>
      <c r="S104" s="155">
        <f>+'Contract 1'!N104+'Contract 2'!N104+'Contract 3'!N104+'Contract 4'!N104+'Contract 5'!N104+'Contract 6'!N104+'Contract 7'!N104+'Contract 8'!N104+'Contract 9'!N104+'Contract 10'!N104+'Contract 11'!N104+'Contract 12'!N104+'Contract 13'!N104+'Contract 14'!N104+'Contract 15'!N104</f>
        <v>0</v>
      </c>
      <c r="T104" s="155">
        <f>+'Contract 1'!O104+'Contract 2'!O104+'Contract 3'!O104+'Contract 4'!O104+'Contract 5'!O104+'Contract 6'!O104+'Contract 7'!O104+'Contract 8'!O104+'Contract 9'!O104+'Contract 10'!O104+'Contract 11'!O104+'Contract 12'!O104+'Contract 13'!O104+'Contract 14'!O104+'Contract 15'!O104</f>
        <v>0</v>
      </c>
      <c r="U104" s="155">
        <f>+'Contract 1'!P104+'Contract 2'!P104+'Contract 3'!P104+'Contract 4'!P104+'Contract 5'!P104+'Contract 6'!P104+'Contract 7'!P104+'Contract 8'!P104+'Contract 9'!P104+'Contract 10'!P104+'Contract 11'!P104+'Contract 12'!P104+'Contract 13'!P104+'Contract 14'!P104+'Contract 15'!P104</f>
        <v>0</v>
      </c>
      <c r="V104" s="155">
        <f>+'Contract 1'!Q104+'Contract 2'!Q104+'Contract 3'!Q104+'Contract 4'!Q104+'Contract 5'!Q104+'Contract 6'!Q104+'Contract 7'!Q104+'Contract 8'!Q104+'Contract 9'!Q104+'Contract 10'!Q104+'Contract 11'!Q104+'Contract 12'!Q104+'Contract 13'!Q104+'Contract 14'!Q104+'Contract 15'!Q104</f>
        <v>0</v>
      </c>
      <c r="W104" s="155">
        <f>+'Contract 1'!R104+'Contract 2'!R104+'Contract 3'!R104+'Contract 4'!R104+'Contract 5'!R104+'Contract 6'!R104+'Contract 7'!R104+'Contract 8'!R104+'Contract 9'!R104+'Contract 10'!R104+'Contract 11'!R104+'Contract 12'!R104+'Contract 13'!R104+'Contract 14'!R104+'Contract 15'!R104</f>
        <v>0</v>
      </c>
      <c r="X104" s="155">
        <f>+'Contract 1'!S104+'Contract 2'!S104+'Contract 3'!S104+'Contract 4'!S104+'Contract 5'!S104+'Contract 6'!S104+'Contract 7'!S104+'Contract 8'!S104+'Contract 9'!S104+'Contract 10'!S104+'Contract 11'!S104+'Contract 12'!S104+'Contract 13'!S104+'Contract 14'!S104+'Contract 15'!S104</f>
        <v>0</v>
      </c>
      <c r="Y104" s="155">
        <f>+'Contract 1'!T104+'Contract 2'!T104+'Contract 3'!T104+'Contract 4'!T104+'Contract 5'!T104+'Contract 6'!T104+'Contract 7'!T104+'Contract 8'!T104+'Contract 9'!T104+'Contract 10'!T104+'Contract 11'!T104+'Contract 12'!T104+'Contract 13'!T104+'Contract 14'!T104+'Contract 15'!T104</f>
        <v>0</v>
      </c>
      <c r="Z104" s="157">
        <f t="shared" si="20"/>
        <v>0</v>
      </c>
      <c r="AA104" s="126">
        <f t="shared" si="21"/>
        <v>0</v>
      </c>
      <c r="AB104" s="18"/>
    </row>
    <row r="105" spans="2:28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+'Contract 1'!H105+'Contract 2'!H105+'Contract 3'!H105+'Contract 4'!H105+'Contract 5'!H105+'Contract 6'!H105+'Contract 7'!H105+'Contract 8'!H105+'Contract 9'!H105+'Contract 10'!H105+'Contract 11'!H105+'Contract 12'!H105+'Contract 13'!H105+'Contract 14'!H105+'Contract 15'!H105</f>
        <v>0</v>
      </c>
      <c r="I105" s="155">
        <f>+'FY 24-25 Forecast'!L110</f>
        <v>0</v>
      </c>
      <c r="J105" s="155">
        <f>+'FY 24-25 Forecast'!M110</f>
        <v>0</v>
      </c>
      <c r="K105" s="155">
        <f>+'FY 24-25 Forecast'!N110</f>
        <v>0</v>
      </c>
      <c r="L105" s="270">
        <f>+'FY 24-25 Forecast'!O110</f>
        <v>0</v>
      </c>
      <c r="M105" s="309"/>
      <c r="N105" s="155">
        <f>+'Contract 1'!I105+'Contract 2'!I105+'Contract 3'!I105+'Contract 4'!I105+'Contract 5'!I105+'Contract 6'!I105+'Contract 7'!I105+'Contract 8'!I105+'Contract 9'!I105+'Contract 10'!I105+'Contract 11'!I105+'Contract 12'!I105+'Contract 13'!I105+'Contract 14'!I105+'Contract 15'!I105</f>
        <v>0</v>
      </c>
      <c r="O105" s="155">
        <f>+'Contract 1'!J105+'Contract 2'!J105+'Contract 3'!J105+'Contract 4'!J105+'Contract 5'!J105+'Contract 6'!J105+'Contract 7'!J105+'Contract 8'!J105+'Contract 9'!J105+'Contract 10'!J105+'Contract 11'!J105+'Contract 12'!J105+'Contract 13'!J105+'Contract 14'!J105+'Contract 15'!J105</f>
        <v>0</v>
      </c>
      <c r="P105" s="155">
        <f>+'Contract 1'!K105+'Contract 2'!K105+'Contract 3'!K105+'Contract 4'!K105+'Contract 5'!K105+'Contract 6'!K105+'Contract 7'!K105+'Contract 8'!K105+'Contract 9'!K105+'Contract 10'!K105+'Contract 11'!K105+'Contract 12'!K105+'Contract 13'!K105+'Contract 14'!K105+'Contract 15'!K105</f>
        <v>0</v>
      </c>
      <c r="Q105" s="155">
        <f>+'Contract 1'!L105+'Contract 2'!L105+'Contract 3'!L105+'Contract 4'!L105+'Contract 5'!L105+'Contract 6'!L105+'Contract 7'!L105+'Contract 8'!L105+'Contract 9'!L105+'Contract 10'!L105+'Contract 11'!L105+'Contract 12'!L105+'Contract 13'!L105+'Contract 14'!L105+'Contract 15'!L105</f>
        <v>0</v>
      </c>
      <c r="R105" s="155">
        <f>+'Contract 1'!M105+'Contract 2'!M105+'Contract 3'!M105+'Contract 4'!M105+'Contract 5'!M105+'Contract 6'!M105+'Contract 7'!M105+'Contract 8'!M105+'Contract 9'!M105+'Contract 10'!M105+'Contract 11'!M105+'Contract 12'!M105+'Contract 13'!M105+'Contract 14'!M105+'Contract 15'!M105</f>
        <v>0</v>
      </c>
      <c r="S105" s="155">
        <f>+'Contract 1'!N105+'Contract 2'!N105+'Contract 3'!N105+'Contract 4'!N105+'Contract 5'!N105+'Contract 6'!N105+'Contract 7'!N105+'Contract 8'!N105+'Contract 9'!N105+'Contract 10'!N105+'Contract 11'!N105+'Contract 12'!N105+'Contract 13'!N105+'Contract 14'!N105+'Contract 15'!N105</f>
        <v>0</v>
      </c>
      <c r="T105" s="155">
        <f>+'Contract 1'!O105+'Contract 2'!O105+'Contract 3'!O105+'Contract 4'!O105+'Contract 5'!O105+'Contract 6'!O105+'Contract 7'!O105+'Contract 8'!O105+'Contract 9'!O105+'Contract 10'!O105+'Contract 11'!O105+'Contract 12'!O105+'Contract 13'!O105+'Contract 14'!O105+'Contract 15'!O105</f>
        <v>0</v>
      </c>
      <c r="U105" s="155">
        <f>+'Contract 1'!P105+'Contract 2'!P105+'Contract 3'!P105+'Contract 4'!P105+'Contract 5'!P105+'Contract 6'!P105+'Contract 7'!P105+'Contract 8'!P105+'Contract 9'!P105+'Contract 10'!P105+'Contract 11'!P105+'Contract 12'!P105+'Contract 13'!P105+'Contract 14'!P105+'Contract 15'!P105</f>
        <v>0</v>
      </c>
      <c r="V105" s="155">
        <f>+'Contract 1'!Q105+'Contract 2'!Q105+'Contract 3'!Q105+'Contract 4'!Q105+'Contract 5'!Q105+'Contract 6'!Q105+'Contract 7'!Q105+'Contract 8'!Q105+'Contract 9'!Q105+'Contract 10'!Q105+'Contract 11'!Q105+'Contract 12'!Q105+'Contract 13'!Q105+'Contract 14'!Q105+'Contract 15'!Q105</f>
        <v>0</v>
      </c>
      <c r="W105" s="155">
        <f>+'Contract 1'!R105+'Contract 2'!R105+'Contract 3'!R105+'Contract 4'!R105+'Contract 5'!R105+'Contract 6'!R105+'Contract 7'!R105+'Contract 8'!R105+'Contract 9'!R105+'Contract 10'!R105+'Contract 11'!R105+'Contract 12'!R105+'Contract 13'!R105+'Contract 14'!R105+'Contract 15'!R105</f>
        <v>0</v>
      </c>
      <c r="X105" s="155">
        <f>+'Contract 1'!S105+'Contract 2'!S105+'Contract 3'!S105+'Contract 4'!S105+'Contract 5'!S105+'Contract 6'!S105+'Contract 7'!S105+'Contract 8'!S105+'Contract 9'!S105+'Contract 10'!S105+'Contract 11'!S105+'Contract 12'!S105+'Contract 13'!S105+'Contract 14'!S105+'Contract 15'!S105</f>
        <v>0</v>
      </c>
      <c r="Y105" s="155">
        <f>+'Contract 1'!T105+'Contract 2'!T105+'Contract 3'!T105+'Contract 4'!T105+'Contract 5'!T105+'Contract 6'!T105+'Contract 7'!T105+'Contract 8'!T105+'Contract 9'!T105+'Contract 10'!T105+'Contract 11'!T105+'Contract 12'!T105+'Contract 13'!T105+'Contract 14'!T105+'Contract 15'!T105</f>
        <v>0</v>
      </c>
      <c r="Z105" s="157">
        <f t="shared" si="20"/>
        <v>0</v>
      </c>
      <c r="AA105" s="126">
        <f t="shared" si="21"/>
        <v>0</v>
      </c>
      <c r="AB105" s="18"/>
    </row>
    <row r="106" spans="2:28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+'Contract 1'!H106+'Contract 2'!H106+'Contract 3'!H106+'Contract 4'!H106+'Contract 5'!H106+'Contract 6'!H106+'Contract 7'!H106+'Contract 8'!H106+'Contract 9'!H106+'Contract 10'!H106+'Contract 11'!H106+'Contract 12'!H106+'Contract 13'!H106+'Contract 14'!H106+'Contract 15'!H106</f>
        <v>1572</v>
      </c>
      <c r="I106" s="155">
        <f>+'FY 24-25 Forecast'!L111</f>
        <v>115</v>
      </c>
      <c r="J106" s="155">
        <f>+'FY 24-25 Forecast'!M111</f>
        <v>115</v>
      </c>
      <c r="K106" s="155">
        <f>+'FY 24-25 Forecast'!N111</f>
        <v>115</v>
      </c>
      <c r="L106" s="270">
        <f>+'FY 24-25 Forecast'!O111</f>
        <v>766.35</v>
      </c>
      <c r="M106" s="309"/>
      <c r="N106" s="155">
        <f>+'Contract 1'!I106+'Contract 2'!I106+'Contract 3'!I106+'Contract 4'!I106+'Contract 5'!I106+'Contract 6'!I106+'Contract 7'!I106+'Contract 8'!I106+'Contract 9'!I106+'Contract 10'!I106+'Contract 11'!I106+'Contract 12'!I106+'Contract 13'!I106+'Contract 14'!I106+'Contract 15'!I106</f>
        <v>131</v>
      </c>
      <c r="O106" s="155">
        <f>+'Contract 1'!J106+'Contract 2'!J106+'Contract 3'!J106+'Contract 4'!J106+'Contract 5'!J106+'Contract 6'!J106+'Contract 7'!J106+'Contract 8'!J106+'Contract 9'!J106+'Contract 10'!J106+'Contract 11'!J106+'Contract 12'!J106+'Contract 13'!J106+'Contract 14'!J106+'Contract 15'!J106</f>
        <v>131</v>
      </c>
      <c r="P106" s="155">
        <f>+'Contract 1'!K106+'Contract 2'!K106+'Contract 3'!K106+'Contract 4'!K106+'Contract 5'!K106+'Contract 6'!K106+'Contract 7'!K106+'Contract 8'!K106+'Contract 9'!K106+'Contract 10'!K106+'Contract 11'!K106+'Contract 12'!K106+'Contract 13'!K106+'Contract 14'!K106+'Contract 15'!K106</f>
        <v>131</v>
      </c>
      <c r="Q106" s="155">
        <f>+'Contract 1'!L106+'Contract 2'!L106+'Contract 3'!L106+'Contract 4'!L106+'Contract 5'!L106+'Contract 6'!L106+'Contract 7'!L106+'Contract 8'!L106+'Contract 9'!L106+'Contract 10'!L106+'Contract 11'!L106+'Contract 12'!L106+'Contract 13'!L106+'Contract 14'!L106+'Contract 15'!L106</f>
        <v>131</v>
      </c>
      <c r="R106" s="155">
        <f>+'Contract 1'!M106+'Contract 2'!M106+'Contract 3'!M106+'Contract 4'!M106+'Contract 5'!M106+'Contract 6'!M106+'Contract 7'!M106+'Contract 8'!M106+'Contract 9'!M106+'Contract 10'!M106+'Contract 11'!M106+'Contract 12'!M106+'Contract 13'!M106+'Contract 14'!M106+'Contract 15'!M106</f>
        <v>131</v>
      </c>
      <c r="S106" s="155">
        <f>+'Contract 1'!N106+'Contract 2'!N106+'Contract 3'!N106+'Contract 4'!N106+'Contract 5'!N106+'Contract 6'!N106+'Contract 7'!N106+'Contract 8'!N106+'Contract 9'!N106+'Contract 10'!N106+'Contract 11'!N106+'Contract 12'!N106+'Contract 13'!N106+'Contract 14'!N106+'Contract 15'!N106</f>
        <v>131</v>
      </c>
      <c r="T106" s="155">
        <f>+'Contract 1'!O106+'Contract 2'!O106+'Contract 3'!O106+'Contract 4'!O106+'Contract 5'!O106+'Contract 6'!O106+'Contract 7'!O106+'Contract 8'!O106+'Contract 9'!O106+'Contract 10'!O106+'Contract 11'!O106+'Contract 12'!O106+'Contract 13'!O106+'Contract 14'!O106+'Contract 15'!O106</f>
        <v>131</v>
      </c>
      <c r="U106" s="155">
        <f>+'Contract 1'!P106+'Contract 2'!P106+'Contract 3'!P106+'Contract 4'!P106+'Contract 5'!P106+'Contract 6'!P106+'Contract 7'!P106+'Contract 8'!P106+'Contract 9'!P106+'Contract 10'!P106+'Contract 11'!P106+'Contract 12'!P106+'Contract 13'!P106+'Contract 14'!P106+'Contract 15'!P106</f>
        <v>131</v>
      </c>
      <c r="V106" s="155">
        <f>+'Contract 1'!Q106+'Contract 2'!Q106+'Contract 3'!Q106+'Contract 4'!Q106+'Contract 5'!Q106+'Contract 6'!Q106+'Contract 7'!Q106+'Contract 8'!Q106+'Contract 9'!Q106+'Contract 10'!Q106+'Contract 11'!Q106+'Contract 12'!Q106+'Contract 13'!Q106+'Contract 14'!Q106+'Contract 15'!Q106</f>
        <v>131</v>
      </c>
      <c r="W106" s="155">
        <f>+'Contract 1'!R106+'Contract 2'!R106+'Contract 3'!R106+'Contract 4'!R106+'Contract 5'!R106+'Contract 6'!R106+'Contract 7'!R106+'Contract 8'!R106+'Contract 9'!R106+'Contract 10'!R106+'Contract 11'!R106+'Contract 12'!R106+'Contract 13'!R106+'Contract 14'!R106+'Contract 15'!R106</f>
        <v>131</v>
      </c>
      <c r="X106" s="155">
        <f>+'Contract 1'!S106+'Contract 2'!S106+'Contract 3'!S106+'Contract 4'!S106+'Contract 5'!S106+'Contract 6'!S106+'Contract 7'!S106+'Contract 8'!S106+'Contract 9'!S106+'Contract 10'!S106+'Contract 11'!S106+'Contract 12'!S106+'Contract 13'!S106+'Contract 14'!S106+'Contract 15'!S106</f>
        <v>131</v>
      </c>
      <c r="Y106" s="155">
        <f>+'Contract 1'!T106+'Contract 2'!T106+'Contract 3'!T106+'Contract 4'!T106+'Contract 5'!T106+'Contract 6'!T106+'Contract 7'!T106+'Contract 8'!T106+'Contract 9'!T106+'Contract 10'!T106+'Contract 11'!T106+'Contract 12'!T106+'Contract 13'!T106+'Contract 14'!T106+'Contract 15'!T106</f>
        <v>131</v>
      </c>
      <c r="Z106" s="157">
        <f t="shared" si="20"/>
        <v>1572</v>
      </c>
      <c r="AA106" s="126">
        <f t="shared" si="21"/>
        <v>0</v>
      </c>
      <c r="AB106" s="18"/>
    </row>
    <row r="107" spans="2:28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+'Contract 1'!H107+'Contract 2'!H107+'Contract 3'!H107+'Contract 4'!H107+'Contract 5'!H107+'Contract 6'!H107+'Contract 7'!H107+'Contract 8'!H107+'Contract 9'!H107+'Contract 10'!H107+'Contract 11'!H107+'Contract 12'!H107+'Contract 13'!H107+'Contract 14'!H107+'Contract 15'!H107</f>
        <v>0</v>
      </c>
      <c r="I107" s="155">
        <f>+'FY 24-25 Forecast'!L112</f>
        <v>0</v>
      </c>
      <c r="J107" s="155">
        <f>+'FY 24-25 Forecast'!M112</f>
        <v>0</v>
      </c>
      <c r="K107" s="155">
        <f>+'FY 24-25 Forecast'!N112</f>
        <v>0</v>
      </c>
      <c r="L107" s="270">
        <f>+'FY 24-25 Forecast'!O112</f>
        <v>0</v>
      </c>
      <c r="M107" s="309"/>
      <c r="N107" s="155">
        <f>+'Contract 1'!I107+'Contract 2'!I107+'Contract 3'!I107+'Contract 4'!I107+'Contract 5'!I107+'Contract 6'!I107+'Contract 7'!I107+'Contract 8'!I107+'Contract 9'!I107+'Contract 10'!I107+'Contract 11'!I107+'Contract 12'!I107+'Contract 13'!I107+'Contract 14'!I107+'Contract 15'!I107</f>
        <v>0</v>
      </c>
      <c r="O107" s="155">
        <f>+'Contract 1'!J107+'Contract 2'!J107+'Contract 3'!J107+'Contract 4'!J107+'Contract 5'!J107+'Contract 6'!J107+'Contract 7'!J107+'Contract 8'!J107+'Contract 9'!J107+'Contract 10'!J107+'Contract 11'!J107+'Contract 12'!J107+'Contract 13'!J107+'Contract 14'!J107+'Contract 15'!J107</f>
        <v>0</v>
      </c>
      <c r="P107" s="155">
        <f>+'Contract 1'!K107+'Contract 2'!K107+'Contract 3'!K107+'Contract 4'!K107+'Contract 5'!K107+'Contract 6'!K107+'Contract 7'!K107+'Contract 8'!K107+'Contract 9'!K107+'Contract 10'!K107+'Contract 11'!K107+'Contract 12'!K107+'Contract 13'!K107+'Contract 14'!K107+'Contract 15'!K107</f>
        <v>0</v>
      </c>
      <c r="Q107" s="155">
        <f>+'Contract 1'!L107+'Contract 2'!L107+'Contract 3'!L107+'Contract 4'!L107+'Contract 5'!L107+'Contract 6'!L107+'Contract 7'!L107+'Contract 8'!L107+'Contract 9'!L107+'Contract 10'!L107+'Contract 11'!L107+'Contract 12'!L107+'Contract 13'!L107+'Contract 14'!L107+'Contract 15'!L107</f>
        <v>0</v>
      </c>
      <c r="R107" s="155">
        <f>+'Contract 1'!M107+'Contract 2'!M107+'Contract 3'!M107+'Contract 4'!M107+'Contract 5'!M107+'Contract 6'!M107+'Contract 7'!M107+'Contract 8'!M107+'Contract 9'!M107+'Contract 10'!M107+'Contract 11'!M107+'Contract 12'!M107+'Contract 13'!M107+'Contract 14'!M107+'Contract 15'!M107</f>
        <v>0</v>
      </c>
      <c r="S107" s="155">
        <f>+'Contract 1'!N107+'Contract 2'!N107+'Contract 3'!N107+'Contract 4'!N107+'Contract 5'!N107+'Contract 6'!N107+'Contract 7'!N107+'Contract 8'!N107+'Contract 9'!N107+'Contract 10'!N107+'Contract 11'!N107+'Contract 12'!N107+'Contract 13'!N107+'Contract 14'!N107+'Contract 15'!N107</f>
        <v>0</v>
      </c>
      <c r="T107" s="155">
        <f>+'Contract 1'!O107+'Contract 2'!O107+'Contract 3'!O107+'Contract 4'!O107+'Contract 5'!O107+'Contract 6'!O107+'Contract 7'!O107+'Contract 8'!O107+'Contract 9'!O107+'Contract 10'!O107+'Contract 11'!O107+'Contract 12'!O107+'Contract 13'!O107+'Contract 14'!O107+'Contract 15'!O107</f>
        <v>0</v>
      </c>
      <c r="U107" s="155">
        <f>+'Contract 1'!P107+'Contract 2'!P107+'Contract 3'!P107+'Contract 4'!P107+'Contract 5'!P107+'Contract 6'!P107+'Contract 7'!P107+'Contract 8'!P107+'Contract 9'!P107+'Contract 10'!P107+'Contract 11'!P107+'Contract 12'!P107+'Contract 13'!P107+'Contract 14'!P107+'Contract 15'!P107</f>
        <v>0</v>
      </c>
      <c r="V107" s="155">
        <f>+'Contract 1'!Q107+'Contract 2'!Q107+'Contract 3'!Q107+'Contract 4'!Q107+'Contract 5'!Q107+'Contract 6'!Q107+'Contract 7'!Q107+'Contract 8'!Q107+'Contract 9'!Q107+'Contract 10'!Q107+'Contract 11'!Q107+'Contract 12'!Q107+'Contract 13'!Q107+'Contract 14'!Q107+'Contract 15'!Q107</f>
        <v>0</v>
      </c>
      <c r="W107" s="155">
        <f>+'Contract 1'!R107+'Contract 2'!R107+'Contract 3'!R107+'Contract 4'!R107+'Contract 5'!R107+'Contract 6'!R107+'Contract 7'!R107+'Contract 8'!R107+'Contract 9'!R107+'Contract 10'!R107+'Contract 11'!R107+'Contract 12'!R107+'Contract 13'!R107+'Contract 14'!R107+'Contract 15'!R107</f>
        <v>0</v>
      </c>
      <c r="X107" s="155">
        <f>+'Contract 1'!S107+'Contract 2'!S107+'Contract 3'!S107+'Contract 4'!S107+'Contract 5'!S107+'Contract 6'!S107+'Contract 7'!S107+'Contract 8'!S107+'Contract 9'!S107+'Contract 10'!S107+'Contract 11'!S107+'Contract 12'!S107+'Contract 13'!S107+'Contract 14'!S107+'Contract 15'!S107</f>
        <v>0</v>
      </c>
      <c r="Y107" s="155">
        <f>+'Contract 1'!T107+'Contract 2'!T107+'Contract 3'!T107+'Contract 4'!T107+'Contract 5'!T107+'Contract 6'!T107+'Contract 7'!T107+'Contract 8'!T107+'Contract 9'!T107+'Contract 10'!T107+'Contract 11'!T107+'Contract 12'!T107+'Contract 13'!T107+'Contract 14'!T107+'Contract 15'!T107</f>
        <v>0</v>
      </c>
      <c r="Z107" s="157">
        <f t="shared" si="20"/>
        <v>0</v>
      </c>
      <c r="AA107" s="126">
        <f t="shared" si="21"/>
        <v>0</v>
      </c>
      <c r="AB107" s="18"/>
    </row>
    <row r="108" spans="2:28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+'Contract 1'!H108+'Contract 2'!H108+'Contract 3'!H108+'Contract 4'!H108+'Contract 5'!H108+'Contract 6'!H108+'Contract 7'!H108+'Contract 8'!H108+'Contract 9'!H108+'Contract 10'!H108+'Contract 11'!H108+'Contract 12'!H108+'Contract 13'!H108+'Contract 14'!H108+'Contract 15'!H108</f>
        <v>0</v>
      </c>
      <c r="I108" s="155">
        <f>+'FY 24-25 Forecast'!L113</f>
        <v>356</v>
      </c>
      <c r="J108" s="155">
        <f>+'FY 24-25 Forecast'!M113</f>
        <v>356</v>
      </c>
      <c r="K108" s="155">
        <f>+'FY 24-25 Forecast'!N113</f>
        <v>356</v>
      </c>
      <c r="L108" s="270">
        <f>+'FY 24-25 Forecast'!O113</f>
        <v>9948.5300000000007</v>
      </c>
      <c r="M108" s="309"/>
      <c r="N108" s="155">
        <f>+'Contract 1'!I108+'Contract 2'!I108+'Contract 3'!I108+'Contract 4'!I108+'Contract 5'!I108+'Contract 6'!I108+'Contract 7'!I108+'Contract 8'!I108+'Contract 9'!I108+'Contract 10'!I108+'Contract 11'!I108+'Contract 12'!I108+'Contract 13'!I108+'Contract 14'!I108+'Contract 15'!I108</f>
        <v>0</v>
      </c>
      <c r="O108" s="155">
        <f>+'Contract 1'!J108+'Contract 2'!J108+'Contract 3'!J108+'Contract 4'!J108+'Contract 5'!J108+'Contract 6'!J108+'Contract 7'!J108+'Contract 8'!J108+'Contract 9'!J108+'Contract 10'!J108+'Contract 11'!J108+'Contract 12'!J108+'Contract 13'!J108+'Contract 14'!J108+'Contract 15'!J108</f>
        <v>0</v>
      </c>
      <c r="P108" s="155">
        <f>+'Contract 1'!K108+'Contract 2'!K108+'Contract 3'!K108+'Contract 4'!K108+'Contract 5'!K108+'Contract 6'!K108+'Contract 7'!K108+'Contract 8'!K108+'Contract 9'!K108+'Contract 10'!K108+'Contract 11'!K108+'Contract 12'!K108+'Contract 13'!K108+'Contract 14'!K108+'Contract 15'!K108</f>
        <v>0</v>
      </c>
      <c r="Q108" s="155">
        <f>+'Contract 1'!L108+'Contract 2'!L108+'Contract 3'!L108+'Contract 4'!L108+'Contract 5'!L108+'Contract 6'!L108+'Contract 7'!L108+'Contract 8'!L108+'Contract 9'!L108+'Contract 10'!L108+'Contract 11'!L108+'Contract 12'!L108+'Contract 13'!L108+'Contract 14'!L108+'Contract 15'!L108</f>
        <v>0</v>
      </c>
      <c r="R108" s="155">
        <f>+'Contract 1'!M108+'Contract 2'!M108+'Contract 3'!M108+'Contract 4'!M108+'Contract 5'!M108+'Contract 6'!M108+'Contract 7'!M108+'Contract 8'!M108+'Contract 9'!M108+'Contract 10'!M108+'Contract 11'!M108+'Contract 12'!M108+'Contract 13'!M108+'Contract 14'!M108+'Contract 15'!M108</f>
        <v>0</v>
      </c>
      <c r="S108" s="155">
        <f>+'Contract 1'!N108+'Contract 2'!N108+'Contract 3'!N108+'Contract 4'!N108+'Contract 5'!N108+'Contract 6'!N108+'Contract 7'!N108+'Contract 8'!N108+'Contract 9'!N108+'Contract 10'!N108+'Contract 11'!N108+'Contract 12'!N108+'Contract 13'!N108+'Contract 14'!N108+'Contract 15'!N108</f>
        <v>0</v>
      </c>
      <c r="T108" s="155">
        <f>+'Contract 1'!O108+'Contract 2'!O108+'Contract 3'!O108+'Contract 4'!O108+'Contract 5'!O108+'Contract 6'!O108+'Contract 7'!O108+'Contract 8'!O108+'Contract 9'!O108+'Contract 10'!O108+'Contract 11'!O108+'Contract 12'!O108+'Contract 13'!O108+'Contract 14'!O108+'Contract 15'!O108</f>
        <v>0</v>
      </c>
      <c r="U108" s="155">
        <f>+'Contract 1'!P108+'Contract 2'!P108+'Contract 3'!P108+'Contract 4'!P108+'Contract 5'!P108+'Contract 6'!P108+'Contract 7'!P108+'Contract 8'!P108+'Contract 9'!P108+'Contract 10'!P108+'Contract 11'!P108+'Contract 12'!P108+'Contract 13'!P108+'Contract 14'!P108+'Contract 15'!P108</f>
        <v>0</v>
      </c>
      <c r="V108" s="155">
        <f>+'Contract 1'!Q108+'Contract 2'!Q108+'Contract 3'!Q108+'Contract 4'!Q108+'Contract 5'!Q108+'Contract 6'!Q108+'Contract 7'!Q108+'Contract 8'!Q108+'Contract 9'!Q108+'Contract 10'!Q108+'Contract 11'!Q108+'Contract 12'!Q108+'Contract 13'!Q108+'Contract 14'!Q108+'Contract 15'!Q108</f>
        <v>0</v>
      </c>
      <c r="W108" s="155">
        <f>+'Contract 1'!R108+'Contract 2'!R108+'Contract 3'!R108+'Contract 4'!R108+'Contract 5'!R108+'Contract 6'!R108+'Contract 7'!R108+'Contract 8'!R108+'Contract 9'!R108+'Contract 10'!R108+'Contract 11'!R108+'Contract 12'!R108+'Contract 13'!R108+'Contract 14'!R108+'Contract 15'!R108</f>
        <v>0</v>
      </c>
      <c r="X108" s="155">
        <f>+'Contract 1'!S108+'Contract 2'!S108+'Contract 3'!S108+'Contract 4'!S108+'Contract 5'!S108+'Contract 6'!S108+'Contract 7'!S108+'Contract 8'!S108+'Contract 9'!S108+'Contract 10'!S108+'Contract 11'!S108+'Contract 12'!S108+'Contract 13'!S108+'Contract 14'!S108+'Contract 15'!S108</f>
        <v>0</v>
      </c>
      <c r="Y108" s="155">
        <f>+'Contract 1'!T108+'Contract 2'!T108+'Contract 3'!T108+'Contract 4'!T108+'Contract 5'!T108+'Contract 6'!T108+'Contract 7'!T108+'Contract 8'!T108+'Contract 9'!T108+'Contract 10'!T108+'Contract 11'!T108+'Contract 12'!T108+'Contract 13'!T108+'Contract 14'!T108+'Contract 15'!T108</f>
        <v>0</v>
      </c>
      <c r="Z108" s="157">
        <f t="shared" si="20"/>
        <v>0</v>
      </c>
      <c r="AA108" s="126">
        <f t="shared" si="21"/>
        <v>0</v>
      </c>
      <c r="AB108" s="18"/>
    </row>
    <row r="109" spans="2:28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+'Contract 1'!H109+'Contract 2'!H109+'Contract 3'!H109+'Contract 4'!H109+'Contract 5'!H109+'Contract 6'!H109+'Contract 7'!H109+'Contract 8'!H109+'Contract 9'!H109+'Contract 10'!H109+'Contract 11'!H109+'Contract 12'!H109+'Contract 13'!H109+'Contract 14'!H109+'Contract 15'!H109</f>
        <v>0</v>
      </c>
      <c r="I109" s="155">
        <f>+'FY 24-25 Forecast'!L114</f>
        <v>0</v>
      </c>
      <c r="J109" s="155">
        <f>+'FY 24-25 Forecast'!M114</f>
        <v>0</v>
      </c>
      <c r="K109" s="155">
        <f>+'FY 24-25 Forecast'!N114</f>
        <v>0</v>
      </c>
      <c r="L109" s="270">
        <f>+'FY 24-25 Forecast'!O114</f>
        <v>0</v>
      </c>
      <c r="M109" s="309"/>
      <c r="N109" s="155">
        <f>+'Contract 1'!I109+'Contract 2'!I109+'Contract 3'!I109+'Contract 4'!I109+'Contract 5'!I109+'Contract 6'!I109+'Contract 7'!I109+'Contract 8'!I109+'Contract 9'!I109+'Contract 10'!I109+'Contract 11'!I109+'Contract 12'!I109+'Contract 13'!I109+'Contract 14'!I109+'Contract 15'!I109</f>
        <v>0</v>
      </c>
      <c r="O109" s="155">
        <f>+'Contract 1'!J109+'Contract 2'!J109+'Contract 3'!J109+'Contract 4'!J109+'Contract 5'!J109+'Contract 6'!J109+'Contract 7'!J109+'Contract 8'!J109+'Contract 9'!J109+'Contract 10'!J109+'Contract 11'!J109+'Contract 12'!J109+'Contract 13'!J109+'Contract 14'!J109+'Contract 15'!J109</f>
        <v>0</v>
      </c>
      <c r="P109" s="155">
        <f>+'Contract 1'!K109+'Contract 2'!K109+'Contract 3'!K109+'Contract 4'!K109+'Contract 5'!K109+'Contract 6'!K109+'Contract 7'!K109+'Contract 8'!K109+'Contract 9'!K109+'Contract 10'!K109+'Contract 11'!K109+'Contract 12'!K109+'Contract 13'!K109+'Contract 14'!K109+'Contract 15'!K109</f>
        <v>0</v>
      </c>
      <c r="Q109" s="155">
        <f>+'Contract 1'!L109+'Contract 2'!L109+'Contract 3'!L109+'Contract 4'!L109+'Contract 5'!L109+'Contract 6'!L109+'Contract 7'!L109+'Contract 8'!L109+'Contract 9'!L109+'Contract 10'!L109+'Contract 11'!L109+'Contract 12'!L109+'Contract 13'!L109+'Contract 14'!L109+'Contract 15'!L109</f>
        <v>0</v>
      </c>
      <c r="R109" s="155">
        <f>+'Contract 1'!M109+'Contract 2'!M109+'Contract 3'!M109+'Contract 4'!M109+'Contract 5'!M109+'Contract 6'!M109+'Contract 7'!M109+'Contract 8'!M109+'Contract 9'!M109+'Contract 10'!M109+'Contract 11'!M109+'Contract 12'!M109+'Contract 13'!M109+'Contract 14'!M109+'Contract 15'!M109</f>
        <v>0</v>
      </c>
      <c r="S109" s="155">
        <f>+'Contract 1'!N109+'Contract 2'!N109+'Contract 3'!N109+'Contract 4'!N109+'Contract 5'!N109+'Contract 6'!N109+'Contract 7'!N109+'Contract 8'!N109+'Contract 9'!N109+'Contract 10'!N109+'Contract 11'!N109+'Contract 12'!N109+'Contract 13'!N109+'Contract 14'!N109+'Contract 15'!N109</f>
        <v>0</v>
      </c>
      <c r="T109" s="155">
        <f>+'Contract 1'!O109+'Contract 2'!O109+'Contract 3'!O109+'Contract 4'!O109+'Contract 5'!O109+'Contract 6'!O109+'Contract 7'!O109+'Contract 8'!O109+'Contract 9'!O109+'Contract 10'!O109+'Contract 11'!O109+'Contract 12'!O109+'Contract 13'!O109+'Contract 14'!O109+'Contract 15'!O109</f>
        <v>0</v>
      </c>
      <c r="U109" s="155">
        <f>+'Contract 1'!P109+'Contract 2'!P109+'Contract 3'!P109+'Contract 4'!P109+'Contract 5'!P109+'Contract 6'!P109+'Contract 7'!P109+'Contract 8'!P109+'Contract 9'!P109+'Contract 10'!P109+'Contract 11'!P109+'Contract 12'!P109+'Contract 13'!P109+'Contract 14'!P109+'Contract 15'!P109</f>
        <v>0</v>
      </c>
      <c r="V109" s="155">
        <f>+'Contract 1'!Q109+'Contract 2'!Q109+'Contract 3'!Q109+'Contract 4'!Q109+'Contract 5'!Q109+'Contract 6'!Q109+'Contract 7'!Q109+'Contract 8'!Q109+'Contract 9'!Q109+'Contract 10'!Q109+'Contract 11'!Q109+'Contract 12'!Q109+'Contract 13'!Q109+'Contract 14'!Q109+'Contract 15'!Q109</f>
        <v>0</v>
      </c>
      <c r="W109" s="155">
        <f>+'Contract 1'!R109+'Contract 2'!R109+'Contract 3'!R109+'Contract 4'!R109+'Contract 5'!R109+'Contract 6'!R109+'Contract 7'!R109+'Contract 8'!R109+'Contract 9'!R109+'Contract 10'!R109+'Contract 11'!R109+'Contract 12'!R109+'Contract 13'!R109+'Contract 14'!R109+'Contract 15'!R109</f>
        <v>0</v>
      </c>
      <c r="X109" s="155">
        <f>+'Contract 1'!S109+'Contract 2'!S109+'Contract 3'!S109+'Contract 4'!S109+'Contract 5'!S109+'Contract 6'!S109+'Contract 7'!S109+'Contract 8'!S109+'Contract 9'!S109+'Contract 10'!S109+'Contract 11'!S109+'Contract 12'!S109+'Contract 13'!S109+'Contract 14'!S109+'Contract 15'!S109</f>
        <v>0</v>
      </c>
      <c r="Y109" s="155">
        <f>+'Contract 1'!T109+'Contract 2'!T109+'Contract 3'!T109+'Contract 4'!T109+'Contract 5'!T109+'Contract 6'!T109+'Contract 7'!T109+'Contract 8'!T109+'Contract 9'!T109+'Contract 10'!T109+'Contract 11'!T109+'Contract 12'!T109+'Contract 13'!T109+'Contract 14'!T109+'Contract 15'!T109</f>
        <v>0</v>
      </c>
      <c r="Z109" s="157">
        <f t="shared" si="20"/>
        <v>0</v>
      </c>
      <c r="AA109" s="126">
        <f t="shared" si="21"/>
        <v>0</v>
      </c>
      <c r="AB109" s="18"/>
    </row>
    <row r="110" spans="2:28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+'Contract 1'!H110+'Contract 2'!H110+'Contract 3'!H110+'Contract 4'!H110+'Contract 5'!H110+'Contract 6'!H110+'Contract 7'!H110+'Contract 8'!H110+'Contract 9'!H110+'Contract 10'!H110+'Contract 11'!H110+'Contract 12'!H110+'Contract 13'!H110+'Contract 14'!H110+'Contract 15'!H110</f>
        <v>0</v>
      </c>
      <c r="I110" s="155">
        <f>+'FY 24-25 Forecast'!L115</f>
        <v>0</v>
      </c>
      <c r="J110" s="155">
        <f>+'FY 24-25 Forecast'!M115</f>
        <v>0</v>
      </c>
      <c r="K110" s="155">
        <f>+'FY 24-25 Forecast'!N115</f>
        <v>0</v>
      </c>
      <c r="L110" s="270">
        <f>+'FY 24-25 Forecast'!O115</f>
        <v>1004.3400000000001</v>
      </c>
      <c r="M110" s="309"/>
      <c r="N110" s="155">
        <f>+'Contract 1'!I110+'Contract 2'!I110+'Contract 3'!I110+'Contract 4'!I110+'Contract 5'!I110+'Contract 6'!I110+'Contract 7'!I110+'Contract 8'!I110+'Contract 9'!I110+'Contract 10'!I110+'Contract 11'!I110+'Contract 12'!I110+'Contract 13'!I110+'Contract 14'!I110+'Contract 15'!I110</f>
        <v>0</v>
      </c>
      <c r="O110" s="155">
        <f>+'Contract 1'!J110+'Contract 2'!J110+'Contract 3'!J110+'Contract 4'!J110+'Contract 5'!J110+'Contract 6'!J110+'Contract 7'!J110+'Contract 8'!J110+'Contract 9'!J110+'Contract 10'!J110+'Contract 11'!J110+'Contract 12'!J110+'Contract 13'!J110+'Contract 14'!J110+'Contract 15'!J110</f>
        <v>0</v>
      </c>
      <c r="P110" s="155">
        <f>+'Contract 1'!K110+'Contract 2'!K110+'Contract 3'!K110+'Contract 4'!K110+'Contract 5'!K110+'Contract 6'!K110+'Contract 7'!K110+'Contract 8'!K110+'Contract 9'!K110+'Contract 10'!K110+'Contract 11'!K110+'Contract 12'!K110+'Contract 13'!K110+'Contract 14'!K110+'Contract 15'!K110</f>
        <v>0</v>
      </c>
      <c r="Q110" s="155">
        <f>+'Contract 1'!L110+'Contract 2'!L110+'Contract 3'!L110+'Contract 4'!L110+'Contract 5'!L110+'Contract 6'!L110+'Contract 7'!L110+'Contract 8'!L110+'Contract 9'!L110+'Contract 10'!L110+'Contract 11'!L110+'Contract 12'!L110+'Contract 13'!L110+'Contract 14'!L110+'Contract 15'!L110</f>
        <v>0</v>
      </c>
      <c r="R110" s="155">
        <f>+'Contract 1'!M110+'Contract 2'!M110+'Contract 3'!M110+'Contract 4'!M110+'Contract 5'!M110+'Contract 6'!M110+'Contract 7'!M110+'Contract 8'!M110+'Contract 9'!M110+'Contract 10'!M110+'Contract 11'!M110+'Contract 12'!M110+'Contract 13'!M110+'Contract 14'!M110+'Contract 15'!M110</f>
        <v>0</v>
      </c>
      <c r="S110" s="155">
        <f>+'Contract 1'!N110+'Contract 2'!N110+'Contract 3'!N110+'Contract 4'!N110+'Contract 5'!N110+'Contract 6'!N110+'Contract 7'!N110+'Contract 8'!N110+'Contract 9'!N110+'Contract 10'!N110+'Contract 11'!N110+'Contract 12'!N110+'Contract 13'!N110+'Contract 14'!N110+'Contract 15'!N110</f>
        <v>0</v>
      </c>
      <c r="T110" s="155">
        <f>+'Contract 1'!O110+'Contract 2'!O110+'Contract 3'!O110+'Contract 4'!O110+'Contract 5'!O110+'Contract 6'!O110+'Contract 7'!O110+'Contract 8'!O110+'Contract 9'!O110+'Contract 10'!O110+'Contract 11'!O110+'Contract 12'!O110+'Contract 13'!O110+'Contract 14'!O110+'Contract 15'!O110</f>
        <v>0</v>
      </c>
      <c r="U110" s="155">
        <f>+'Contract 1'!P110+'Contract 2'!P110+'Contract 3'!P110+'Contract 4'!P110+'Contract 5'!P110+'Contract 6'!P110+'Contract 7'!P110+'Contract 8'!P110+'Contract 9'!P110+'Contract 10'!P110+'Contract 11'!P110+'Contract 12'!P110+'Contract 13'!P110+'Contract 14'!P110+'Contract 15'!P110</f>
        <v>0</v>
      </c>
      <c r="V110" s="155">
        <f>+'Contract 1'!Q110+'Contract 2'!Q110+'Contract 3'!Q110+'Contract 4'!Q110+'Contract 5'!Q110+'Contract 6'!Q110+'Contract 7'!Q110+'Contract 8'!Q110+'Contract 9'!Q110+'Contract 10'!Q110+'Contract 11'!Q110+'Contract 12'!Q110+'Contract 13'!Q110+'Contract 14'!Q110+'Contract 15'!Q110</f>
        <v>0</v>
      </c>
      <c r="W110" s="155">
        <f>+'Contract 1'!R110+'Contract 2'!R110+'Contract 3'!R110+'Contract 4'!R110+'Contract 5'!R110+'Contract 6'!R110+'Contract 7'!R110+'Contract 8'!R110+'Contract 9'!R110+'Contract 10'!R110+'Contract 11'!R110+'Contract 12'!R110+'Contract 13'!R110+'Contract 14'!R110+'Contract 15'!R110</f>
        <v>0</v>
      </c>
      <c r="X110" s="155">
        <f>+'Contract 1'!S110+'Contract 2'!S110+'Contract 3'!S110+'Contract 4'!S110+'Contract 5'!S110+'Contract 6'!S110+'Contract 7'!S110+'Contract 8'!S110+'Contract 9'!S110+'Contract 10'!S110+'Contract 11'!S110+'Contract 12'!S110+'Contract 13'!S110+'Contract 14'!S110+'Contract 15'!S110</f>
        <v>0</v>
      </c>
      <c r="Y110" s="155">
        <f>+'Contract 1'!T110+'Contract 2'!T110+'Contract 3'!T110+'Contract 4'!T110+'Contract 5'!T110+'Contract 6'!T110+'Contract 7'!T110+'Contract 8'!T110+'Contract 9'!T110+'Contract 10'!T110+'Contract 11'!T110+'Contract 12'!T110+'Contract 13'!T110+'Contract 14'!T110+'Contract 15'!T110</f>
        <v>0</v>
      </c>
      <c r="Z110" s="157">
        <f t="shared" si="20"/>
        <v>0</v>
      </c>
      <c r="AA110" s="126">
        <f t="shared" si="21"/>
        <v>0</v>
      </c>
      <c r="AB110" s="18"/>
    </row>
    <row r="111" spans="2:28" collapsed="1" x14ac:dyDescent="0.25">
      <c r="B111" s="163"/>
      <c r="C111" s="162" t="s">
        <v>425</v>
      </c>
      <c r="D111" s="164"/>
      <c r="E111" s="64"/>
      <c r="F111" s="65"/>
      <c r="G111" s="165"/>
      <c r="H111" s="159">
        <f>SUBTOTAL(9,H84:H110)</f>
        <v>62878.33</v>
      </c>
      <c r="I111" s="166">
        <f>SUM(I84:I110)</f>
        <v>9864.76</v>
      </c>
      <c r="J111" s="166">
        <f>SUM(J84:J110)</f>
        <v>9864.76</v>
      </c>
      <c r="K111" s="166">
        <f>SUM(K84:K110)</f>
        <v>9864.76</v>
      </c>
      <c r="L111" s="271">
        <f>SUM(L84:L110)</f>
        <v>81882.91</v>
      </c>
      <c r="M111" s="312"/>
      <c r="N111" s="166">
        <f>SUBTOTAL(9,N84:N110)</f>
        <v>5239.8600000000006</v>
      </c>
      <c r="O111" s="166">
        <f>SUBTOTAL(9,O84:O110)</f>
        <v>5239.8600000000006</v>
      </c>
      <c r="P111" s="166">
        <f t="shared" ref="P111:AA111" si="22">SUBTOTAL(9,P84:P110)</f>
        <v>5239.8600000000006</v>
      </c>
      <c r="Q111" s="166">
        <f t="shared" si="22"/>
        <v>5239.8600000000006</v>
      </c>
      <c r="R111" s="166">
        <f t="shared" si="22"/>
        <v>5239.8600000000006</v>
      </c>
      <c r="S111" s="166">
        <f t="shared" si="22"/>
        <v>5239.8600000000006</v>
      </c>
      <c r="T111" s="166">
        <f t="shared" si="22"/>
        <v>5239.8600000000006</v>
      </c>
      <c r="U111" s="166">
        <f t="shared" si="22"/>
        <v>5239.8600000000006</v>
      </c>
      <c r="V111" s="166">
        <f t="shared" si="22"/>
        <v>5239.8600000000006</v>
      </c>
      <c r="W111" s="166">
        <f t="shared" si="22"/>
        <v>5239.8600000000006</v>
      </c>
      <c r="X111" s="166">
        <f t="shared" si="22"/>
        <v>5239.8600000000006</v>
      </c>
      <c r="Y111" s="166">
        <f t="shared" si="22"/>
        <v>5239.8600000000006</v>
      </c>
      <c r="Z111" s="166">
        <f t="shared" si="22"/>
        <v>62878.32</v>
      </c>
      <c r="AA111" s="73">
        <f t="shared" si="22"/>
        <v>9.9999999989677235E-3</v>
      </c>
      <c r="AB111" s="64"/>
    </row>
    <row r="112" spans="2:28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+'Contract 1'!H112+'Contract 2'!H112+'Contract 3'!H112+'Contract 4'!H112+'Contract 5'!H112+'Contract 6'!H112+'Contract 7'!H112+'Contract 8'!H112+'Contract 9'!H112+'Contract 10'!H112+'Contract 11'!H112+'Contract 12'!H112+'Contract 13'!H112+'Contract 14'!H112+'Contract 15'!H112</f>
        <v>0</v>
      </c>
      <c r="I112" s="155">
        <f>+'FY 24-25 Forecast'!L117</f>
        <v>0</v>
      </c>
      <c r="J112" s="155">
        <f>+'FY 24-25 Forecast'!M117</f>
        <v>0</v>
      </c>
      <c r="K112" s="155">
        <f>+'FY 24-25 Forecast'!N117</f>
        <v>0</v>
      </c>
      <c r="L112" s="270">
        <f>+'FY 24-25 Forecast'!O117</f>
        <v>0</v>
      </c>
      <c r="M112" s="309"/>
      <c r="N112" s="155">
        <f>+'Contract 1'!I112+'Contract 2'!I112+'Contract 3'!I112+'Contract 4'!I112+'Contract 5'!I112+'Contract 6'!I112+'Contract 7'!I112+'Contract 8'!I112+'Contract 9'!I112+'Contract 10'!I112+'Contract 11'!I112+'Contract 12'!I112+'Contract 13'!I112+'Contract 14'!I112+'Contract 15'!I112</f>
        <v>0</v>
      </c>
      <c r="O112" s="155">
        <f>+'Contract 1'!J112+'Contract 2'!J112+'Contract 3'!J112+'Contract 4'!J112+'Contract 5'!J112+'Contract 6'!J112+'Contract 7'!J112+'Contract 8'!J112+'Contract 9'!J112+'Contract 10'!J112+'Contract 11'!J112+'Contract 12'!J112+'Contract 13'!J112+'Contract 14'!J112+'Contract 15'!J112</f>
        <v>0</v>
      </c>
      <c r="P112" s="155">
        <f>+'Contract 1'!K112+'Contract 2'!K112+'Contract 3'!K112+'Contract 4'!K112+'Contract 5'!K112+'Contract 6'!K112+'Contract 7'!K112+'Contract 8'!K112+'Contract 9'!K112+'Contract 10'!K112+'Contract 11'!K112+'Contract 12'!K112+'Contract 13'!K112+'Contract 14'!K112+'Contract 15'!K112</f>
        <v>0</v>
      </c>
      <c r="Q112" s="155">
        <f>+'Contract 1'!L112+'Contract 2'!L112+'Contract 3'!L112+'Contract 4'!L112+'Contract 5'!L112+'Contract 6'!L112+'Contract 7'!L112+'Contract 8'!L112+'Contract 9'!L112+'Contract 10'!L112+'Contract 11'!L112+'Contract 12'!L112+'Contract 13'!L112+'Contract 14'!L112+'Contract 15'!L112</f>
        <v>0</v>
      </c>
      <c r="R112" s="155">
        <f>+'Contract 1'!M112+'Contract 2'!M112+'Contract 3'!M112+'Contract 4'!M112+'Contract 5'!M112+'Contract 6'!M112+'Contract 7'!M112+'Contract 8'!M112+'Contract 9'!M112+'Contract 10'!M112+'Contract 11'!M112+'Contract 12'!M112+'Contract 13'!M112+'Contract 14'!M112+'Contract 15'!M112</f>
        <v>0</v>
      </c>
      <c r="S112" s="155">
        <f>+'Contract 1'!N112+'Contract 2'!N112+'Contract 3'!N112+'Contract 4'!N112+'Contract 5'!N112+'Contract 6'!N112+'Contract 7'!N112+'Contract 8'!N112+'Contract 9'!N112+'Contract 10'!N112+'Contract 11'!N112+'Contract 12'!N112+'Contract 13'!N112+'Contract 14'!N112+'Contract 15'!N112</f>
        <v>0</v>
      </c>
      <c r="T112" s="155">
        <f>+'Contract 1'!O112+'Contract 2'!O112+'Contract 3'!O112+'Contract 4'!O112+'Contract 5'!O112+'Contract 6'!O112+'Contract 7'!O112+'Contract 8'!O112+'Contract 9'!O112+'Contract 10'!O112+'Contract 11'!O112+'Contract 12'!O112+'Contract 13'!O112+'Contract 14'!O112+'Contract 15'!O112</f>
        <v>0</v>
      </c>
      <c r="U112" s="155">
        <f>+'Contract 1'!P112+'Contract 2'!P112+'Contract 3'!P112+'Contract 4'!P112+'Contract 5'!P112+'Contract 6'!P112+'Contract 7'!P112+'Contract 8'!P112+'Contract 9'!P112+'Contract 10'!P112+'Contract 11'!P112+'Contract 12'!P112+'Contract 13'!P112+'Contract 14'!P112+'Contract 15'!P112</f>
        <v>0</v>
      </c>
      <c r="V112" s="155">
        <f>+'Contract 1'!Q112+'Contract 2'!Q112+'Contract 3'!Q112+'Contract 4'!Q112+'Contract 5'!Q112+'Contract 6'!Q112+'Contract 7'!Q112+'Contract 8'!Q112+'Contract 9'!Q112+'Contract 10'!Q112+'Contract 11'!Q112+'Contract 12'!Q112+'Contract 13'!Q112+'Contract 14'!Q112+'Contract 15'!Q112</f>
        <v>0</v>
      </c>
      <c r="W112" s="155">
        <f>+'Contract 1'!R112+'Contract 2'!R112+'Contract 3'!R112+'Contract 4'!R112+'Contract 5'!R112+'Contract 6'!R112+'Contract 7'!R112+'Contract 8'!R112+'Contract 9'!R112+'Contract 10'!R112+'Contract 11'!R112+'Contract 12'!R112+'Contract 13'!R112+'Contract 14'!R112+'Contract 15'!R112</f>
        <v>0</v>
      </c>
      <c r="X112" s="155">
        <f>+'Contract 1'!S112+'Contract 2'!S112+'Contract 3'!S112+'Contract 4'!S112+'Contract 5'!S112+'Contract 6'!S112+'Contract 7'!S112+'Contract 8'!S112+'Contract 9'!S112+'Contract 10'!S112+'Contract 11'!S112+'Contract 12'!S112+'Contract 13'!S112+'Contract 14'!S112+'Contract 15'!S112</f>
        <v>0</v>
      </c>
      <c r="Y112" s="155">
        <f>+'Contract 1'!T112+'Contract 2'!T112+'Contract 3'!T112+'Contract 4'!T112+'Contract 5'!T112+'Contract 6'!T112+'Contract 7'!T112+'Contract 8'!T112+'Contract 9'!T112+'Contract 10'!T112+'Contract 11'!T112+'Contract 12'!T112+'Contract 13'!T112+'Contract 14'!T112+'Contract 15'!T112</f>
        <v>0</v>
      </c>
      <c r="Z112" s="157">
        <f t="shared" ref="Z112:Z119" si="23">SUM(N112:Y112)</f>
        <v>0</v>
      </c>
      <c r="AA112" s="126">
        <f t="shared" ref="AA112:AA119" si="24">H112-Z112</f>
        <v>0</v>
      </c>
      <c r="AB112" s="18"/>
    </row>
    <row r="113" spans="2:28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+'Contract 1'!H113+'Contract 2'!H113+'Contract 3'!H113+'Contract 4'!H113+'Contract 5'!H113+'Contract 6'!H113+'Contract 7'!H113+'Contract 8'!H113+'Contract 9'!H113+'Contract 10'!H113+'Contract 11'!H113+'Contract 12'!H113+'Contract 13'!H113+'Contract 14'!H113+'Contract 15'!H113</f>
        <v>25000</v>
      </c>
      <c r="I113" s="155">
        <f>+'FY 24-25 Forecast'!L118</f>
        <v>1250</v>
      </c>
      <c r="J113" s="155">
        <f>+'FY 24-25 Forecast'!M118</f>
        <v>1250</v>
      </c>
      <c r="K113" s="155">
        <f>+'FY 24-25 Forecast'!N118</f>
        <v>1250</v>
      </c>
      <c r="L113" s="270">
        <f>+'FY 24-25 Forecast'!O118</f>
        <v>3750</v>
      </c>
      <c r="M113" s="309"/>
      <c r="N113" s="155">
        <f>+'Contract 1'!I113+'Contract 2'!I113+'Contract 3'!I113+'Contract 4'!I113+'Contract 5'!I113+'Contract 6'!I113+'Contract 7'!I113+'Contract 8'!I113+'Contract 9'!I113+'Contract 10'!I113+'Contract 11'!I113+'Contract 12'!I113+'Contract 13'!I113+'Contract 14'!I113+'Contract 15'!I113</f>
        <v>2083.33</v>
      </c>
      <c r="O113" s="155">
        <f>+'Contract 1'!J113+'Contract 2'!J113+'Contract 3'!J113+'Contract 4'!J113+'Contract 5'!J113+'Contract 6'!J113+'Contract 7'!J113+'Contract 8'!J113+'Contract 9'!J113+'Contract 10'!J113+'Contract 11'!J113+'Contract 12'!J113+'Contract 13'!J113+'Contract 14'!J113+'Contract 15'!J113</f>
        <v>2083.33</v>
      </c>
      <c r="P113" s="155">
        <f>+'Contract 1'!K113+'Contract 2'!K113+'Contract 3'!K113+'Contract 4'!K113+'Contract 5'!K113+'Contract 6'!K113+'Contract 7'!K113+'Contract 8'!K113+'Contract 9'!K113+'Contract 10'!K113+'Contract 11'!K113+'Contract 12'!K113+'Contract 13'!K113+'Contract 14'!K113+'Contract 15'!K113</f>
        <v>2083.33</v>
      </c>
      <c r="Q113" s="155">
        <f>+'Contract 1'!L113+'Contract 2'!L113+'Contract 3'!L113+'Contract 4'!L113+'Contract 5'!L113+'Contract 6'!L113+'Contract 7'!L113+'Contract 8'!L113+'Contract 9'!L113+'Contract 10'!L113+'Contract 11'!L113+'Contract 12'!L113+'Contract 13'!L113+'Contract 14'!L113+'Contract 15'!L113</f>
        <v>2083.33</v>
      </c>
      <c r="R113" s="155">
        <f>+'Contract 1'!M113+'Contract 2'!M113+'Contract 3'!M113+'Contract 4'!M113+'Contract 5'!M113+'Contract 6'!M113+'Contract 7'!M113+'Contract 8'!M113+'Contract 9'!M113+'Contract 10'!M113+'Contract 11'!M113+'Contract 12'!M113+'Contract 13'!M113+'Contract 14'!M113+'Contract 15'!M113</f>
        <v>2083.33</v>
      </c>
      <c r="S113" s="155">
        <f>+'Contract 1'!N113+'Contract 2'!N113+'Contract 3'!N113+'Contract 4'!N113+'Contract 5'!N113+'Contract 6'!N113+'Contract 7'!N113+'Contract 8'!N113+'Contract 9'!N113+'Contract 10'!N113+'Contract 11'!N113+'Contract 12'!N113+'Contract 13'!N113+'Contract 14'!N113+'Contract 15'!N113</f>
        <v>2083.33</v>
      </c>
      <c r="T113" s="155">
        <f>+'Contract 1'!O113+'Contract 2'!O113+'Contract 3'!O113+'Contract 4'!O113+'Contract 5'!O113+'Contract 6'!O113+'Contract 7'!O113+'Contract 8'!O113+'Contract 9'!O113+'Contract 10'!O113+'Contract 11'!O113+'Contract 12'!O113+'Contract 13'!O113+'Contract 14'!O113+'Contract 15'!O113</f>
        <v>2083.33</v>
      </c>
      <c r="U113" s="155">
        <f>+'Contract 1'!P113+'Contract 2'!P113+'Contract 3'!P113+'Contract 4'!P113+'Contract 5'!P113+'Contract 6'!P113+'Contract 7'!P113+'Contract 8'!P113+'Contract 9'!P113+'Contract 10'!P113+'Contract 11'!P113+'Contract 12'!P113+'Contract 13'!P113+'Contract 14'!P113+'Contract 15'!P113</f>
        <v>2083.33</v>
      </c>
      <c r="V113" s="155">
        <f>+'Contract 1'!Q113+'Contract 2'!Q113+'Contract 3'!Q113+'Contract 4'!Q113+'Contract 5'!Q113+'Contract 6'!Q113+'Contract 7'!Q113+'Contract 8'!Q113+'Contract 9'!Q113+'Contract 10'!Q113+'Contract 11'!Q113+'Contract 12'!Q113+'Contract 13'!Q113+'Contract 14'!Q113+'Contract 15'!Q113</f>
        <v>2083.33</v>
      </c>
      <c r="W113" s="155">
        <f>+'Contract 1'!R113+'Contract 2'!R113+'Contract 3'!R113+'Contract 4'!R113+'Contract 5'!R113+'Contract 6'!R113+'Contract 7'!R113+'Contract 8'!R113+'Contract 9'!R113+'Contract 10'!R113+'Contract 11'!R113+'Contract 12'!R113+'Contract 13'!R113+'Contract 14'!R113+'Contract 15'!R113</f>
        <v>2083.33</v>
      </c>
      <c r="X113" s="155">
        <f>+'Contract 1'!S113+'Contract 2'!S113+'Contract 3'!S113+'Contract 4'!S113+'Contract 5'!S113+'Contract 6'!S113+'Contract 7'!S113+'Contract 8'!S113+'Contract 9'!S113+'Contract 10'!S113+'Contract 11'!S113+'Contract 12'!S113+'Contract 13'!S113+'Contract 14'!S113+'Contract 15'!S113</f>
        <v>2083.33</v>
      </c>
      <c r="Y113" s="155">
        <f>+'Contract 1'!T113+'Contract 2'!T113+'Contract 3'!T113+'Contract 4'!T113+'Contract 5'!T113+'Contract 6'!T113+'Contract 7'!T113+'Contract 8'!T113+'Contract 9'!T113+'Contract 10'!T113+'Contract 11'!T113+'Contract 12'!T113+'Contract 13'!T113+'Contract 14'!T113+'Contract 15'!T113</f>
        <v>2083.33</v>
      </c>
      <c r="Z113" s="157">
        <f t="shared" si="23"/>
        <v>24999.960000000006</v>
      </c>
      <c r="AA113" s="126">
        <f t="shared" si="24"/>
        <v>3.9999999993597157E-2</v>
      </c>
      <c r="AB113" s="18"/>
    </row>
    <row r="114" spans="2:28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+'Contract 1'!H114+'Contract 2'!H114+'Contract 3'!H114+'Contract 4'!H114+'Contract 5'!H114+'Contract 6'!H114+'Contract 7'!H114+'Contract 8'!H114+'Contract 9'!H114+'Contract 10'!H114+'Contract 11'!H114+'Contract 12'!H114+'Contract 13'!H114+'Contract 14'!H114+'Contract 15'!H114</f>
        <v>0</v>
      </c>
      <c r="I114" s="155">
        <f>+'FY 24-25 Forecast'!L119</f>
        <v>0</v>
      </c>
      <c r="J114" s="155">
        <f>+'FY 24-25 Forecast'!M119</f>
        <v>0</v>
      </c>
      <c r="K114" s="155">
        <f>+'FY 24-25 Forecast'!N119</f>
        <v>0</v>
      </c>
      <c r="L114" s="270">
        <f>+'FY 24-25 Forecast'!O119</f>
        <v>0</v>
      </c>
      <c r="M114" s="309"/>
      <c r="N114" s="155">
        <f>+'Contract 1'!I114+'Contract 2'!I114+'Contract 3'!I114+'Contract 4'!I114+'Contract 5'!I114+'Contract 6'!I114+'Contract 7'!I114+'Contract 8'!I114+'Contract 9'!I114+'Contract 10'!I114+'Contract 11'!I114+'Contract 12'!I114+'Contract 13'!I114+'Contract 14'!I114+'Contract 15'!I114</f>
        <v>0</v>
      </c>
      <c r="O114" s="155">
        <f>+'Contract 1'!J114+'Contract 2'!J114+'Contract 3'!J114+'Contract 4'!J114+'Contract 5'!J114+'Contract 6'!J114+'Contract 7'!J114+'Contract 8'!J114+'Contract 9'!J114+'Contract 10'!J114+'Contract 11'!J114+'Contract 12'!J114+'Contract 13'!J114+'Contract 14'!J114+'Contract 15'!J114</f>
        <v>0</v>
      </c>
      <c r="P114" s="155">
        <f>+'Contract 1'!K114+'Contract 2'!K114+'Contract 3'!K114+'Contract 4'!K114+'Contract 5'!K114+'Contract 6'!K114+'Contract 7'!K114+'Contract 8'!K114+'Contract 9'!K114+'Contract 10'!K114+'Contract 11'!K114+'Contract 12'!K114+'Contract 13'!K114+'Contract 14'!K114+'Contract 15'!K114</f>
        <v>0</v>
      </c>
      <c r="Q114" s="155">
        <f>+'Contract 1'!L114+'Contract 2'!L114+'Contract 3'!L114+'Contract 4'!L114+'Contract 5'!L114+'Contract 6'!L114+'Contract 7'!L114+'Contract 8'!L114+'Contract 9'!L114+'Contract 10'!L114+'Contract 11'!L114+'Contract 12'!L114+'Contract 13'!L114+'Contract 14'!L114+'Contract 15'!L114</f>
        <v>0</v>
      </c>
      <c r="R114" s="155">
        <f>+'Contract 1'!M114+'Contract 2'!M114+'Contract 3'!M114+'Contract 4'!M114+'Contract 5'!M114+'Contract 6'!M114+'Contract 7'!M114+'Contract 8'!M114+'Contract 9'!M114+'Contract 10'!M114+'Contract 11'!M114+'Contract 12'!M114+'Contract 13'!M114+'Contract 14'!M114+'Contract 15'!M114</f>
        <v>0</v>
      </c>
      <c r="S114" s="155">
        <f>+'Contract 1'!N114+'Contract 2'!N114+'Contract 3'!N114+'Contract 4'!N114+'Contract 5'!N114+'Contract 6'!N114+'Contract 7'!N114+'Contract 8'!N114+'Contract 9'!N114+'Contract 10'!N114+'Contract 11'!N114+'Contract 12'!N114+'Contract 13'!N114+'Contract 14'!N114+'Contract 15'!N114</f>
        <v>0</v>
      </c>
      <c r="T114" s="155">
        <f>+'Contract 1'!O114+'Contract 2'!O114+'Contract 3'!O114+'Contract 4'!O114+'Contract 5'!O114+'Contract 6'!O114+'Contract 7'!O114+'Contract 8'!O114+'Contract 9'!O114+'Contract 10'!O114+'Contract 11'!O114+'Contract 12'!O114+'Contract 13'!O114+'Contract 14'!O114+'Contract 15'!O114</f>
        <v>0</v>
      </c>
      <c r="U114" s="155">
        <f>+'Contract 1'!P114+'Contract 2'!P114+'Contract 3'!P114+'Contract 4'!P114+'Contract 5'!P114+'Contract 6'!P114+'Contract 7'!P114+'Contract 8'!P114+'Contract 9'!P114+'Contract 10'!P114+'Contract 11'!P114+'Contract 12'!P114+'Contract 13'!P114+'Contract 14'!P114+'Contract 15'!P114</f>
        <v>0</v>
      </c>
      <c r="V114" s="155">
        <f>+'Contract 1'!Q114+'Contract 2'!Q114+'Contract 3'!Q114+'Contract 4'!Q114+'Contract 5'!Q114+'Contract 6'!Q114+'Contract 7'!Q114+'Contract 8'!Q114+'Contract 9'!Q114+'Contract 10'!Q114+'Contract 11'!Q114+'Contract 12'!Q114+'Contract 13'!Q114+'Contract 14'!Q114+'Contract 15'!Q114</f>
        <v>0</v>
      </c>
      <c r="W114" s="155">
        <f>+'Contract 1'!R114+'Contract 2'!R114+'Contract 3'!R114+'Contract 4'!R114+'Contract 5'!R114+'Contract 6'!R114+'Contract 7'!R114+'Contract 8'!R114+'Contract 9'!R114+'Contract 10'!R114+'Contract 11'!R114+'Contract 12'!R114+'Contract 13'!R114+'Contract 14'!R114+'Contract 15'!R114</f>
        <v>0</v>
      </c>
      <c r="X114" s="155">
        <f>+'Contract 1'!S114+'Contract 2'!S114+'Contract 3'!S114+'Contract 4'!S114+'Contract 5'!S114+'Contract 6'!S114+'Contract 7'!S114+'Contract 8'!S114+'Contract 9'!S114+'Contract 10'!S114+'Contract 11'!S114+'Contract 12'!S114+'Contract 13'!S114+'Contract 14'!S114+'Contract 15'!S114</f>
        <v>0</v>
      </c>
      <c r="Y114" s="155">
        <f>+'Contract 1'!T114+'Contract 2'!T114+'Contract 3'!T114+'Contract 4'!T114+'Contract 5'!T114+'Contract 6'!T114+'Contract 7'!T114+'Contract 8'!T114+'Contract 9'!T114+'Contract 10'!T114+'Contract 11'!T114+'Contract 12'!T114+'Contract 13'!T114+'Contract 14'!T114+'Contract 15'!T114</f>
        <v>0</v>
      </c>
      <c r="Z114" s="157">
        <f t="shared" si="23"/>
        <v>0</v>
      </c>
      <c r="AA114" s="126">
        <f t="shared" si="24"/>
        <v>0</v>
      </c>
      <c r="AB114" s="18"/>
    </row>
    <row r="115" spans="2:28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+'Contract 1'!H115+'Contract 2'!H115+'Contract 3'!H115+'Contract 4'!H115+'Contract 5'!H115+'Contract 6'!H115+'Contract 7'!H115+'Contract 8'!H115+'Contract 9'!H115+'Contract 10'!H115+'Contract 11'!H115+'Contract 12'!H115+'Contract 13'!H115+'Contract 14'!H115+'Contract 15'!H115</f>
        <v>0</v>
      </c>
      <c r="I115" s="155">
        <f>+'FY 24-25 Forecast'!L120</f>
        <v>0</v>
      </c>
      <c r="J115" s="155">
        <f>+'FY 24-25 Forecast'!M120</f>
        <v>0</v>
      </c>
      <c r="K115" s="155">
        <f>+'FY 24-25 Forecast'!N120</f>
        <v>0</v>
      </c>
      <c r="L115" s="270">
        <f>+'FY 24-25 Forecast'!O120</f>
        <v>0</v>
      </c>
      <c r="M115" s="309"/>
      <c r="N115" s="155">
        <f>+'Contract 1'!I115+'Contract 2'!I115+'Contract 3'!I115+'Contract 4'!I115+'Contract 5'!I115+'Contract 6'!I115+'Contract 7'!I115+'Contract 8'!I115+'Contract 9'!I115+'Contract 10'!I115+'Contract 11'!I115+'Contract 12'!I115+'Contract 13'!I115+'Contract 14'!I115+'Contract 15'!I115</f>
        <v>0</v>
      </c>
      <c r="O115" s="155">
        <f>+'Contract 1'!J115+'Contract 2'!J115+'Contract 3'!J115+'Contract 4'!J115+'Contract 5'!J115+'Contract 6'!J115+'Contract 7'!J115+'Contract 8'!J115+'Contract 9'!J115+'Contract 10'!J115+'Contract 11'!J115+'Contract 12'!J115+'Contract 13'!J115+'Contract 14'!J115+'Contract 15'!J115</f>
        <v>0</v>
      </c>
      <c r="P115" s="155">
        <f>+'Contract 1'!K115+'Contract 2'!K115+'Contract 3'!K115+'Contract 4'!K115+'Contract 5'!K115+'Contract 6'!K115+'Contract 7'!K115+'Contract 8'!K115+'Contract 9'!K115+'Contract 10'!K115+'Contract 11'!K115+'Contract 12'!K115+'Contract 13'!K115+'Contract 14'!K115+'Contract 15'!K115</f>
        <v>0</v>
      </c>
      <c r="Q115" s="155">
        <f>+'Contract 1'!L115+'Contract 2'!L115+'Contract 3'!L115+'Contract 4'!L115+'Contract 5'!L115+'Contract 6'!L115+'Contract 7'!L115+'Contract 8'!L115+'Contract 9'!L115+'Contract 10'!L115+'Contract 11'!L115+'Contract 12'!L115+'Contract 13'!L115+'Contract 14'!L115+'Contract 15'!L115</f>
        <v>0</v>
      </c>
      <c r="R115" s="155">
        <f>+'Contract 1'!M115+'Contract 2'!M115+'Contract 3'!M115+'Contract 4'!M115+'Contract 5'!M115+'Contract 6'!M115+'Contract 7'!M115+'Contract 8'!M115+'Contract 9'!M115+'Contract 10'!M115+'Contract 11'!M115+'Contract 12'!M115+'Contract 13'!M115+'Contract 14'!M115+'Contract 15'!M115</f>
        <v>0</v>
      </c>
      <c r="S115" s="155">
        <f>+'Contract 1'!N115+'Contract 2'!N115+'Contract 3'!N115+'Contract 4'!N115+'Contract 5'!N115+'Contract 6'!N115+'Contract 7'!N115+'Contract 8'!N115+'Contract 9'!N115+'Contract 10'!N115+'Contract 11'!N115+'Contract 12'!N115+'Contract 13'!N115+'Contract 14'!N115+'Contract 15'!N115</f>
        <v>0</v>
      </c>
      <c r="T115" s="155">
        <f>+'Contract 1'!O115+'Contract 2'!O115+'Contract 3'!O115+'Contract 4'!O115+'Contract 5'!O115+'Contract 6'!O115+'Contract 7'!O115+'Contract 8'!O115+'Contract 9'!O115+'Contract 10'!O115+'Contract 11'!O115+'Contract 12'!O115+'Contract 13'!O115+'Contract 14'!O115+'Contract 15'!O115</f>
        <v>0</v>
      </c>
      <c r="U115" s="155">
        <f>+'Contract 1'!P115+'Contract 2'!P115+'Contract 3'!P115+'Contract 4'!P115+'Contract 5'!P115+'Contract 6'!P115+'Contract 7'!P115+'Contract 8'!P115+'Contract 9'!P115+'Contract 10'!P115+'Contract 11'!P115+'Contract 12'!P115+'Contract 13'!P115+'Contract 14'!P115+'Contract 15'!P115</f>
        <v>0</v>
      </c>
      <c r="V115" s="155">
        <f>+'Contract 1'!Q115+'Contract 2'!Q115+'Contract 3'!Q115+'Contract 4'!Q115+'Contract 5'!Q115+'Contract 6'!Q115+'Contract 7'!Q115+'Contract 8'!Q115+'Contract 9'!Q115+'Contract 10'!Q115+'Contract 11'!Q115+'Contract 12'!Q115+'Contract 13'!Q115+'Contract 14'!Q115+'Contract 15'!Q115</f>
        <v>0</v>
      </c>
      <c r="W115" s="155">
        <f>+'Contract 1'!R115+'Contract 2'!R115+'Contract 3'!R115+'Contract 4'!R115+'Contract 5'!R115+'Contract 6'!R115+'Contract 7'!R115+'Contract 8'!R115+'Contract 9'!R115+'Contract 10'!R115+'Contract 11'!R115+'Contract 12'!R115+'Contract 13'!R115+'Contract 14'!R115+'Contract 15'!R115</f>
        <v>0</v>
      </c>
      <c r="X115" s="155">
        <f>+'Contract 1'!S115+'Contract 2'!S115+'Contract 3'!S115+'Contract 4'!S115+'Contract 5'!S115+'Contract 6'!S115+'Contract 7'!S115+'Contract 8'!S115+'Contract 9'!S115+'Contract 10'!S115+'Contract 11'!S115+'Contract 12'!S115+'Contract 13'!S115+'Contract 14'!S115+'Contract 15'!S115</f>
        <v>0</v>
      </c>
      <c r="Y115" s="155">
        <f>+'Contract 1'!T115+'Contract 2'!T115+'Contract 3'!T115+'Contract 4'!T115+'Contract 5'!T115+'Contract 6'!T115+'Contract 7'!T115+'Contract 8'!T115+'Contract 9'!T115+'Contract 10'!T115+'Contract 11'!T115+'Contract 12'!T115+'Contract 13'!T115+'Contract 14'!T115+'Contract 15'!T115</f>
        <v>0</v>
      </c>
      <c r="Z115" s="157">
        <f t="shared" si="23"/>
        <v>0</v>
      </c>
      <c r="AA115" s="126">
        <f t="shared" si="24"/>
        <v>0</v>
      </c>
      <c r="AB115" s="18"/>
    </row>
    <row r="116" spans="2:28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+'Contract 1'!H116+'Contract 2'!H116+'Contract 3'!H116+'Contract 4'!H116+'Contract 5'!H116+'Contract 6'!H116+'Contract 7'!H116+'Contract 8'!H116+'Contract 9'!H116+'Contract 10'!H116+'Contract 11'!H116+'Contract 12'!H116+'Contract 13'!H116+'Contract 14'!H116+'Contract 15'!H116</f>
        <v>0</v>
      </c>
      <c r="I116" s="155">
        <f>+'FY 24-25 Forecast'!L121</f>
        <v>0</v>
      </c>
      <c r="J116" s="155">
        <f>+'FY 24-25 Forecast'!M121</f>
        <v>0</v>
      </c>
      <c r="K116" s="155">
        <f>+'FY 24-25 Forecast'!N121</f>
        <v>0</v>
      </c>
      <c r="L116" s="270">
        <f>+'FY 24-25 Forecast'!O121</f>
        <v>0</v>
      </c>
      <c r="M116" s="309"/>
      <c r="N116" s="155">
        <f>+'Contract 1'!I116+'Contract 2'!I116+'Contract 3'!I116+'Contract 4'!I116+'Contract 5'!I116+'Contract 6'!I116+'Contract 7'!I116+'Contract 8'!I116+'Contract 9'!I116+'Contract 10'!I116+'Contract 11'!I116+'Contract 12'!I116+'Contract 13'!I116+'Contract 14'!I116+'Contract 15'!I116</f>
        <v>0</v>
      </c>
      <c r="O116" s="155">
        <f>+'Contract 1'!J116+'Contract 2'!J116+'Contract 3'!J116+'Contract 4'!J116+'Contract 5'!J116+'Contract 6'!J116+'Contract 7'!J116+'Contract 8'!J116+'Contract 9'!J116+'Contract 10'!J116+'Contract 11'!J116+'Contract 12'!J116+'Contract 13'!J116+'Contract 14'!J116+'Contract 15'!J116</f>
        <v>0</v>
      </c>
      <c r="P116" s="155">
        <f>+'Contract 1'!K116+'Contract 2'!K116+'Contract 3'!K116+'Contract 4'!K116+'Contract 5'!K116+'Contract 6'!K116+'Contract 7'!K116+'Contract 8'!K116+'Contract 9'!K116+'Contract 10'!K116+'Contract 11'!K116+'Contract 12'!K116+'Contract 13'!K116+'Contract 14'!K116+'Contract 15'!K116</f>
        <v>0</v>
      </c>
      <c r="Q116" s="155">
        <f>+'Contract 1'!L116+'Contract 2'!L116+'Contract 3'!L116+'Contract 4'!L116+'Contract 5'!L116+'Contract 6'!L116+'Contract 7'!L116+'Contract 8'!L116+'Contract 9'!L116+'Contract 10'!L116+'Contract 11'!L116+'Contract 12'!L116+'Contract 13'!L116+'Contract 14'!L116+'Contract 15'!L116</f>
        <v>0</v>
      </c>
      <c r="R116" s="155">
        <f>+'Contract 1'!M116+'Contract 2'!M116+'Contract 3'!M116+'Contract 4'!M116+'Contract 5'!M116+'Contract 6'!M116+'Contract 7'!M116+'Contract 8'!M116+'Contract 9'!M116+'Contract 10'!M116+'Contract 11'!M116+'Contract 12'!M116+'Contract 13'!M116+'Contract 14'!M116+'Contract 15'!M116</f>
        <v>0</v>
      </c>
      <c r="S116" s="155">
        <f>+'Contract 1'!N116+'Contract 2'!N116+'Contract 3'!N116+'Contract 4'!N116+'Contract 5'!N116+'Contract 6'!N116+'Contract 7'!N116+'Contract 8'!N116+'Contract 9'!N116+'Contract 10'!N116+'Contract 11'!N116+'Contract 12'!N116+'Contract 13'!N116+'Contract 14'!N116+'Contract 15'!N116</f>
        <v>0</v>
      </c>
      <c r="T116" s="155">
        <f>+'Contract 1'!O116+'Contract 2'!O116+'Contract 3'!O116+'Contract 4'!O116+'Contract 5'!O116+'Contract 6'!O116+'Contract 7'!O116+'Contract 8'!O116+'Contract 9'!O116+'Contract 10'!O116+'Contract 11'!O116+'Contract 12'!O116+'Contract 13'!O116+'Contract 14'!O116+'Contract 15'!O116</f>
        <v>0</v>
      </c>
      <c r="U116" s="155">
        <f>+'Contract 1'!P116+'Contract 2'!P116+'Contract 3'!P116+'Contract 4'!P116+'Contract 5'!P116+'Contract 6'!P116+'Contract 7'!P116+'Contract 8'!P116+'Contract 9'!P116+'Contract 10'!P116+'Contract 11'!P116+'Contract 12'!P116+'Contract 13'!P116+'Contract 14'!P116+'Contract 15'!P116</f>
        <v>0</v>
      </c>
      <c r="V116" s="155">
        <f>+'Contract 1'!Q116+'Contract 2'!Q116+'Contract 3'!Q116+'Contract 4'!Q116+'Contract 5'!Q116+'Contract 6'!Q116+'Contract 7'!Q116+'Contract 8'!Q116+'Contract 9'!Q116+'Contract 10'!Q116+'Contract 11'!Q116+'Contract 12'!Q116+'Contract 13'!Q116+'Contract 14'!Q116+'Contract 15'!Q116</f>
        <v>0</v>
      </c>
      <c r="W116" s="155">
        <f>+'Contract 1'!R116+'Contract 2'!R116+'Contract 3'!R116+'Contract 4'!R116+'Contract 5'!R116+'Contract 6'!R116+'Contract 7'!R116+'Contract 8'!R116+'Contract 9'!R116+'Contract 10'!R116+'Contract 11'!R116+'Contract 12'!R116+'Contract 13'!R116+'Contract 14'!R116+'Contract 15'!R116</f>
        <v>0</v>
      </c>
      <c r="X116" s="155">
        <f>+'Contract 1'!S116+'Contract 2'!S116+'Contract 3'!S116+'Contract 4'!S116+'Contract 5'!S116+'Contract 6'!S116+'Contract 7'!S116+'Contract 8'!S116+'Contract 9'!S116+'Contract 10'!S116+'Contract 11'!S116+'Contract 12'!S116+'Contract 13'!S116+'Contract 14'!S116+'Contract 15'!S116</f>
        <v>0</v>
      </c>
      <c r="Y116" s="155">
        <f>+'Contract 1'!T116+'Contract 2'!T116+'Contract 3'!T116+'Contract 4'!T116+'Contract 5'!T116+'Contract 6'!T116+'Contract 7'!T116+'Contract 8'!T116+'Contract 9'!T116+'Contract 10'!T116+'Contract 11'!T116+'Contract 12'!T116+'Contract 13'!T116+'Contract 14'!T116+'Contract 15'!T116</f>
        <v>0</v>
      </c>
      <c r="Z116" s="157">
        <f t="shared" si="23"/>
        <v>0</v>
      </c>
      <c r="AA116" s="126">
        <f t="shared" si="24"/>
        <v>0</v>
      </c>
      <c r="AB116" s="18"/>
    </row>
    <row r="117" spans="2:28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+'Contract 1'!H117+'Contract 2'!H117+'Contract 3'!H117+'Contract 4'!H117+'Contract 5'!H117+'Contract 6'!H117+'Contract 7'!H117+'Contract 8'!H117+'Contract 9'!H117+'Contract 10'!H117+'Contract 11'!H117+'Contract 12'!H117+'Contract 13'!H117+'Contract 14'!H117+'Contract 15'!H117</f>
        <v>11800</v>
      </c>
      <c r="I117" s="155">
        <f>+'FY 24-25 Forecast'!L122</f>
        <v>1000</v>
      </c>
      <c r="J117" s="155">
        <f>+'FY 24-25 Forecast'!M122</f>
        <v>1000</v>
      </c>
      <c r="K117" s="155">
        <f>+'FY 24-25 Forecast'!N122</f>
        <v>1000</v>
      </c>
      <c r="L117" s="270">
        <f>+'FY 24-25 Forecast'!O122</f>
        <v>3000</v>
      </c>
      <c r="M117" s="309"/>
      <c r="N117" s="155">
        <f>+'Contract 1'!I117+'Contract 2'!I117+'Contract 3'!I117+'Contract 4'!I117+'Contract 5'!I117+'Contract 6'!I117+'Contract 7'!I117+'Contract 8'!I117+'Contract 9'!I117+'Contract 10'!I117+'Contract 11'!I117+'Contract 12'!I117+'Contract 13'!I117+'Contract 14'!I117+'Contract 15'!I117</f>
        <v>983.33</v>
      </c>
      <c r="O117" s="155">
        <f>+'Contract 1'!J117+'Contract 2'!J117+'Contract 3'!J117+'Contract 4'!J117+'Contract 5'!J117+'Contract 6'!J117+'Contract 7'!J117+'Contract 8'!J117+'Contract 9'!J117+'Contract 10'!J117+'Contract 11'!J117+'Contract 12'!J117+'Contract 13'!J117+'Contract 14'!J117+'Contract 15'!J117</f>
        <v>983.33</v>
      </c>
      <c r="P117" s="155">
        <f>+'Contract 1'!K117+'Contract 2'!K117+'Contract 3'!K117+'Contract 4'!K117+'Contract 5'!K117+'Contract 6'!K117+'Contract 7'!K117+'Contract 8'!K117+'Contract 9'!K117+'Contract 10'!K117+'Contract 11'!K117+'Contract 12'!K117+'Contract 13'!K117+'Contract 14'!K117+'Contract 15'!K117</f>
        <v>983.33</v>
      </c>
      <c r="Q117" s="155">
        <f>+'Contract 1'!L117+'Contract 2'!L117+'Contract 3'!L117+'Contract 4'!L117+'Contract 5'!L117+'Contract 6'!L117+'Contract 7'!L117+'Contract 8'!L117+'Contract 9'!L117+'Contract 10'!L117+'Contract 11'!L117+'Contract 12'!L117+'Contract 13'!L117+'Contract 14'!L117+'Contract 15'!L117</f>
        <v>983.33</v>
      </c>
      <c r="R117" s="155">
        <f>+'Contract 1'!M117+'Contract 2'!M117+'Contract 3'!M117+'Contract 4'!M117+'Contract 5'!M117+'Contract 6'!M117+'Contract 7'!M117+'Contract 8'!M117+'Contract 9'!M117+'Contract 10'!M117+'Contract 11'!M117+'Contract 12'!M117+'Contract 13'!M117+'Contract 14'!M117+'Contract 15'!M117</f>
        <v>983.33</v>
      </c>
      <c r="S117" s="155">
        <f>+'Contract 1'!N117+'Contract 2'!N117+'Contract 3'!N117+'Contract 4'!N117+'Contract 5'!N117+'Contract 6'!N117+'Contract 7'!N117+'Contract 8'!N117+'Contract 9'!N117+'Contract 10'!N117+'Contract 11'!N117+'Contract 12'!N117+'Contract 13'!N117+'Contract 14'!N117+'Contract 15'!N117</f>
        <v>983.33</v>
      </c>
      <c r="T117" s="155">
        <f>+'Contract 1'!O117+'Contract 2'!O117+'Contract 3'!O117+'Contract 4'!O117+'Contract 5'!O117+'Contract 6'!O117+'Contract 7'!O117+'Contract 8'!O117+'Contract 9'!O117+'Contract 10'!O117+'Contract 11'!O117+'Contract 12'!O117+'Contract 13'!O117+'Contract 14'!O117+'Contract 15'!O117</f>
        <v>983.33</v>
      </c>
      <c r="U117" s="155">
        <f>+'Contract 1'!P117+'Contract 2'!P117+'Contract 3'!P117+'Contract 4'!P117+'Contract 5'!P117+'Contract 6'!P117+'Contract 7'!P117+'Contract 8'!P117+'Contract 9'!P117+'Contract 10'!P117+'Contract 11'!P117+'Contract 12'!P117+'Contract 13'!P117+'Contract 14'!P117+'Contract 15'!P117</f>
        <v>983.33</v>
      </c>
      <c r="V117" s="155">
        <f>+'Contract 1'!Q117+'Contract 2'!Q117+'Contract 3'!Q117+'Contract 4'!Q117+'Contract 5'!Q117+'Contract 6'!Q117+'Contract 7'!Q117+'Contract 8'!Q117+'Contract 9'!Q117+'Contract 10'!Q117+'Contract 11'!Q117+'Contract 12'!Q117+'Contract 13'!Q117+'Contract 14'!Q117+'Contract 15'!Q117</f>
        <v>983.33</v>
      </c>
      <c r="W117" s="155">
        <f>+'Contract 1'!R117+'Contract 2'!R117+'Contract 3'!R117+'Contract 4'!R117+'Contract 5'!R117+'Contract 6'!R117+'Contract 7'!R117+'Contract 8'!R117+'Contract 9'!R117+'Contract 10'!R117+'Contract 11'!R117+'Contract 12'!R117+'Contract 13'!R117+'Contract 14'!R117+'Contract 15'!R117</f>
        <v>983.33</v>
      </c>
      <c r="X117" s="155">
        <f>+'Contract 1'!S117+'Contract 2'!S117+'Contract 3'!S117+'Contract 4'!S117+'Contract 5'!S117+'Contract 6'!S117+'Contract 7'!S117+'Contract 8'!S117+'Contract 9'!S117+'Contract 10'!S117+'Contract 11'!S117+'Contract 12'!S117+'Contract 13'!S117+'Contract 14'!S117+'Contract 15'!S117</f>
        <v>983.33</v>
      </c>
      <c r="Y117" s="155">
        <f>+'Contract 1'!T117+'Contract 2'!T117+'Contract 3'!T117+'Contract 4'!T117+'Contract 5'!T117+'Contract 6'!T117+'Contract 7'!T117+'Contract 8'!T117+'Contract 9'!T117+'Contract 10'!T117+'Contract 11'!T117+'Contract 12'!T117+'Contract 13'!T117+'Contract 14'!T117+'Contract 15'!T117</f>
        <v>983.33</v>
      </c>
      <c r="Z117" s="157">
        <f t="shared" si="23"/>
        <v>11799.960000000001</v>
      </c>
      <c r="AA117" s="126">
        <f t="shared" si="24"/>
        <v>3.9999999999054126E-2</v>
      </c>
      <c r="AB117" s="18"/>
    </row>
    <row r="118" spans="2:28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+'Contract 1'!H118+'Contract 2'!H118+'Contract 3'!H118+'Contract 4'!H118+'Contract 5'!H118+'Contract 6'!H118+'Contract 7'!H118+'Contract 8'!H118+'Contract 9'!H118+'Contract 10'!H118+'Contract 11'!H118+'Contract 12'!H118+'Contract 13'!H118+'Contract 14'!H118+'Contract 15'!H118</f>
        <v>0</v>
      </c>
      <c r="I118" s="155">
        <f>+'FY 24-25 Forecast'!L123</f>
        <v>0</v>
      </c>
      <c r="J118" s="155">
        <f>+'FY 24-25 Forecast'!M123</f>
        <v>0</v>
      </c>
      <c r="K118" s="155">
        <f>+'FY 24-25 Forecast'!N123</f>
        <v>0</v>
      </c>
      <c r="L118" s="270">
        <f>+'FY 24-25 Forecast'!O123</f>
        <v>0</v>
      </c>
      <c r="M118" s="309"/>
      <c r="N118" s="155">
        <f>+'Contract 1'!I118+'Contract 2'!I118+'Contract 3'!I118+'Contract 4'!I118+'Contract 5'!I118+'Contract 6'!I118+'Contract 7'!I118+'Contract 8'!I118+'Contract 9'!I118+'Contract 10'!I118+'Contract 11'!I118+'Contract 12'!I118+'Contract 13'!I118+'Contract 14'!I118+'Contract 15'!I118</f>
        <v>0</v>
      </c>
      <c r="O118" s="155">
        <f>+'Contract 1'!J118+'Contract 2'!J118+'Contract 3'!J118+'Contract 4'!J118+'Contract 5'!J118+'Contract 6'!J118+'Contract 7'!J118+'Contract 8'!J118+'Contract 9'!J118+'Contract 10'!J118+'Contract 11'!J118+'Contract 12'!J118+'Contract 13'!J118+'Contract 14'!J118+'Contract 15'!J118</f>
        <v>0</v>
      </c>
      <c r="P118" s="155">
        <f>+'Contract 1'!K118+'Contract 2'!K118+'Contract 3'!K118+'Contract 4'!K118+'Contract 5'!K118+'Contract 6'!K118+'Contract 7'!K118+'Contract 8'!K118+'Contract 9'!K118+'Contract 10'!K118+'Contract 11'!K118+'Contract 12'!K118+'Contract 13'!K118+'Contract 14'!K118+'Contract 15'!K118</f>
        <v>0</v>
      </c>
      <c r="Q118" s="155">
        <f>+'Contract 1'!L118+'Contract 2'!L118+'Contract 3'!L118+'Contract 4'!L118+'Contract 5'!L118+'Contract 6'!L118+'Contract 7'!L118+'Contract 8'!L118+'Contract 9'!L118+'Contract 10'!L118+'Contract 11'!L118+'Contract 12'!L118+'Contract 13'!L118+'Contract 14'!L118+'Contract 15'!L118</f>
        <v>0</v>
      </c>
      <c r="R118" s="155">
        <f>+'Contract 1'!M118+'Contract 2'!M118+'Contract 3'!M118+'Contract 4'!M118+'Contract 5'!M118+'Contract 6'!M118+'Contract 7'!M118+'Contract 8'!M118+'Contract 9'!M118+'Contract 10'!M118+'Contract 11'!M118+'Contract 12'!M118+'Contract 13'!M118+'Contract 14'!M118+'Contract 15'!M118</f>
        <v>0</v>
      </c>
      <c r="S118" s="155">
        <f>+'Contract 1'!N118+'Contract 2'!N118+'Contract 3'!N118+'Contract 4'!N118+'Contract 5'!N118+'Contract 6'!N118+'Contract 7'!N118+'Contract 8'!N118+'Contract 9'!N118+'Contract 10'!N118+'Contract 11'!N118+'Contract 12'!N118+'Contract 13'!N118+'Contract 14'!N118+'Contract 15'!N118</f>
        <v>0</v>
      </c>
      <c r="T118" s="155">
        <f>+'Contract 1'!O118+'Contract 2'!O118+'Contract 3'!O118+'Contract 4'!O118+'Contract 5'!O118+'Contract 6'!O118+'Contract 7'!O118+'Contract 8'!O118+'Contract 9'!O118+'Contract 10'!O118+'Contract 11'!O118+'Contract 12'!O118+'Contract 13'!O118+'Contract 14'!O118+'Contract 15'!O118</f>
        <v>0</v>
      </c>
      <c r="U118" s="155">
        <f>+'Contract 1'!P118+'Contract 2'!P118+'Contract 3'!P118+'Contract 4'!P118+'Contract 5'!P118+'Contract 6'!P118+'Contract 7'!P118+'Contract 8'!P118+'Contract 9'!P118+'Contract 10'!P118+'Contract 11'!P118+'Contract 12'!P118+'Contract 13'!P118+'Contract 14'!P118+'Contract 15'!P118</f>
        <v>0</v>
      </c>
      <c r="V118" s="155">
        <f>+'Contract 1'!Q118+'Contract 2'!Q118+'Contract 3'!Q118+'Contract 4'!Q118+'Contract 5'!Q118+'Contract 6'!Q118+'Contract 7'!Q118+'Contract 8'!Q118+'Contract 9'!Q118+'Contract 10'!Q118+'Contract 11'!Q118+'Contract 12'!Q118+'Contract 13'!Q118+'Contract 14'!Q118+'Contract 15'!Q118</f>
        <v>0</v>
      </c>
      <c r="W118" s="155">
        <f>+'Contract 1'!R118+'Contract 2'!R118+'Contract 3'!R118+'Contract 4'!R118+'Contract 5'!R118+'Contract 6'!R118+'Contract 7'!R118+'Contract 8'!R118+'Contract 9'!R118+'Contract 10'!R118+'Contract 11'!R118+'Contract 12'!R118+'Contract 13'!R118+'Contract 14'!R118+'Contract 15'!R118</f>
        <v>0</v>
      </c>
      <c r="X118" s="155">
        <f>+'Contract 1'!S118+'Contract 2'!S118+'Contract 3'!S118+'Contract 4'!S118+'Contract 5'!S118+'Contract 6'!S118+'Contract 7'!S118+'Contract 8'!S118+'Contract 9'!S118+'Contract 10'!S118+'Contract 11'!S118+'Contract 12'!S118+'Contract 13'!S118+'Contract 14'!S118+'Contract 15'!S118</f>
        <v>0</v>
      </c>
      <c r="Y118" s="155">
        <f>+'Contract 1'!T118+'Contract 2'!T118+'Contract 3'!T118+'Contract 4'!T118+'Contract 5'!T118+'Contract 6'!T118+'Contract 7'!T118+'Contract 8'!T118+'Contract 9'!T118+'Contract 10'!T118+'Contract 11'!T118+'Contract 12'!T118+'Contract 13'!T118+'Contract 14'!T118+'Contract 15'!T118</f>
        <v>0</v>
      </c>
      <c r="Z118" s="157">
        <f t="shared" si="23"/>
        <v>0</v>
      </c>
      <c r="AA118" s="126">
        <f t="shared" si="24"/>
        <v>0</v>
      </c>
      <c r="AB118" s="18"/>
    </row>
    <row r="119" spans="2:28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+'Contract 1'!H119+'Contract 2'!H119+'Contract 3'!H119+'Contract 4'!H119+'Contract 5'!H119+'Contract 6'!H119+'Contract 7'!H119+'Contract 8'!H119+'Contract 9'!H119+'Contract 10'!H119+'Contract 11'!H119+'Contract 12'!H119+'Contract 13'!H119+'Contract 14'!H119+'Contract 15'!H119</f>
        <v>0</v>
      </c>
      <c r="I119" s="155">
        <f>+'FY 24-25 Forecast'!L124</f>
        <v>0</v>
      </c>
      <c r="J119" s="155">
        <f>+'FY 24-25 Forecast'!M124</f>
        <v>0</v>
      </c>
      <c r="K119" s="155">
        <f>+'FY 24-25 Forecast'!N124</f>
        <v>0</v>
      </c>
      <c r="L119" s="270">
        <f>+'FY 24-25 Forecast'!O124</f>
        <v>0</v>
      </c>
      <c r="M119" s="309"/>
      <c r="N119" s="155">
        <f>+'Contract 1'!I119+'Contract 2'!I119+'Contract 3'!I119+'Contract 4'!I119+'Contract 5'!I119+'Contract 6'!I119+'Contract 7'!I119+'Contract 8'!I119+'Contract 9'!I119+'Contract 10'!I119+'Contract 11'!I119+'Contract 12'!I119+'Contract 13'!I119+'Contract 14'!I119+'Contract 15'!I119</f>
        <v>0</v>
      </c>
      <c r="O119" s="155">
        <f>+'Contract 1'!J119+'Contract 2'!J119+'Contract 3'!J119+'Contract 4'!J119+'Contract 5'!J119+'Contract 6'!J119+'Contract 7'!J119+'Contract 8'!J119+'Contract 9'!J119+'Contract 10'!J119+'Contract 11'!J119+'Contract 12'!J119+'Contract 13'!J119+'Contract 14'!J119+'Contract 15'!J119</f>
        <v>0</v>
      </c>
      <c r="P119" s="155">
        <f>+'Contract 1'!K119+'Contract 2'!K119+'Contract 3'!K119+'Contract 4'!K119+'Contract 5'!K119+'Contract 6'!K119+'Contract 7'!K119+'Contract 8'!K119+'Contract 9'!K119+'Contract 10'!K119+'Contract 11'!K119+'Contract 12'!K119+'Contract 13'!K119+'Contract 14'!K119+'Contract 15'!K119</f>
        <v>0</v>
      </c>
      <c r="Q119" s="155">
        <f>+'Contract 1'!L119+'Contract 2'!L119+'Contract 3'!L119+'Contract 4'!L119+'Contract 5'!L119+'Contract 6'!L119+'Contract 7'!L119+'Contract 8'!L119+'Contract 9'!L119+'Contract 10'!L119+'Contract 11'!L119+'Contract 12'!L119+'Contract 13'!L119+'Contract 14'!L119+'Contract 15'!L119</f>
        <v>0</v>
      </c>
      <c r="R119" s="155">
        <f>+'Contract 1'!M119+'Contract 2'!M119+'Contract 3'!M119+'Contract 4'!M119+'Contract 5'!M119+'Contract 6'!M119+'Contract 7'!M119+'Contract 8'!M119+'Contract 9'!M119+'Contract 10'!M119+'Contract 11'!M119+'Contract 12'!M119+'Contract 13'!M119+'Contract 14'!M119+'Contract 15'!M119</f>
        <v>0</v>
      </c>
      <c r="S119" s="155">
        <f>+'Contract 1'!N119+'Contract 2'!N119+'Contract 3'!N119+'Contract 4'!N119+'Contract 5'!N119+'Contract 6'!N119+'Contract 7'!N119+'Contract 8'!N119+'Contract 9'!N119+'Contract 10'!N119+'Contract 11'!N119+'Contract 12'!N119+'Contract 13'!N119+'Contract 14'!N119+'Contract 15'!N119</f>
        <v>0</v>
      </c>
      <c r="T119" s="155">
        <f>+'Contract 1'!O119+'Contract 2'!O119+'Contract 3'!O119+'Contract 4'!O119+'Contract 5'!O119+'Contract 6'!O119+'Contract 7'!O119+'Contract 8'!O119+'Contract 9'!O119+'Contract 10'!O119+'Contract 11'!O119+'Contract 12'!O119+'Contract 13'!O119+'Contract 14'!O119+'Contract 15'!O119</f>
        <v>0</v>
      </c>
      <c r="U119" s="155">
        <f>+'Contract 1'!P119+'Contract 2'!P119+'Contract 3'!P119+'Contract 4'!P119+'Contract 5'!P119+'Contract 6'!P119+'Contract 7'!P119+'Contract 8'!P119+'Contract 9'!P119+'Contract 10'!P119+'Contract 11'!P119+'Contract 12'!P119+'Contract 13'!P119+'Contract 14'!P119+'Contract 15'!P119</f>
        <v>0</v>
      </c>
      <c r="V119" s="155">
        <f>+'Contract 1'!Q119+'Contract 2'!Q119+'Contract 3'!Q119+'Contract 4'!Q119+'Contract 5'!Q119+'Contract 6'!Q119+'Contract 7'!Q119+'Contract 8'!Q119+'Contract 9'!Q119+'Contract 10'!Q119+'Contract 11'!Q119+'Contract 12'!Q119+'Contract 13'!Q119+'Contract 14'!Q119+'Contract 15'!Q119</f>
        <v>0</v>
      </c>
      <c r="W119" s="155">
        <f>+'Contract 1'!R119+'Contract 2'!R119+'Contract 3'!R119+'Contract 4'!R119+'Contract 5'!R119+'Contract 6'!R119+'Contract 7'!R119+'Contract 8'!R119+'Contract 9'!R119+'Contract 10'!R119+'Contract 11'!R119+'Contract 12'!R119+'Contract 13'!R119+'Contract 14'!R119+'Contract 15'!R119</f>
        <v>0</v>
      </c>
      <c r="X119" s="155">
        <f>+'Contract 1'!S119+'Contract 2'!S119+'Contract 3'!S119+'Contract 4'!S119+'Contract 5'!S119+'Contract 6'!S119+'Contract 7'!S119+'Contract 8'!S119+'Contract 9'!S119+'Contract 10'!S119+'Contract 11'!S119+'Contract 12'!S119+'Contract 13'!S119+'Contract 14'!S119+'Contract 15'!S119</f>
        <v>0</v>
      </c>
      <c r="Y119" s="155">
        <f>+'Contract 1'!T119+'Contract 2'!T119+'Contract 3'!T119+'Contract 4'!T119+'Contract 5'!T119+'Contract 6'!T119+'Contract 7'!T119+'Contract 8'!T119+'Contract 9'!T119+'Contract 10'!T119+'Contract 11'!T119+'Contract 12'!T119+'Contract 13'!T119+'Contract 14'!T119+'Contract 15'!T119</f>
        <v>0</v>
      </c>
      <c r="Z119" s="157">
        <f t="shared" si="23"/>
        <v>0</v>
      </c>
      <c r="AA119" s="126">
        <f t="shared" si="24"/>
        <v>0</v>
      </c>
      <c r="AB119" s="18"/>
    </row>
    <row r="120" spans="2:28" collapsed="1" x14ac:dyDescent="0.25">
      <c r="B120" s="163"/>
      <c r="C120" s="162" t="s">
        <v>434</v>
      </c>
      <c r="D120" s="164"/>
      <c r="E120" s="64"/>
      <c r="F120" s="65"/>
      <c r="G120" s="165"/>
      <c r="H120" s="159">
        <f>SUBTOTAL(9,H112:H119)</f>
        <v>36800</v>
      </c>
      <c r="I120" s="166">
        <f>SUM(I112:I119)</f>
        <v>2250</v>
      </c>
      <c r="J120" s="166">
        <f>SUM(J112:J119)</f>
        <v>2250</v>
      </c>
      <c r="K120" s="166">
        <f>SUM(K112:K119)</f>
        <v>2250</v>
      </c>
      <c r="L120" s="271">
        <f>SUM(L112:L119)</f>
        <v>6750</v>
      </c>
      <c r="M120" s="312"/>
      <c r="N120" s="166">
        <f>SUBTOTAL(9,N112:N119)</f>
        <v>3066.66</v>
      </c>
      <c r="O120" s="166">
        <f>SUBTOTAL(9,O112:O119)</f>
        <v>3066.66</v>
      </c>
      <c r="P120" s="166">
        <f t="shared" ref="P120:AA120" si="25">SUBTOTAL(9,P112:P119)</f>
        <v>3066.66</v>
      </c>
      <c r="Q120" s="166">
        <f t="shared" si="25"/>
        <v>3066.66</v>
      </c>
      <c r="R120" s="166">
        <f t="shared" si="25"/>
        <v>3066.66</v>
      </c>
      <c r="S120" s="166">
        <f t="shared" si="25"/>
        <v>3066.66</v>
      </c>
      <c r="T120" s="166">
        <f t="shared" si="25"/>
        <v>3066.66</v>
      </c>
      <c r="U120" s="166">
        <f t="shared" si="25"/>
        <v>3066.66</v>
      </c>
      <c r="V120" s="166">
        <f t="shared" si="25"/>
        <v>3066.66</v>
      </c>
      <c r="W120" s="166">
        <f t="shared" si="25"/>
        <v>3066.66</v>
      </c>
      <c r="X120" s="166">
        <f t="shared" si="25"/>
        <v>3066.66</v>
      </c>
      <c r="Y120" s="166">
        <f t="shared" si="25"/>
        <v>3066.66</v>
      </c>
      <c r="Z120" s="166">
        <f t="shared" si="25"/>
        <v>36799.920000000006</v>
      </c>
      <c r="AA120" s="73">
        <f t="shared" si="25"/>
        <v>7.9999999992651283E-2</v>
      </c>
      <c r="AB120" s="64"/>
    </row>
    <row r="121" spans="2:28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+'Contract 1'!H121+'Contract 2'!H121+'Contract 3'!H121+'Contract 4'!H121+'Contract 5'!H121+'Contract 6'!H121+'Contract 7'!H121+'Contract 8'!H121+'Contract 9'!H121+'Contract 10'!H121+'Contract 11'!H121+'Contract 12'!H121+'Contract 13'!H121+'Contract 14'!H121+'Contract 15'!H121</f>
        <v>1800</v>
      </c>
      <c r="I121" s="155">
        <f>+'FY 24-25 Forecast'!L126</f>
        <v>333.33</v>
      </c>
      <c r="J121" s="155">
        <f>+'FY 24-25 Forecast'!M126</f>
        <v>333.33</v>
      </c>
      <c r="K121" s="155">
        <f>+'FY 24-25 Forecast'!N126</f>
        <v>333.33</v>
      </c>
      <c r="L121" s="270">
        <f>+'FY 24-25 Forecast'!O126</f>
        <v>999.99</v>
      </c>
      <c r="M121" s="309"/>
      <c r="N121" s="155">
        <f>+'Contract 1'!I121+'Contract 2'!I121+'Contract 3'!I121+'Contract 4'!I121+'Contract 5'!I121+'Contract 6'!I121+'Contract 7'!I121+'Contract 8'!I121+'Contract 9'!I121+'Contract 10'!I121+'Contract 11'!I121+'Contract 12'!I121+'Contract 13'!I121+'Contract 14'!I121+'Contract 15'!I121</f>
        <v>150</v>
      </c>
      <c r="O121" s="155">
        <f>+'Contract 1'!J121+'Contract 2'!J121+'Contract 3'!J121+'Contract 4'!J121+'Contract 5'!J121+'Contract 6'!J121+'Contract 7'!J121+'Contract 8'!J121+'Contract 9'!J121+'Contract 10'!J121+'Contract 11'!J121+'Contract 12'!J121+'Contract 13'!J121+'Contract 14'!J121+'Contract 15'!J121</f>
        <v>150</v>
      </c>
      <c r="P121" s="155">
        <f>+'Contract 1'!K121+'Contract 2'!K121+'Contract 3'!K121+'Contract 4'!K121+'Contract 5'!K121+'Contract 6'!K121+'Contract 7'!K121+'Contract 8'!K121+'Contract 9'!K121+'Contract 10'!K121+'Contract 11'!K121+'Contract 12'!K121+'Contract 13'!K121+'Contract 14'!K121+'Contract 15'!K121</f>
        <v>150</v>
      </c>
      <c r="Q121" s="155">
        <f>+'Contract 1'!L121+'Contract 2'!L121+'Contract 3'!L121+'Contract 4'!L121+'Contract 5'!L121+'Contract 6'!L121+'Contract 7'!L121+'Contract 8'!L121+'Contract 9'!L121+'Contract 10'!L121+'Contract 11'!L121+'Contract 12'!L121+'Contract 13'!L121+'Contract 14'!L121+'Contract 15'!L121</f>
        <v>150</v>
      </c>
      <c r="R121" s="155">
        <f>+'Contract 1'!M121+'Contract 2'!M121+'Contract 3'!M121+'Contract 4'!M121+'Contract 5'!M121+'Contract 6'!M121+'Contract 7'!M121+'Contract 8'!M121+'Contract 9'!M121+'Contract 10'!M121+'Contract 11'!M121+'Contract 12'!M121+'Contract 13'!M121+'Contract 14'!M121+'Contract 15'!M121</f>
        <v>150</v>
      </c>
      <c r="S121" s="155">
        <f>+'Contract 1'!N121+'Contract 2'!N121+'Contract 3'!N121+'Contract 4'!N121+'Contract 5'!N121+'Contract 6'!N121+'Contract 7'!N121+'Contract 8'!N121+'Contract 9'!N121+'Contract 10'!N121+'Contract 11'!N121+'Contract 12'!N121+'Contract 13'!N121+'Contract 14'!N121+'Contract 15'!N121</f>
        <v>150</v>
      </c>
      <c r="T121" s="155">
        <f>+'Contract 1'!O121+'Contract 2'!O121+'Contract 3'!O121+'Contract 4'!O121+'Contract 5'!O121+'Contract 6'!O121+'Contract 7'!O121+'Contract 8'!O121+'Contract 9'!O121+'Contract 10'!O121+'Contract 11'!O121+'Contract 12'!O121+'Contract 13'!O121+'Contract 14'!O121+'Contract 15'!O121</f>
        <v>150</v>
      </c>
      <c r="U121" s="155">
        <f>+'Contract 1'!P121+'Contract 2'!P121+'Contract 3'!P121+'Contract 4'!P121+'Contract 5'!P121+'Contract 6'!P121+'Contract 7'!P121+'Contract 8'!P121+'Contract 9'!P121+'Contract 10'!P121+'Contract 11'!P121+'Contract 12'!P121+'Contract 13'!P121+'Contract 14'!P121+'Contract 15'!P121</f>
        <v>150</v>
      </c>
      <c r="V121" s="155">
        <f>+'Contract 1'!Q121+'Contract 2'!Q121+'Contract 3'!Q121+'Contract 4'!Q121+'Contract 5'!Q121+'Contract 6'!Q121+'Contract 7'!Q121+'Contract 8'!Q121+'Contract 9'!Q121+'Contract 10'!Q121+'Contract 11'!Q121+'Contract 12'!Q121+'Contract 13'!Q121+'Contract 14'!Q121+'Contract 15'!Q121</f>
        <v>150</v>
      </c>
      <c r="W121" s="155">
        <f>+'Contract 1'!R121+'Contract 2'!R121+'Contract 3'!R121+'Contract 4'!R121+'Contract 5'!R121+'Contract 6'!R121+'Contract 7'!R121+'Contract 8'!R121+'Contract 9'!R121+'Contract 10'!R121+'Contract 11'!R121+'Contract 12'!R121+'Contract 13'!R121+'Contract 14'!R121+'Contract 15'!R121</f>
        <v>150</v>
      </c>
      <c r="X121" s="155">
        <f>+'Contract 1'!S121+'Contract 2'!S121+'Contract 3'!S121+'Contract 4'!S121+'Contract 5'!S121+'Contract 6'!S121+'Contract 7'!S121+'Contract 8'!S121+'Contract 9'!S121+'Contract 10'!S121+'Contract 11'!S121+'Contract 12'!S121+'Contract 13'!S121+'Contract 14'!S121+'Contract 15'!S121</f>
        <v>150</v>
      </c>
      <c r="Y121" s="155">
        <f>+'Contract 1'!T121+'Contract 2'!T121+'Contract 3'!T121+'Contract 4'!T121+'Contract 5'!T121+'Contract 6'!T121+'Contract 7'!T121+'Contract 8'!T121+'Contract 9'!T121+'Contract 10'!T121+'Contract 11'!T121+'Contract 12'!T121+'Contract 13'!T121+'Contract 14'!T121+'Contract 15'!T121</f>
        <v>150</v>
      </c>
      <c r="Z121" s="157">
        <f t="shared" ref="Z121:Z128" si="26">SUM(N121:Y121)</f>
        <v>1800</v>
      </c>
      <c r="AA121" s="126">
        <f t="shared" ref="AA121:AA128" si="27">H121-Z121</f>
        <v>0</v>
      </c>
      <c r="AB121" s="18"/>
    </row>
    <row r="122" spans="2:28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+'Contract 1'!H122+'Contract 2'!H122+'Contract 3'!H122+'Contract 4'!H122+'Contract 5'!H122+'Contract 6'!H122+'Contract 7'!H122+'Contract 8'!H122+'Contract 9'!H122+'Contract 10'!H122+'Contract 11'!H122+'Contract 12'!H122+'Contract 13'!H122+'Contract 14'!H122+'Contract 15'!H122</f>
        <v>0</v>
      </c>
      <c r="I122" s="155">
        <f>+'FY 24-25 Forecast'!L127</f>
        <v>0</v>
      </c>
      <c r="J122" s="155">
        <f>+'FY 24-25 Forecast'!M127</f>
        <v>0</v>
      </c>
      <c r="K122" s="155">
        <f>+'FY 24-25 Forecast'!N127</f>
        <v>0</v>
      </c>
      <c r="L122" s="270">
        <f>+'FY 24-25 Forecast'!O127</f>
        <v>0</v>
      </c>
      <c r="M122" s="309"/>
      <c r="N122" s="155">
        <f>+'Contract 1'!I122+'Contract 2'!I122+'Contract 3'!I122+'Contract 4'!I122+'Contract 5'!I122+'Contract 6'!I122+'Contract 7'!I122+'Contract 8'!I122+'Contract 9'!I122+'Contract 10'!I122+'Contract 11'!I122+'Contract 12'!I122+'Contract 13'!I122+'Contract 14'!I122+'Contract 15'!I122</f>
        <v>0</v>
      </c>
      <c r="O122" s="155">
        <f>+'Contract 1'!J122+'Contract 2'!J122+'Contract 3'!J122+'Contract 4'!J122+'Contract 5'!J122+'Contract 6'!J122+'Contract 7'!J122+'Contract 8'!J122+'Contract 9'!J122+'Contract 10'!J122+'Contract 11'!J122+'Contract 12'!J122+'Contract 13'!J122+'Contract 14'!J122+'Contract 15'!J122</f>
        <v>0</v>
      </c>
      <c r="P122" s="155">
        <f>+'Contract 1'!K122+'Contract 2'!K122+'Contract 3'!K122+'Contract 4'!K122+'Contract 5'!K122+'Contract 6'!K122+'Contract 7'!K122+'Contract 8'!K122+'Contract 9'!K122+'Contract 10'!K122+'Contract 11'!K122+'Contract 12'!K122+'Contract 13'!K122+'Contract 14'!K122+'Contract 15'!K122</f>
        <v>0</v>
      </c>
      <c r="Q122" s="155">
        <f>+'Contract 1'!L122+'Contract 2'!L122+'Contract 3'!L122+'Contract 4'!L122+'Contract 5'!L122+'Contract 6'!L122+'Contract 7'!L122+'Contract 8'!L122+'Contract 9'!L122+'Contract 10'!L122+'Contract 11'!L122+'Contract 12'!L122+'Contract 13'!L122+'Contract 14'!L122+'Contract 15'!L122</f>
        <v>0</v>
      </c>
      <c r="R122" s="155">
        <f>+'Contract 1'!M122+'Contract 2'!M122+'Contract 3'!M122+'Contract 4'!M122+'Contract 5'!M122+'Contract 6'!M122+'Contract 7'!M122+'Contract 8'!M122+'Contract 9'!M122+'Contract 10'!M122+'Contract 11'!M122+'Contract 12'!M122+'Contract 13'!M122+'Contract 14'!M122+'Contract 15'!M122</f>
        <v>0</v>
      </c>
      <c r="S122" s="155">
        <f>+'Contract 1'!N122+'Contract 2'!N122+'Contract 3'!N122+'Contract 4'!N122+'Contract 5'!N122+'Contract 6'!N122+'Contract 7'!N122+'Contract 8'!N122+'Contract 9'!N122+'Contract 10'!N122+'Contract 11'!N122+'Contract 12'!N122+'Contract 13'!N122+'Contract 14'!N122+'Contract 15'!N122</f>
        <v>0</v>
      </c>
      <c r="T122" s="155">
        <f>+'Contract 1'!O122+'Contract 2'!O122+'Contract 3'!O122+'Contract 4'!O122+'Contract 5'!O122+'Contract 6'!O122+'Contract 7'!O122+'Contract 8'!O122+'Contract 9'!O122+'Contract 10'!O122+'Contract 11'!O122+'Contract 12'!O122+'Contract 13'!O122+'Contract 14'!O122+'Contract 15'!O122</f>
        <v>0</v>
      </c>
      <c r="U122" s="155">
        <f>+'Contract 1'!P122+'Contract 2'!P122+'Contract 3'!P122+'Contract 4'!P122+'Contract 5'!P122+'Contract 6'!P122+'Contract 7'!P122+'Contract 8'!P122+'Contract 9'!P122+'Contract 10'!P122+'Contract 11'!P122+'Contract 12'!P122+'Contract 13'!P122+'Contract 14'!P122+'Contract 15'!P122</f>
        <v>0</v>
      </c>
      <c r="V122" s="155">
        <f>+'Contract 1'!Q122+'Contract 2'!Q122+'Contract 3'!Q122+'Contract 4'!Q122+'Contract 5'!Q122+'Contract 6'!Q122+'Contract 7'!Q122+'Contract 8'!Q122+'Contract 9'!Q122+'Contract 10'!Q122+'Contract 11'!Q122+'Contract 12'!Q122+'Contract 13'!Q122+'Contract 14'!Q122+'Contract 15'!Q122</f>
        <v>0</v>
      </c>
      <c r="W122" s="155">
        <f>+'Contract 1'!R122+'Contract 2'!R122+'Contract 3'!R122+'Contract 4'!R122+'Contract 5'!R122+'Contract 6'!R122+'Contract 7'!R122+'Contract 8'!R122+'Contract 9'!R122+'Contract 10'!R122+'Contract 11'!R122+'Contract 12'!R122+'Contract 13'!R122+'Contract 14'!R122+'Contract 15'!R122</f>
        <v>0</v>
      </c>
      <c r="X122" s="155">
        <f>+'Contract 1'!S122+'Contract 2'!S122+'Contract 3'!S122+'Contract 4'!S122+'Contract 5'!S122+'Contract 6'!S122+'Contract 7'!S122+'Contract 8'!S122+'Contract 9'!S122+'Contract 10'!S122+'Contract 11'!S122+'Contract 12'!S122+'Contract 13'!S122+'Contract 14'!S122+'Contract 15'!S122</f>
        <v>0</v>
      </c>
      <c r="Y122" s="155">
        <f>+'Contract 1'!T122+'Contract 2'!T122+'Contract 3'!T122+'Contract 4'!T122+'Contract 5'!T122+'Contract 6'!T122+'Contract 7'!T122+'Contract 8'!T122+'Contract 9'!T122+'Contract 10'!T122+'Contract 11'!T122+'Contract 12'!T122+'Contract 13'!T122+'Contract 14'!T122+'Contract 15'!T122</f>
        <v>0</v>
      </c>
      <c r="Z122" s="157">
        <f t="shared" si="26"/>
        <v>0</v>
      </c>
      <c r="AA122" s="126">
        <f t="shared" si="27"/>
        <v>0</v>
      </c>
      <c r="AB122" s="18"/>
    </row>
    <row r="123" spans="2:28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+'Contract 1'!H123+'Contract 2'!H123+'Contract 3'!H123+'Contract 4'!H123+'Contract 5'!H123+'Contract 6'!H123+'Contract 7'!H123+'Contract 8'!H123+'Contract 9'!H123+'Contract 10'!H123+'Contract 11'!H123+'Contract 12'!H123+'Contract 13'!H123+'Contract 14'!H123+'Contract 15'!H123</f>
        <v>1080</v>
      </c>
      <c r="I123" s="155">
        <f>+'FY 24-25 Forecast'!L128</f>
        <v>259</v>
      </c>
      <c r="J123" s="155">
        <f>+'FY 24-25 Forecast'!M128</f>
        <v>259</v>
      </c>
      <c r="K123" s="155">
        <f>+'FY 24-25 Forecast'!N128</f>
        <v>259</v>
      </c>
      <c r="L123" s="270">
        <f>+'FY 24-25 Forecast'!O128</f>
        <v>1094.24</v>
      </c>
      <c r="M123" s="309"/>
      <c r="N123" s="155">
        <f>+'Contract 1'!I123+'Contract 2'!I123+'Contract 3'!I123+'Contract 4'!I123+'Contract 5'!I123+'Contract 6'!I123+'Contract 7'!I123+'Contract 8'!I123+'Contract 9'!I123+'Contract 10'!I123+'Contract 11'!I123+'Contract 12'!I123+'Contract 13'!I123+'Contract 14'!I123+'Contract 15'!I123</f>
        <v>90</v>
      </c>
      <c r="O123" s="155">
        <f>+'Contract 1'!J123+'Contract 2'!J123+'Contract 3'!J123+'Contract 4'!J123+'Contract 5'!J123+'Contract 6'!J123+'Contract 7'!J123+'Contract 8'!J123+'Contract 9'!J123+'Contract 10'!J123+'Contract 11'!J123+'Contract 12'!J123+'Contract 13'!J123+'Contract 14'!J123+'Contract 15'!J123</f>
        <v>90</v>
      </c>
      <c r="P123" s="155">
        <f>+'Contract 1'!K123+'Contract 2'!K123+'Contract 3'!K123+'Contract 4'!K123+'Contract 5'!K123+'Contract 6'!K123+'Contract 7'!K123+'Contract 8'!K123+'Contract 9'!K123+'Contract 10'!K123+'Contract 11'!K123+'Contract 12'!K123+'Contract 13'!K123+'Contract 14'!K123+'Contract 15'!K123</f>
        <v>90</v>
      </c>
      <c r="Q123" s="155">
        <f>+'Contract 1'!L123+'Contract 2'!L123+'Contract 3'!L123+'Contract 4'!L123+'Contract 5'!L123+'Contract 6'!L123+'Contract 7'!L123+'Contract 8'!L123+'Contract 9'!L123+'Contract 10'!L123+'Contract 11'!L123+'Contract 12'!L123+'Contract 13'!L123+'Contract 14'!L123+'Contract 15'!L123</f>
        <v>90</v>
      </c>
      <c r="R123" s="155">
        <f>+'Contract 1'!M123+'Contract 2'!M123+'Contract 3'!M123+'Contract 4'!M123+'Contract 5'!M123+'Contract 6'!M123+'Contract 7'!M123+'Contract 8'!M123+'Contract 9'!M123+'Contract 10'!M123+'Contract 11'!M123+'Contract 12'!M123+'Contract 13'!M123+'Contract 14'!M123+'Contract 15'!M123</f>
        <v>90</v>
      </c>
      <c r="S123" s="155">
        <f>+'Contract 1'!N123+'Contract 2'!N123+'Contract 3'!N123+'Contract 4'!N123+'Contract 5'!N123+'Contract 6'!N123+'Contract 7'!N123+'Contract 8'!N123+'Contract 9'!N123+'Contract 10'!N123+'Contract 11'!N123+'Contract 12'!N123+'Contract 13'!N123+'Contract 14'!N123+'Contract 15'!N123</f>
        <v>90</v>
      </c>
      <c r="T123" s="155">
        <f>+'Contract 1'!O123+'Contract 2'!O123+'Contract 3'!O123+'Contract 4'!O123+'Contract 5'!O123+'Contract 6'!O123+'Contract 7'!O123+'Contract 8'!O123+'Contract 9'!O123+'Contract 10'!O123+'Contract 11'!O123+'Contract 12'!O123+'Contract 13'!O123+'Contract 14'!O123+'Contract 15'!O123</f>
        <v>90</v>
      </c>
      <c r="U123" s="155">
        <f>+'Contract 1'!P123+'Contract 2'!P123+'Contract 3'!P123+'Contract 4'!P123+'Contract 5'!P123+'Contract 6'!P123+'Contract 7'!P123+'Contract 8'!P123+'Contract 9'!P123+'Contract 10'!P123+'Contract 11'!P123+'Contract 12'!P123+'Contract 13'!P123+'Contract 14'!P123+'Contract 15'!P123</f>
        <v>90</v>
      </c>
      <c r="V123" s="155">
        <f>+'Contract 1'!Q123+'Contract 2'!Q123+'Contract 3'!Q123+'Contract 4'!Q123+'Contract 5'!Q123+'Contract 6'!Q123+'Contract 7'!Q123+'Contract 8'!Q123+'Contract 9'!Q123+'Contract 10'!Q123+'Contract 11'!Q123+'Contract 12'!Q123+'Contract 13'!Q123+'Contract 14'!Q123+'Contract 15'!Q123</f>
        <v>90</v>
      </c>
      <c r="W123" s="155">
        <f>+'Contract 1'!R123+'Contract 2'!R123+'Contract 3'!R123+'Contract 4'!R123+'Contract 5'!R123+'Contract 6'!R123+'Contract 7'!R123+'Contract 8'!R123+'Contract 9'!R123+'Contract 10'!R123+'Contract 11'!R123+'Contract 12'!R123+'Contract 13'!R123+'Contract 14'!R123+'Contract 15'!R123</f>
        <v>90</v>
      </c>
      <c r="X123" s="155">
        <f>+'Contract 1'!S123+'Contract 2'!S123+'Contract 3'!S123+'Contract 4'!S123+'Contract 5'!S123+'Contract 6'!S123+'Contract 7'!S123+'Contract 8'!S123+'Contract 9'!S123+'Contract 10'!S123+'Contract 11'!S123+'Contract 12'!S123+'Contract 13'!S123+'Contract 14'!S123+'Contract 15'!S123</f>
        <v>90</v>
      </c>
      <c r="Y123" s="155">
        <f>+'Contract 1'!T123+'Contract 2'!T123+'Contract 3'!T123+'Contract 4'!T123+'Contract 5'!T123+'Contract 6'!T123+'Contract 7'!T123+'Contract 8'!T123+'Contract 9'!T123+'Contract 10'!T123+'Contract 11'!T123+'Contract 12'!T123+'Contract 13'!T123+'Contract 14'!T123+'Contract 15'!T123</f>
        <v>90</v>
      </c>
      <c r="Z123" s="157">
        <f t="shared" si="26"/>
        <v>1080</v>
      </c>
      <c r="AA123" s="126">
        <f t="shared" si="27"/>
        <v>0</v>
      </c>
      <c r="AB123" s="18"/>
    </row>
    <row r="124" spans="2:28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+'Contract 1'!H124+'Contract 2'!H124+'Contract 3'!H124+'Contract 4'!H124+'Contract 5'!H124+'Contract 6'!H124+'Contract 7'!H124+'Contract 8'!H124+'Contract 9'!H124+'Contract 10'!H124+'Contract 11'!H124+'Contract 12'!H124+'Contract 13'!H124+'Contract 14'!H124+'Contract 15'!H124</f>
        <v>0</v>
      </c>
      <c r="I124" s="155">
        <f>+'FY 24-25 Forecast'!L129</f>
        <v>0</v>
      </c>
      <c r="J124" s="155">
        <f>+'FY 24-25 Forecast'!M129</f>
        <v>0</v>
      </c>
      <c r="K124" s="155">
        <f>+'FY 24-25 Forecast'!N129</f>
        <v>0</v>
      </c>
      <c r="L124" s="270">
        <f>+'FY 24-25 Forecast'!O129</f>
        <v>0</v>
      </c>
      <c r="M124" s="309"/>
      <c r="N124" s="155">
        <f>+'Contract 1'!I124+'Contract 2'!I124+'Contract 3'!I124+'Contract 4'!I124+'Contract 5'!I124+'Contract 6'!I124+'Contract 7'!I124+'Contract 8'!I124+'Contract 9'!I124+'Contract 10'!I124+'Contract 11'!I124+'Contract 12'!I124+'Contract 13'!I124+'Contract 14'!I124+'Contract 15'!I124</f>
        <v>0</v>
      </c>
      <c r="O124" s="155">
        <f>+'Contract 1'!J124+'Contract 2'!J124+'Contract 3'!J124+'Contract 4'!J124+'Contract 5'!J124+'Contract 6'!J124+'Contract 7'!J124+'Contract 8'!J124+'Contract 9'!J124+'Contract 10'!J124+'Contract 11'!J124+'Contract 12'!J124+'Contract 13'!J124+'Contract 14'!J124+'Contract 15'!J124</f>
        <v>0</v>
      </c>
      <c r="P124" s="155">
        <f>+'Contract 1'!K124+'Contract 2'!K124+'Contract 3'!K124+'Contract 4'!K124+'Contract 5'!K124+'Contract 6'!K124+'Contract 7'!K124+'Contract 8'!K124+'Contract 9'!K124+'Contract 10'!K124+'Contract 11'!K124+'Contract 12'!K124+'Contract 13'!K124+'Contract 14'!K124+'Contract 15'!K124</f>
        <v>0</v>
      </c>
      <c r="Q124" s="155">
        <f>+'Contract 1'!L124+'Contract 2'!L124+'Contract 3'!L124+'Contract 4'!L124+'Contract 5'!L124+'Contract 6'!L124+'Contract 7'!L124+'Contract 8'!L124+'Contract 9'!L124+'Contract 10'!L124+'Contract 11'!L124+'Contract 12'!L124+'Contract 13'!L124+'Contract 14'!L124+'Contract 15'!L124</f>
        <v>0</v>
      </c>
      <c r="R124" s="155">
        <f>+'Contract 1'!M124+'Contract 2'!M124+'Contract 3'!M124+'Contract 4'!M124+'Contract 5'!M124+'Contract 6'!M124+'Contract 7'!M124+'Contract 8'!M124+'Contract 9'!M124+'Contract 10'!M124+'Contract 11'!M124+'Contract 12'!M124+'Contract 13'!M124+'Contract 14'!M124+'Contract 15'!M124</f>
        <v>0</v>
      </c>
      <c r="S124" s="155">
        <f>+'Contract 1'!N124+'Contract 2'!N124+'Contract 3'!N124+'Contract 4'!N124+'Contract 5'!N124+'Contract 6'!N124+'Contract 7'!N124+'Contract 8'!N124+'Contract 9'!N124+'Contract 10'!N124+'Contract 11'!N124+'Contract 12'!N124+'Contract 13'!N124+'Contract 14'!N124+'Contract 15'!N124</f>
        <v>0</v>
      </c>
      <c r="T124" s="155">
        <f>+'Contract 1'!O124+'Contract 2'!O124+'Contract 3'!O124+'Contract 4'!O124+'Contract 5'!O124+'Contract 6'!O124+'Contract 7'!O124+'Contract 8'!O124+'Contract 9'!O124+'Contract 10'!O124+'Contract 11'!O124+'Contract 12'!O124+'Contract 13'!O124+'Contract 14'!O124+'Contract 15'!O124</f>
        <v>0</v>
      </c>
      <c r="U124" s="155">
        <f>+'Contract 1'!P124+'Contract 2'!P124+'Contract 3'!P124+'Contract 4'!P124+'Contract 5'!P124+'Contract 6'!P124+'Contract 7'!P124+'Contract 8'!P124+'Contract 9'!P124+'Contract 10'!P124+'Contract 11'!P124+'Contract 12'!P124+'Contract 13'!P124+'Contract 14'!P124+'Contract 15'!P124</f>
        <v>0</v>
      </c>
      <c r="V124" s="155">
        <f>+'Contract 1'!Q124+'Contract 2'!Q124+'Contract 3'!Q124+'Contract 4'!Q124+'Contract 5'!Q124+'Contract 6'!Q124+'Contract 7'!Q124+'Contract 8'!Q124+'Contract 9'!Q124+'Contract 10'!Q124+'Contract 11'!Q124+'Contract 12'!Q124+'Contract 13'!Q124+'Contract 14'!Q124+'Contract 15'!Q124</f>
        <v>0</v>
      </c>
      <c r="W124" s="155">
        <f>+'Contract 1'!R124+'Contract 2'!R124+'Contract 3'!R124+'Contract 4'!R124+'Contract 5'!R124+'Contract 6'!R124+'Contract 7'!R124+'Contract 8'!R124+'Contract 9'!R124+'Contract 10'!R124+'Contract 11'!R124+'Contract 12'!R124+'Contract 13'!R124+'Contract 14'!R124+'Contract 15'!R124</f>
        <v>0</v>
      </c>
      <c r="X124" s="155">
        <f>+'Contract 1'!S124+'Contract 2'!S124+'Contract 3'!S124+'Contract 4'!S124+'Contract 5'!S124+'Contract 6'!S124+'Contract 7'!S124+'Contract 8'!S124+'Contract 9'!S124+'Contract 10'!S124+'Contract 11'!S124+'Contract 12'!S124+'Contract 13'!S124+'Contract 14'!S124+'Contract 15'!S124</f>
        <v>0</v>
      </c>
      <c r="Y124" s="155">
        <f>+'Contract 1'!T124+'Contract 2'!T124+'Contract 3'!T124+'Contract 4'!T124+'Contract 5'!T124+'Contract 6'!T124+'Contract 7'!T124+'Contract 8'!T124+'Contract 9'!T124+'Contract 10'!T124+'Contract 11'!T124+'Contract 12'!T124+'Contract 13'!T124+'Contract 14'!T124+'Contract 15'!T124</f>
        <v>0</v>
      </c>
      <c r="Z124" s="157">
        <f t="shared" si="26"/>
        <v>0</v>
      </c>
      <c r="AA124" s="126">
        <f t="shared" si="27"/>
        <v>0</v>
      </c>
      <c r="AB124" s="18"/>
    </row>
    <row r="125" spans="2:28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+'Contract 1'!H125+'Contract 2'!H125+'Contract 3'!H125+'Contract 4'!H125+'Contract 5'!H125+'Contract 6'!H125+'Contract 7'!H125+'Contract 8'!H125+'Contract 9'!H125+'Contract 10'!H125+'Contract 11'!H125+'Contract 12'!H125+'Contract 13'!H125+'Contract 14'!H125+'Contract 15'!H125</f>
        <v>0</v>
      </c>
      <c r="I125" s="155">
        <f>+'FY 24-25 Forecast'!L130</f>
        <v>0</v>
      </c>
      <c r="J125" s="155">
        <f>+'FY 24-25 Forecast'!M130</f>
        <v>0</v>
      </c>
      <c r="K125" s="155">
        <f>+'FY 24-25 Forecast'!N130</f>
        <v>0</v>
      </c>
      <c r="L125" s="270">
        <f>+'FY 24-25 Forecast'!O130</f>
        <v>0</v>
      </c>
      <c r="M125" s="309"/>
      <c r="N125" s="155">
        <f>+'Contract 1'!I125+'Contract 2'!I125+'Contract 3'!I125+'Contract 4'!I125+'Contract 5'!I125+'Contract 6'!I125+'Contract 7'!I125+'Contract 8'!I125+'Contract 9'!I125+'Contract 10'!I125+'Contract 11'!I125+'Contract 12'!I125+'Contract 13'!I125+'Contract 14'!I125+'Contract 15'!I125</f>
        <v>0</v>
      </c>
      <c r="O125" s="155">
        <f>+'Contract 1'!J125+'Contract 2'!J125+'Contract 3'!J125+'Contract 4'!J125+'Contract 5'!J125+'Contract 6'!J125+'Contract 7'!J125+'Contract 8'!J125+'Contract 9'!J125+'Contract 10'!J125+'Contract 11'!J125+'Contract 12'!J125+'Contract 13'!J125+'Contract 14'!J125+'Contract 15'!J125</f>
        <v>0</v>
      </c>
      <c r="P125" s="155">
        <f>+'Contract 1'!K125+'Contract 2'!K125+'Contract 3'!K125+'Contract 4'!K125+'Contract 5'!K125+'Contract 6'!K125+'Contract 7'!K125+'Contract 8'!K125+'Contract 9'!K125+'Contract 10'!K125+'Contract 11'!K125+'Contract 12'!K125+'Contract 13'!K125+'Contract 14'!K125+'Contract 15'!K125</f>
        <v>0</v>
      </c>
      <c r="Q125" s="155">
        <f>+'Contract 1'!L125+'Contract 2'!L125+'Contract 3'!L125+'Contract 4'!L125+'Contract 5'!L125+'Contract 6'!L125+'Contract 7'!L125+'Contract 8'!L125+'Contract 9'!L125+'Contract 10'!L125+'Contract 11'!L125+'Contract 12'!L125+'Contract 13'!L125+'Contract 14'!L125+'Contract 15'!L125</f>
        <v>0</v>
      </c>
      <c r="R125" s="155">
        <f>+'Contract 1'!M125+'Contract 2'!M125+'Contract 3'!M125+'Contract 4'!M125+'Contract 5'!M125+'Contract 6'!M125+'Contract 7'!M125+'Contract 8'!M125+'Contract 9'!M125+'Contract 10'!M125+'Contract 11'!M125+'Contract 12'!M125+'Contract 13'!M125+'Contract 14'!M125+'Contract 15'!M125</f>
        <v>0</v>
      </c>
      <c r="S125" s="155">
        <f>+'Contract 1'!N125+'Contract 2'!N125+'Contract 3'!N125+'Contract 4'!N125+'Contract 5'!N125+'Contract 6'!N125+'Contract 7'!N125+'Contract 8'!N125+'Contract 9'!N125+'Contract 10'!N125+'Contract 11'!N125+'Contract 12'!N125+'Contract 13'!N125+'Contract 14'!N125+'Contract 15'!N125</f>
        <v>0</v>
      </c>
      <c r="T125" s="155">
        <f>+'Contract 1'!O125+'Contract 2'!O125+'Contract 3'!O125+'Contract 4'!O125+'Contract 5'!O125+'Contract 6'!O125+'Contract 7'!O125+'Contract 8'!O125+'Contract 9'!O125+'Contract 10'!O125+'Contract 11'!O125+'Contract 12'!O125+'Contract 13'!O125+'Contract 14'!O125+'Contract 15'!O125</f>
        <v>0</v>
      </c>
      <c r="U125" s="155">
        <f>+'Contract 1'!P125+'Contract 2'!P125+'Contract 3'!P125+'Contract 4'!P125+'Contract 5'!P125+'Contract 6'!P125+'Contract 7'!P125+'Contract 8'!P125+'Contract 9'!P125+'Contract 10'!P125+'Contract 11'!P125+'Contract 12'!P125+'Contract 13'!P125+'Contract 14'!P125+'Contract 15'!P125</f>
        <v>0</v>
      </c>
      <c r="V125" s="155">
        <f>+'Contract 1'!Q125+'Contract 2'!Q125+'Contract 3'!Q125+'Contract 4'!Q125+'Contract 5'!Q125+'Contract 6'!Q125+'Contract 7'!Q125+'Contract 8'!Q125+'Contract 9'!Q125+'Contract 10'!Q125+'Contract 11'!Q125+'Contract 12'!Q125+'Contract 13'!Q125+'Contract 14'!Q125+'Contract 15'!Q125</f>
        <v>0</v>
      </c>
      <c r="W125" s="155">
        <f>+'Contract 1'!R125+'Contract 2'!R125+'Contract 3'!R125+'Contract 4'!R125+'Contract 5'!R125+'Contract 6'!R125+'Contract 7'!R125+'Contract 8'!R125+'Contract 9'!R125+'Contract 10'!R125+'Contract 11'!R125+'Contract 12'!R125+'Contract 13'!R125+'Contract 14'!R125+'Contract 15'!R125</f>
        <v>0</v>
      </c>
      <c r="X125" s="155">
        <f>+'Contract 1'!S125+'Contract 2'!S125+'Contract 3'!S125+'Contract 4'!S125+'Contract 5'!S125+'Contract 6'!S125+'Contract 7'!S125+'Contract 8'!S125+'Contract 9'!S125+'Contract 10'!S125+'Contract 11'!S125+'Contract 12'!S125+'Contract 13'!S125+'Contract 14'!S125+'Contract 15'!S125</f>
        <v>0</v>
      </c>
      <c r="Y125" s="155">
        <f>+'Contract 1'!T125+'Contract 2'!T125+'Contract 3'!T125+'Contract 4'!T125+'Contract 5'!T125+'Contract 6'!T125+'Contract 7'!T125+'Contract 8'!T125+'Contract 9'!T125+'Contract 10'!T125+'Contract 11'!T125+'Contract 12'!T125+'Contract 13'!T125+'Contract 14'!T125+'Contract 15'!T125</f>
        <v>0</v>
      </c>
      <c r="Z125" s="157">
        <f t="shared" si="26"/>
        <v>0</v>
      </c>
      <c r="AA125" s="126">
        <f t="shared" si="27"/>
        <v>0</v>
      </c>
      <c r="AB125" s="18"/>
    </row>
    <row r="126" spans="2:28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+'Contract 1'!H126+'Contract 2'!H126+'Contract 3'!H126+'Contract 4'!H126+'Contract 5'!H126+'Contract 6'!H126+'Contract 7'!H126+'Contract 8'!H126+'Contract 9'!H126+'Contract 10'!H126+'Contract 11'!H126+'Contract 12'!H126+'Contract 13'!H126+'Contract 14'!H126+'Contract 15'!H126</f>
        <v>0</v>
      </c>
      <c r="I126" s="155">
        <f>+'FY 24-25 Forecast'!L131</f>
        <v>0</v>
      </c>
      <c r="J126" s="155">
        <f>+'FY 24-25 Forecast'!M131</f>
        <v>0</v>
      </c>
      <c r="K126" s="155">
        <f>+'FY 24-25 Forecast'!N131</f>
        <v>0</v>
      </c>
      <c r="L126" s="270">
        <f>+'FY 24-25 Forecast'!O131</f>
        <v>0</v>
      </c>
      <c r="M126" s="309"/>
      <c r="N126" s="155">
        <f>+'Contract 1'!I126+'Contract 2'!I126+'Contract 3'!I126+'Contract 4'!I126+'Contract 5'!I126+'Contract 6'!I126+'Contract 7'!I126+'Contract 8'!I126+'Contract 9'!I126+'Contract 10'!I126+'Contract 11'!I126+'Contract 12'!I126+'Contract 13'!I126+'Contract 14'!I126+'Contract 15'!I126</f>
        <v>0</v>
      </c>
      <c r="O126" s="155">
        <f>+'Contract 1'!J126+'Contract 2'!J126+'Contract 3'!J126+'Contract 4'!J126+'Contract 5'!J126+'Contract 6'!J126+'Contract 7'!J126+'Contract 8'!J126+'Contract 9'!J126+'Contract 10'!J126+'Contract 11'!J126+'Contract 12'!J126+'Contract 13'!J126+'Contract 14'!J126+'Contract 15'!J126</f>
        <v>0</v>
      </c>
      <c r="P126" s="155">
        <f>+'Contract 1'!K126+'Contract 2'!K126+'Contract 3'!K126+'Contract 4'!K126+'Contract 5'!K126+'Contract 6'!K126+'Contract 7'!K126+'Contract 8'!K126+'Contract 9'!K126+'Contract 10'!K126+'Contract 11'!K126+'Contract 12'!K126+'Contract 13'!K126+'Contract 14'!K126+'Contract 15'!K126</f>
        <v>0</v>
      </c>
      <c r="Q126" s="155">
        <f>+'Contract 1'!L126+'Contract 2'!L126+'Contract 3'!L126+'Contract 4'!L126+'Contract 5'!L126+'Contract 6'!L126+'Contract 7'!L126+'Contract 8'!L126+'Contract 9'!L126+'Contract 10'!L126+'Contract 11'!L126+'Contract 12'!L126+'Contract 13'!L126+'Contract 14'!L126+'Contract 15'!L126</f>
        <v>0</v>
      </c>
      <c r="R126" s="155">
        <f>+'Contract 1'!M126+'Contract 2'!M126+'Contract 3'!M126+'Contract 4'!M126+'Contract 5'!M126+'Contract 6'!M126+'Contract 7'!M126+'Contract 8'!M126+'Contract 9'!M126+'Contract 10'!M126+'Contract 11'!M126+'Contract 12'!M126+'Contract 13'!M126+'Contract 14'!M126+'Contract 15'!M126</f>
        <v>0</v>
      </c>
      <c r="S126" s="155">
        <f>+'Contract 1'!N126+'Contract 2'!N126+'Contract 3'!N126+'Contract 4'!N126+'Contract 5'!N126+'Contract 6'!N126+'Contract 7'!N126+'Contract 8'!N126+'Contract 9'!N126+'Contract 10'!N126+'Contract 11'!N126+'Contract 12'!N126+'Contract 13'!N126+'Contract 14'!N126+'Contract 15'!N126</f>
        <v>0</v>
      </c>
      <c r="T126" s="155">
        <f>+'Contract 1'!O126+'Contract 2'!O126+'Contract 3'!O126+'Contract 4'!O126+'Contract 5'!O126+'Contract 6'!O126+'Contract 7'!O126+'Contract 8'!O126+'Contract 9'!O126+'Contract 10'!O126+'Contract 11'!O126+'Contract 12'!O126+'Contract 13'!O126+'Contract 14'!O126+'Contract 15'!O126</f>
        <v>0</v>
      </c>
      <c r="U126" s="155">
        <f>+'Contract 1'!P126+'Contract 2'!P126+'Contract 3'!P126+'Contract 4'!P126+'Contract 5'!P126+'Contract 6'!P126+'Contract 7'!P126+'Contract 8'!P126+'Contract 9'!P126+'Contract 10'!P126+'Contract 11'!P126+'Contract 12'!P126+'Contract 13'!P126+'Contract 14'!P126+'Contract 15'!P126</f>
        <v>0</v>
      </c>
      <c r="V126" s="155">
        <f>+'Contract 1'!Q126+'Contract 2'!Q126+'Contract 3'!Q126+'Contract 4'!Q126+'Contract 5'!Q126+'Contract 6'!Q126+'Contract 7'!Q126+'Contract 8'!Q126+'Contract 9'!Q126+'Contract 10'!Q126+'Contract 11'!Q126+'Contract 12'!Q126+'Contract 13'!Q126+'Contract 14'!Q126+'Contract 15'!Q126</f>
        <v>0</v>
      </c>
      <c r="W126" s="155">
        <f>+'Contract 1'!R126+'Contract 2'!R126+'Contract 3'!R126+'Contract 4'!R126+'Contract 5'!R126+'Contract 6'!R126+'Contract 7'!R126+'Contract 8'!R126+'Contract 9'!R126+'Contract 10'!R126+'Contract 11'!R126+'Contract 12'!R126+'Contract 13'!R126+'Contract 14'!R126+'Contract 15'!R126</f>
        <v>0</v>
      </c>
      <c r="X126" s="155">
        <f>+'Contract 1'!S126+'Contract 2'!S126+'Contract 3'!S126+'Contract 4'!S126+'Contract 5'!S126+'Contract 6'!S126+'Contract 7'!S126+'Contract 8'!S126+'Contract 9'!S126+'Contract 10'!S126+'Contract 11'!S126+'Contract 12'!S126+'Contract 13'!S126+'Contract 14'!S126+'Contract 15'!S126</f>
        <v>0</v>
      </c>
      <c r="Y126" s="155">
        <f>+'Contract 1'!T126+'Contract 2'!T126+'Contract 3'!T126+'Contract 4'!T126+'Contract 5'!T126+'Contract 6'!T126+'Contract 7'!T126+'Contract 8'!T126+'Contract 9'!T126+'Contract 10'!T126+'Contract 11'!T126+'Contract 12'!T126+'Contract 13'!T126+'Contract 14'!T126+'Contract 15'!T126</f>
        <v>0</v>
      </c>
      <c r="Z126" s="157">
        <f t="shared" si="26"/>
        <v>0</v>
      </c>
      <c r="AA126" s="126">
        <f t="shared" si="27"/>
        <v>0</v>
      </c>
      <c r="AB126" s="18"/>
    </row>
    <row r="127" spans="2:28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+'Contract 1'!H127+'Contract 2'!H127+'Contract 3'!H127+'Contract 4'!H127+'Contract 5'!H127+'Contract 6'!H127+'Contract 7'!H127+'Contract 8'!H127+'Contract 9'!H127+'Contract 10'!H127+'Contract 11'!H127+'Contract 12'!H127+'Contract 13'!H127+'Contract 14'!H127+'Contract 15'!H127</f>
        <v>2000.0099999999998</v>
      </c>
      <c r="I127" s="155">
        <f>+'FY 24-25 Forecast'!L132</f>
        <v>666.67</v>
      </c>
      <c r="J127" s="155">
        <f>+'FY 24-25 Forecast'!M132</f>
        <v>666.67</v>
      </c>
      <c r="K127" s="155">
        <f>+'FY 24-25 Forecast'!N132</f>
        <v>666.67</v>
      </c>
      <c r="L127" s="270">
        <f>+'FY 24-25 Forecast'!O132</f>
        <v>2000.0099999999998</v>
      </c>
      <c r="M127" s="309"/>
      <c r="N127" s="155">
        <f>+'Contract 1'!I127+'Contract 2'!I127+'Contract 3'!I127+'Contract 4'!I127+'Contract 5'!I127+'Contract 6'!I127+'Contract 7'!I127+'Contract 8'!I127+'Contract 9'!I127+'Contract 10'!I127+'Contract 11'!I127+'Contract 12'!I127+'Contract 13'!I127+'Contract 14'!I127+'Contract 15'!I127</f>
        <v>166.67</v>
      </c>
      <c r="O127" s="155">
        <f>+'Contract 1'!J127+'Contract 2'!J127+'Contract 3'!J127+'Contract 4'!J127+'Contract 5'!J127+'Contract 6'!J127+'Contract 7'!J127+'Contract 8'!J127+'Contract 9'!J127+'Contract 10'!J127+'Contract 11'!J127+'Contract 12'!J127+'Contract 13'!J127+'Contract 14'!J127+'Contract 15'!J127</f>
        <v>166.67</v>
      </c>
      <c r="P127" s="155">
        <f>+'Contract 1'!K127+'Contract 2'!K127+'Contract 3'!K127+'Contract 4'!K127+'Contract 5'!K127+'Contract 6'!K127+'Contract 7'!K127+'Contract 8'!K127+'Contract 9'!K127+'Contract 10'!K127+'Contract 11'!K127+'Contract 12'!K127+'Contract 13'!K127+'Contract 14'!K127+'Contract 15'!K127</f>
        <v>166.67</v>
      </c>
      <c r="Q127" s="155">
        <f>+'Contract 1'!L127+'Contract 2'!L127+'Contract 3'!L127+'Contract 4'!L127+'Contract 5'!L127+'Contract 6'!L127+'Contract 7'!L127+'Contract 8'!L127+'Contract 9'!L127+'Contract 10'!L127+'Contract 11'!L127+'Contract 12'!L127+'Contract 13'!L127+'Contract 14'!L127+'Contract 15'!L127</f>
        <v>166.67</v>
      </c>
      <c r="R127" s="155">
        <f>+'Contract 1'!M127+'Contract 2'!M127+'Contract 3'!M127+'Contract 4'!M127+'Contract 5'!M127+'Contract 6'!M127+'Contract 7'!M127+'Contract 8'!M127+'Contract 9'!M127+'Contract 10'!M127+'Contract 11'!M127+'Contract 12'!M127+'Contract 13'!M127+'Contract 14'!M127+'Contract 15'!M127</f>
        <v>166.67</v>
      </c>
      <c r="S127" s="155">
        <f>+'Contract 1'!N127+'Contract 2'!N127+'Contract 3'!N127+'Contract 4'!N127+'Contract 5'!N127+'Contract 6'!N127+'Contract 7'!N127+'Contract 8'!N127+'Contract 9'!N127+'Contract 10'!N127+'Contract 11'!N127+'Contract 12'!N127+'Contract 13'!N127+'Contract 14'!N127+'Contract 15'!N127</f>
        <v>166.67</v>
      </c>
      <c r="T127" s="155">
        <f>+'Contract 1'!O127+'Contract 2'!O127+'Contract 3'!O127+'Contract 4'!O127+'Contract 5'!O127+'Contract 6'!O127+'Contract 7'!O127+'Contract 8'!O127+'Contract 9'!O127+'Contract 10'!O127+'Contract 11'!O127+'Contract 12'!O127+'Contract 13'!O127+'Contract 14'!O127+'Contract 15'!O127</f>
        <v>166.67</v>
      </c>
      <c r="U127" s="155">
        <f>+'Contract 1'!P127+'Contract 2'!P127+'Contract 3'!P127+'Contract 4'!P127+'Contract 5'!P127+'Contract 6'!P127+'Contract 7'!P127+'Contract 8'!P127+'Contract 9'!P127+'Contract 10'!P127+'Contract 11'!P127+'Contract 12'!P127+'Contract 13'!P127+'Contract 14'!P127+'Contract 15'!P127</f>
        <v>166.67</v>
      </c>
      <c r="V127" s="155">
        <f>+'Contract 1'!Q127+'Contract 2'!Q127+'Contract 3'!Q127+'Contract 4'!Q127+'Contract 5'!Q127+'Contract 6'!Q127+'Contract 7'!Q127+'Contract 8'!Q127+'Contract 9'!Q127+'Contract 10'!Q127+'Contract 11'!Q127+'Contract 12'!Q127+'Contract 13'!Q127+'Contract 14'!Q127+'Contract 15'!Q127</f>
        <v>166.67</v>
      </c>
      <c r="W127" s="155">
        <f>+'Contract 1'!R127+'Contract 2'!R127+'Contract 3'!R127+'Contract 4'!R127+'Contract 5'!R127+'Contract 6'!R127+'Contract 7'!R127+'Contract 8'!R127+'Contract 9'!R127+'Contract 10'!R127+'Contract 11'!R127+'Contract 12'!R127+'Contract 13'!R127+'Contract 14'!R127+'Contract 15'!R127</f>
        <v>166.67</v>
      </c>
      <c r="X127" s="155">
        <f>+'Contract 1'!S127+'Contract 2'!S127+'Contract 3'!S127+'Contract 4'!S127+'Contract 5'!S127+'Contract 6'!S127+'Contract 7'!S127+'Contract 8'!S127+'Contract 9'!S127+'Contract 10'!S127+'Contract 11'!S127+'Contract 12'!S127+'Contract 13'!S127+'Contract 14'!S127+'Contract 15'!S127</f>
        <v>166.67</v>
      </c>
      <c r="Y127" s="155">
        <f>+'Contract 1'!T127+'Contract 2'!T127+'Contract 3'!T127+'Contract 4'!T127+'Contract 5'!T127+'Contract 6'!T127+'Contract 7'!T127+'Contract 8'!T127+'Contract 9'!T127+'Contract 10'!T127+'Contract 11'!T127+'Contract 12'!T127+'Contract 13'!T127+'Contract 14'!T127+'Contract 15'!T127</f>
        <v>166.67</v>
      </c>
      <c r="Z127" s="157">
        <f t="shared" si="26"/>
        <v>2000.0400000000002</v>
      </c>
      <c r="AA127" s="126">
        <f t="shared" si="27"/>
        <v>-3.0000000000427463E-2</v>
      </c>
      <c r="AB127" s="18"/>
    </row>
    <row r="128" spans="2:28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+'Contract 1'!H128+'Contract 2'!H128+'Contract 3'!H128+'Contract 4'!H128+'Contract 5'!H128+'Contract 6'!H128+'Contract 7'!H128+'Contract 8'!H128+'Contract 9'!H128+'Contract 10'!H128+'Contract 11'!H128+'Contract 12'!H128+'Contract 13'!H128+'Contract 14'!H128+'Contract 15'!H128</f>
        <v>0</v>
      </c>
      <c r="I128" s="155">
        <f>+'FY 24-25 Forecast'!L133</f>
        <v>0</v>
      </c>
      <c r="J128" s="155">
        <f>+'FY 24-25 Forecast'!M133</f>
        <v>0</v>
      </c>
      <c r="K128" s="155">
        <f>+'FY 24-25 Forecast'!N133</f>
        <v>0</v>
      </c>
      <c r="L128" s="270">
        <f>+'FY 24-25 Forecast'!O133</f>
        <v>0</v>
      </c>
      <c r="M128" s="309"/>
      <c r="N128" s="155">
        <f>+'Contract 1'!I128+'Contract 2'!I128+'Contract 3'!I128+'Contract 4'!I128+'Contract 5'!I128+'Contract 6'!I128+'Contract 7'!I128+'Contract 8'!I128+'Contract 9'!I128+'Contract 10'!I128+'Contract 11'!I128+'Contract 12'!I128+'Contract 13'!I128+'Contract 14'!I128+'Contract 15'!I128</f>
        <v>0</v>
      </c>
      <c r="O128" s="155">
        <f>+'Contract 1'!J128+'Contract 2'!J128+'Contract 3'!J128+'Contract 4'!J128+'Contract 5'!J128+'Contract 6'!J128+'Contract 7'!J128+'Contract 8'!J128+'Contract 9'!J128+'Contract 10'!J128+'Contract 11'!J128+'Contract 12'!J128+'Contract 13'!J128+'Contract 14'!J128+'Contract 15'!J128</f>
        <v>0</v>
      </c>
      <c r="P128" s="155">
        <f>+'Contract 1'!K128+'Contract 2'!K128+'Contract 3'!K128+'Contract 4'!K128+'Contract 5'!K128+'Contract 6'!K128+'Contract 7'!K128+'Contract 8'!K128+'Contract 9'!K128+'Contract 10'!K128+'Contract 11'!K128+'Contract 12'!K128+'Contract 13'!K128+'Contract 14'!K128+'Contract 15'!K128</f>
        <v>0</v>
      </c>
      <c r="Q128" s="155">
        <f>+'Contract 1'!L128+'Contract 2'!L128+'Contract 3'!L128+'Contract 4'!L128+'Contract 5'!L128+'Contract 6'!L128+'Contract 7'!L128+'Contract 8'!L128+'Contract 9'!L128+'Contract 10'!L128+'Contract 11'!L128+'Contract 12'!L128+'Contract 13'!L128+'Contract 14'!L128+'Contract 15'!L128</f>
        <v>0</v>
      </c>
      <c r="R128" s="155">
        <f>+'Contract 1'!M128+'Contract 2'!M128+'Contract 3'!M128+'Contract 4'!M128+'Contract 5'!M128+'Contract 6'!M128+'Contract 7'!M128+'Contract 8'!M128+'Contract 9'!M128+'Contract 10'!M128+'Contract 11'!M128+'Contract 12'!M128+'Contract 13'!M128+'Contract 14'!M128+'Contract 15'!M128</f>
        <v>0</v>
      </c>
      <c r="S128" s="155">
        <f>+'Contract 1'!N128+'Contract 2'!N128+'Contract 3'!N128+'Contract 4'!N128+'Contract 5'!N128+'Contract 6'!N128+'Contract 7'!N128+'Contract 8'!N128+'Contract 9'!N128+'Contract 10'!N128+'Contract 11'!N128+'Contract 12'!N128+'Contract 13'!N128+'Contract 14'!N128+'Contract 15'!N128</f>
        <v>0</v>
      </c>
      <c r="T128" s="155">
        <f>+'Contract 1'!O128+'Contract 2'!O128+'Contract 3'!O128+'Contract 4'!O128+'Contract 5'!O128+'Contract 6'!O128+'Contract 7'!O128+'Contract 8'!O128+'Contract 9'!O128+'Contract 10'!O128+'Contract 11'!O128+'Contract 12'!O128+'Contract 13'!O128+'Contract 14'!O128+'Contract 15'!O128</f>
        <v>0</v>
      </c>
      <c r="U128" s="155">
        <f>+'Contract 1'!P128+'Contract 2'!P128+'Contract 3'!P128+'Contract 4'!P128+'Contract 5'!P128+'Contract 6'!P128+'Contract 7'!P128+'Contract 8'!P128+'Contract 9'!P128+'Contract 10'!P128+'Contract 11'!P128+'Contract 12'!P128+'Contract 13'!P128+'Contract 14'!P128+'Contract 15'!P128</f>
        <v>0</v>
      </c>
      <c r="V128" s="155">
        <f>+'Contract 1'!Q128+'Contract 2'!Q128+'Contract 3'!Q128+'Contract 4'!Q128+'Contract 5'!Q128+'Contract 6'!Q128+'Contract 7'!Q128+'Contract 8'!Q128+'Contract 9'!Q128+'Contract 10'!Q128+'Contract 11'!Q128+'Contract 12'!Q128+'Contract 13'!Q128+'Contract 14'!Q128+'Contract 15'!Q128</f>
        <v>0</v>
      </c>
      <c r="W128" s="155">
        <f>+'Contract 1'!R128+'Contract 2'!R128+'Contract 3'!R128+'Contract 4'!R128+'Contract 5'!R128+'Contract 6'!R128+'Contract 7'!R128+'Contract 8'!R128+'Contract 9'!R128+'Contract 10'!R128+'Contract 11'!R128+'Contract 12'!R128+'Contract 13'!R128+'Contract 14'!R128+'Contract 15'!R128</f>
        <v>0</v>
      </c>
      <c r="X128" s="155">
        <f>+'Contract 1'!S128+'Contract 2'!S128+'Contract 3'!S128+'Contract 4'!S128+'Contract 5'!S128+'Contract 6'!S128+'Contract 7'!S128+'Contract 8'!S128+'Contract 9'!S128+'Contract 10'!S128+'Contract 11'!S128+'Contract 12'!S128+'Contract 13'!S128+'Contract 14'!S128+'Contract 15'!S128</f>
        <v>0</v>
      </c>
      <c r="Y128" s="155">
        <f>+'Contract 1'!T128+'Contract 2'!T128+'Contract 3'!T128+'Contract 4'!T128+'Contract 5'!T128+'Contract 6'!T128+'Contract 7'!T128+'Contract 8'!T128+'Contract 9'!T128+'Contract 10'!T128+'Contract 11'!T128+'Contract 12'!T128+'Contract 13'!T128+'Contract 14'!T128+'Contract 15'!T128</f>
        <v>0</v>
      </c>
      <c r="Z128" s="157">
        <f t="shared" si="26"/>
        <v>0</v>
      </c>
      <c r="AA128" s="126">
        <f t="shared" si="27"/>
        <v>0</v>
      </c>
      <c r="AB128" s="18"/>
    </row>
    <row r="129" spans="2:28" collapsed="1" x14ac:dyDescent="0.25">
      <c r="B129" s="163"/>
      <c r="C129" s="162" t="s">
        <v>443</v>
      </c>
      <c r="D129" s="164"/>
      <c r="E129" s="64"/>
      <c r="F129" s="65"/>
      <c r="G129" s="165"/>
      <c r="H129" s="159">
        <f>SUBTOTAL(9,H121:H128)</f>
        <v>4880.01</v>
      </c>
      <c r="I129" s="166">
        <f>SUM(I121:I128)</f>
        <v>1259</v>
      </c>
      <c r="J129" s="166">
        <f>SUM(J121:J128)</f>
        <v>1259</v>
      </c>
      <c r="K129" s="166">
        <f>SUM(K121:K128)</f>
        <v>1259</v>
      </c>
      <c r="L129" s="271">
        <f>SUM(L121:L128)</f>
        <v>4094.24</v>
      </c>
      <c r="M129" s="312"/>
      <c r="N129" s="166">
        <f>SUBTOTAL(9,N121:N128)</f>
        <v>406.66999999999996</v>
      </c>
      <c r="O129" s="166">
        <f>SUBTOTAL(9,O121:O128)</f>
        <v>406.66999999999996</v>
      </c>
      <c r="P129" s="166">
        <f t="shared" ref="P129:AA129" si="28">SUBTOTAL(9,P121:P128)</f>
        <v>406.66999999999996</v>
      </c>
      <c r="Q129" s="166">
        <f t="shared" si="28"/>
        <v>406.66999999999996</v>
      </c>
      <c r="R129" s="166">
        <f t="shared" si="28"/>
        <v>406.66999999999996</v>
      </c>
      <c r="S129" s="166">
        <f t="shared" si="28"/>
        <v>406.66999999999996</v>
      </c>
      <c r="T129" s="166">
        <f t="shared" si="28"/>
        <v>406.66999999999996</v>
      </c>
      <c r="U129" s="166">
        <f t="shared" si="28"/>
        <v>406.66999999999996</v>
      </c>
      <c r="V129" s="166">
        <f t="shared" si="28"/>
        <v>406.66999999999996</v>
      </c>
      <c r="W129" s="166">
        <f t="shared" si="28"/>
        <v>406.66999999999996</v>
      </c>
      <c r="X129" s="166">
        <f t="shared" si="28"/>
        <v>406.66999999999996</v>
      </c>
      <c r="Y129" s="166">
        <f t="shared" si="28"/>
        <v>406.66999999999996</v>
      </c>
      <c r="Z129" s="166">
        <f t="shared" si="28"/>
        <v>4880.04</v>
      </c>
      <c r="AA129" s="73">
        <f t="shared" si="28"/>
        <v>-3.0000000000427463E-2</v>
      </c>
      <c r="AB129" s="64"/>
    </row>
    <row r="130" spans="2:28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+'Contract 1'!H130+'Contract 2'!H130+'Contract 3'!H130+'Contract 4'!H130+'Contract 5'!H130+'Contract 6'!H130+'Contract 7'!H130+'Contract 8'!H130+'Contract 9'!H130+'Contract 10'!H130+'Contract 11'!H130+'Contract 12'!H130+'Contract 13'!H130+'Contract 14'!H130+'Contract 15'!H130</f>
        <v>20520</v>
      </c>
      <c r="I130" s="155">
        <f>+'FY 24-25 Forecast'!L135</f>
        <v>87</v>
      </c>
      <c r="J130" s="155">
        <f>+'FY 24-25 Forecast'!M135</f>
        <v>87</v>
      </c>
      <c r="K130" s="155">
        <f>+'FY 24-25 Forecast'!N135</f>
        <v>87</v>
      </c>
      <c r="L130" s="270">
        <f>+'FY 24-25 Forecast'!O135</f>
        <v>1044</v>
      </c>
      <c r="M130" s="309"/>
      <c r="N130" s="155">
        <f>+'Contract 1'!I130+'Contract 2'!I130+'Contract 3'!I130+'Contract 4'!I130+'Contract 5'!I130+'Contract 6'!I130+'Contract 7'!I130+'Contract 8'!I130+'Contract 9'!I130+'Contract 10'!I130+'Contract 11'!I130+'Contract 12'!I130+'Contract 13'!I130+'Contract 14'!I130+'Contract 15'!I130</f>
        <v>1710</v>
      </c>
      <c r="O130" s="155">
        <f>+'Contract 1'!J130+'Contract 2'!J130+'Contract 3'!J130+'Contract 4'!J130+'Contract 5'!J130+'Contract 6'!J130+'Contract 7'!J130+'Contract 8'!J130+'Contract 9'!J130+'Contract 10'!J130+'Contract 11'!J130+'Contract 12'!J130+'Contract 13'!J130+'Contract 14'!J130+'Contract 15'!J130</f>
        <v>1710</v>
      </c>
      <c r="P130" s="155">
        <f>+'Contract 1'!K130+'Contract 2'!K130+'Contract 3'!K130+'Contract 4'!K130+'Contract 5'!K130+'Contract 6'!K130+'Contract 7'!K130+'Contract 8'!K130+'Contract 9'!K130+'Contract 10'!K130+'Contract 11'!K130+'Contract 12'!K130+'Contract 13'!K130+'Contract 14'!K130+'Contract 15'!K130</f>
        <v>1710</v>
      </c>
      <c r="Q130" s="155">
        <f>+'Contract 1'!L130+'Contract 2'!L130+'Contract 3'!L130+'Contract 4'!L130+'Contract 5'!L130+'Contract 6'!L130+'Contract 7'!L130+'Contract 8'!L130+'Contract 9'!L130+'Contract 10'!L130+'Contract 11'!L130+'Contract 12'!L130+'Contract 13'!L130+'Contract 14'!L130+'Contract 15'!L130</f>
        <v>1710</v>
      </c>
      <c r="R130" s="155">
        <f>+'Contract 1'!M130+'Contract 2'!M130+'Contract 3'!M130+'Contract 4'!M130+'Contract 5'!M130+'Contract 6'!M130+'Contract 7'!M130+'Contract 8'!M130+'Contract 9'!M130+'Contract 10'!M130+'Contract 11'!M130+'Contract 12'!M130+'Contract 13'!M130+'Contract 14'!M130+'Contract 15'!M130</f>
        <v>1710</v>
      </c>
      <c r="S130" s="155">
        <f>+'Contract 1'!N130+'Contract 2'!N130+'Contract 3'!N130+'Contract 4'!N130+'Contract 5'!N130+'Contract 6'!N130+'Contract 7'!N130+'Contract 8'!N130+'Contract 9'!N130+'Contract 10'!N130+'Contract 11'!N130+'Contract 12'!N130+'Contract 13'!N130+'Contract 14'!N130+'Contract 15'!N130</f>
        <v>1710</v>
      </c>
      <c r="T130" s="155">
        <f>+'Contract 1'!O130+'Contract 2'!O130+'Contract 3'!O130+'Contract 4'!O130+'Contract 5'!O130+'Contract 6'!O130+'Contract 7'!O130+'Contract 8'!O130+'Contract 9'!O130+'Contract 10'!O130+'Contract 11'!O130+'Contract 12'!O130+'Contract 13'!O130+'Contract 14'!O130+'Contract 15'!O130</f>
        <v>1710</v>
      </c>
      <c r="U130" s="155">
        <f>+'Contract 1'!P130+'Contract 2'!P130+'Contract 3'!P130+'Contract 4'!P130+'Contract 5'!P130+'Contract 6'!P130+'Contract 7'!P130+'Contract 8'!P130+'Contract 9'!P130+'Contract 10'!P130+'Contract 11'!P130+'Contract 12'!P130+'Contract 13'!P130+'Contract 14'!P130+'Contract 15'!P130</f>
        <v>1710</v>
      </c>
      <c r="V130" s="155">
        <f>+'Contract 1'!Q130+'Contract 2'!Q130+'Contract 3'!Q130+'Contract 4'!Q130+'Contract 5'!Q130+'Contract 6'!Q130+'Contract 7'!Q130+'Contract 8'!Q130+'Contract 9'!Q130+'Contract 10'!Q130+'Contract 11'!Q130+'Contract 12'!Q130+'Contract 13'!Q130+'Contract 14'!Q130+'Contract 15'!Q130</f>
        <v>1710</v>
      </c>
      <c r="W130" s="155">
        <f>+'Contract 1'!R130+'Contract 2'!R130+'Contract 3'!R130+'Contract 4'!R130+'Contract 5'!R130+'Contract 6'!R130+'Contract 7'!R130+'Contract 8'!R130+'Contract 9'!R130+'Contract 10'!R130+'Contract 11'!R130+'Contract 12'!R130+'Contract 13'!R130+'Contract 14'!R130+'Contract 15'!R130</f>
        <v>1710</v>
      </c>
      <c r="X130" s="155">
        <f>+'Contract 1'!S130+'Contract 2'!S130+'Contract 3'!S130+'Contract 4'!S130+'Contract 5'!S130+'Contract 6'!S130+'Contract 7'!S130+'Contract 8'!S130+'Contract 9'!S130+'Contract 10'!S130+'Contract 11'!S130+'Contract 12'!S130+'Contract 13'!S130+'Contract 14'!S130+'Contract 15'!S130</f>
        <v>1710</v>
      </c>
      <c r="Y130" s="155">
        <f>+'Contract 1'!T130+'Contract 2'!T130+'Contract 3'!T130+'Contract 4'!T130+'Contract 5'!T130+'Contract 6'!T130+'Contract 7'!T130+'Contract 8'!T130+'Contract 9'!T130+'Contract 10'!T130+'Contract 11'!T130+'Contract 12'!T130+'Contract 13'!T130+'Contract 14'!T130+'Contract 15'!T130</f>
        <v>1710</v>
      </c>
      <c r="Z130" s="157">
        <f>SUM(N130:Y130)</f>
        <v>20520</v>
      </c>
      <c r="AA130" s="126">
        <f>H130-Z130</f>
        <v>0</v>
      </c>
      <c r="AB130" s="18"/>
    </row>
    <row r="131" spans="2:28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+'Contract 1'!H131+'Contract 2'!H131+'Contract 3'!H131+'Contract 4'!H131+'Contract 5'!H131+'Contract 6'!H131+'Contract 7'!H131+'Contract 8'!H131+'Contract 9'!H131+'Contract 10'!H131+'Contract 11'!H131+'Contract 12'!H131+'Contract 13'!H131+'Contract 14'!H131+'Contract 15'!H131</f>
        <v>0</v>
      </c>
      <c r="I131" s="155">
        <f>+'FY 24-25 Forecast'!L136</f>
        <v>0</v>
      </c>
      <c r="J131" s="155">
        <f>+'FY 24-25 Forecast'!M136</f>
        <v>0</v>
      </c>
      <c r="K131" s="155">
        <f>+'FY 24-25 Forecast'!N136</f>
        <v>0</v>
      </c>
      <c r="L131" s="270">
        <f>+'FY 24-25 Forecast'!O136</f>
        <v>0</v>
      </c>
      <c r="M131" s="309"/>
      <c r="N131" s="155">
        <f>+'Contract 1'!I131+'Contract 2'!I131+'Contract 3'!I131+'Contract 4'!I131+'Contract 5'!I131+'Contract 6'!I131+'Contract 7'!I131+'Contract 8'!I131+'Contract 9'!I131+'Contract 10'!I131+'Contract 11'!I131+'Contract 12'!I131+'Contract 13'!I131+'Contract 14'!I131+'Contract 15'!I131</f>
        <v>0</v>
      </c>
      <c r="O131" s="155">
        <f>+'Contract 1'!J131+'Contract 2'!J131+'Contract 3'!J131+'Contract 4'!J131+'Contract 5'!J131+'Contract 6'!J131+'Contract 7'!J131+'Contract 8'!J131+'Contract 9'!J131+'Contract 10'!J131+'Contract 11'!J131+'Contract 12'!J131+'Contract 13'!J131+'Contract 14'!J131+'Contract 15'!J131</f>
        <v>0</v>
      </c>
      <c r="P131" s="155">
        <f>+'Contract 1'!K131+'Contract 2'!K131+'Contract 3'!K131+'Contract 4'!K131+'Contract 5'!K131+'Contract 6'!K131+'Contract 7'!K131+'Contract 8'!K131+'Contract 9'!K131+'Contract 10'!K131+'Contract 11'!K131+'Contract 12'!K131+'Contract 13'!K131+'Contract 14'!K131+'Contract 15'!K131</f>
        <v>0</v>
      </c>
      <c r="Q131" s="155">
        <f>+'Contract 1'!L131+'Contract 2'!L131+'Contract 3'!L131+'Contract 4'!L131+'Contract 5'!L131+'Contract 6'!L131+'Contract 7'!L131+'Contract 8'!L131+'Contract 9'!L131+'Contract 10'!L131+'Contract 11'!L131+'Contract 12'!L131+'Contract 13'!L131+'Contract 14'!L131+'Contract 15'!L131</f>
        <v>0</v>
      </c>
      <c r="R131" s="155">
        <f>+'Contract 1'!M131+'Contract 2'!M131+'Contract 3'!M131+'Contract 4'!M131+'Contract 5'!M131+'Contract 6'!M131+'Contract 7'!M131+'Contract 8'!M131+'Contract 9'!M131+'Contract 10'!M131+'Contract 11'!M131+'Contract 12'!M131+'Contract 13'!M131+'Contract 14'!M131+'Contract 15'!M131</f>
        <v>0</v>
      </c>
      <c r="S131" s="155">
        <f>+'Contract 1'!N131+'Contract 2'!N131+'Contract 3'!N131+'Contract 4'!N131+'Contract 5'!N131+'Contract 6'!N131+'Contract 7'!N131+'Contract 8'!N131+'Contract 9'!N131+'Contract 10'!N131+'Contract 11'!N131+'Contract 12'!N131+'Contract 13'!N131+'Contract 14'!N131+'Contract 15'!N131</f>
        <v>0</v>
      </c>
      <c r="T131" s="155">
        <f>+'Contract 1'!O131+'Contract 2'!O131+'Contract 3'!O131+'Contract 4'!O131+'Contract 5'!O131+'Contract 6'!O131+'Contract 7'!O131+'Contract 8'!O131+'Contract 9'!O131+'Contract 10'!O131+'Contract 11'!O131+'Contract 12'!O131+'Contract 13'!O131+'Contract 14'!O131+'Contract 15'!O131</f>
        <v>0</v>
      </c>
      <c r="U131" s="155">
        <f>+'Contract 1'!P131+'Contract 2'!P131+'Contract 3'!P131+'Contract 4'!P131+'Contract 5'!P131+'Contract 6'!P131+'Contract 7'!P131+'Contract 8'!P131+'Contract 9'!P131+'Contract 10'!P131+'Contract 11'!P131+'Contract 12'!P131+'Contract 13'!P131+'Contract 14'!P131+'Contract 15'!P131</f>
        <v>0</v>
      </c>
      <c r="V131" s="155">
        <f>+'Contract 1'!Q131+'Contract 2'!Q131+'Contract 3'!Q131+'Contract 4'!Q131+'Contract 5'!Q131+'Contract 6'!Q131+'Contract 7'!Q131+'Contract 8'!Q131+'Contract 9'!Q131+'Contract 10'!Q131+'Contract 11'!Q131+'Contract 12'!Q131+'Contract 13'!Q131+'Contract 14'!Q131+'Contract 15'!Q131</f>
        <v>0</v>
      </c>
      <c r="W131" s="155">
        <f>+'Contract 1'!R131+'Contract 2'!R131+'Contract 3'!R131+'Contract 4'!R131+'Contract 5'!R131+'Contract 6'!R131+'Contract 7'!R131+'Contract 8'!R131+'Contract 9'!R131+'Contract 10'!R131+'Contract 11'!R131+'Contract 12'!R131+'Contract 13'!R131+'Contract 14'!R131+'Contract 15'!R131</f>
        <v>0</v>
      </c>
      <c r="X131" s="155">
        <f>+'Contract 1'!S131+'Contract 2'!S131+'Contract 3'!S131+'Contract 4'!S131+'Contract 5'!S131+'Contract 6'!S131+'Contract 7'!S131+'Contract 8'!S131+'Contract 9'!S131+'Contract 10'!S131+'Contract 11'!S131+'Contract 12'!S131+'Contract 13'!S131+'Contract 14'!S131+'Contract 15'!S131</f>
        <v>0</v>
      </c>
      <c r="Y131" s="155">
        <f>+'Contract 1'!T131+'Contract 2'!T131+'Contract 3'!T131+'Contract 4'!T131+'Contract 5'!T131+'Contract 6'!T131+'Contract 7'!T131+'Contract 8'!T131+'Contract 9'!T131+'Contract 10'!T131+'Contract 11'!T131+'Contract 12'!T131+'Contract 13'!T131+'Contract 14'!T131+'Contract 15'!T131</f>
        <v>0</v>
      </c>
      <c r="Z131" s="157">
        <f>SUM(N131:Y131)</f>
        <v>0</v>
      </c>
      <c r="AA131" s="126">
        <f>H131-Z131</f>
        <v>0</v>
      </c>
      <c r="AB131" s="18"/>
    </row>
    <row r="132" spans="2:28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+'Contract 1'!H132+'Contract 2'!H132+'Contract 3'!H132+'Contract 4'!H132+'Contract 5'!H132+'Contract 6'!H132+'Contract 7'!H132+'Contract 8'!H132+'Contract 9'!H132+'Contract 10'!H132+'Contract 11'!H132+'Contract 12'!H132+'Contract 13'!H132+'Contract 14'!H132+'Contract 15'!H132</f>
        <v>0</v>
      </c>
      <c r="I132" s="155">
        <f>+'FY 24-25 Forecast'!L137</f>
        <v>1710</v>
      </c>
      <c r="J132" s="155">
        <f>+'FY 24-25 Forecast'!M137</f>
        <v>1710</v>
      </c>
      <c r="K132" s="155">
        <f>+'FY 24-25 Forecast'!N137</f>
        <v>1710</v>
      </c>
      <c r="L132" s="270">
        <f>+'FY 24-25 Forecast'!O137</f>
        <v>20520</v>
      </c>
      <c r="M132" s="309"/>
      <c r="N132" s="155">
        <f>+'Contract 1'!I132+'Contract 2'!I132+'Contract 3'!I132+'Contract 4'!I132+'Contract 5'!I132+'Contract 6'!I132+'Contract 7'!I132+'Contract 8'!I132+'Contract 9'!I132+'Contract 10'!I132+'Contract 11'!I132+'Contract 12'!I132+'Contract 13'!I132+'Contract 14'!I132+'Contract 15'!I132</f>
        <v>0</v>
      </c>
      <c r="O132" s="155">
        <f>+'Contract 1'!J132+'Contract 2'!J132+'Contract 3'!J132+'Contract 4'!J132+'Contract 5'!J132+'Contract 6'!J132+'Contract 7'!J132+'Contract 8'!J132+'Contract 9'!J132+'Contract 10'!J132+'Contract 11'!J132+'Contract 12'!J132+'Contract 13'!J132+'Contract 14'!J132+'Contract 15'!J132</f>
        <v>0</v>
      </c>
      <c r="P132" s="155">
        <f>+'Contract 1'!K132+'Contract 2'!K132+'Contract 3'!K132+'Contract 4'!K132+'Contract 5'!K132+'Contract 6'!K132+'Contract 7'!K132+'Contract 8'!K132+'Contract 9'!K132+'Contract 10'!K132+'Contract 11'!K132+'Contract 12'!K132+'Contract 13'!K132+'Contract 14'!K132+'Contract 15'!K132</f>
        <v>0</v>
      </c>
      <c r="Q132" s="155">
        <f>+'Contract 1'!L132+'Contract 2'!L132+'Contract 3'!L132+'Contract 4'!L132+'Contract 5'!L132+'Contract 6'!L132+'Contract 7'!L132+'Contract 8'!L132+'Contract 9'!L132+'Contract 10'!L132+'Contract 11'!L132+'Contract 12'!L132+'Contract 13'!L132+'Contract 14'!L132+'Contract 15'!L132</f>
        <v>0</v>
      </c>
      <c r="R132" s="155">
        <f>+'Contract 1'!M132+'Contract 2'!M132+'Contract 3'!M132+'Contract 4'!M132+'Contract 5'!M132+'Contract 6'!M132+'Contract 7'!M132+'Contract 8'!M132+'Contract 9'!M132+'Contract 10'!M132+'Contract 11'!M132+'Contract 12'!M132+'Contract 13'!M132+'Contract 14'!M132+'Contract 15'!M132</f>
        <v>0</v>
      </c>
      <c r="S132" s="155">
        <f>+'Contract 1'!N132+'Contract 2'!N132+'Contract 3'!N132+'Contract 4'!N132+'Contract 5'!N132+'Contract 6'!N132+'Contract 7'!N132+'Contract 8'!N132+'Contract 9'!N132+'Contract 10'!N132+'Contract 11'!N132+'Contract 12'!N132+'Contract 13'!N132+'Contract 14'!N132+'Contract 15'!N132</f>
        <v>0</v>
      </c>
      <c r="T132" s="155">
        <f>+'Contract 1'!O132+'Contract 2'!O132+'Contract 3'!O132+'Contract 4'!O132+'Contract 5'!O132+'Contract 6'!O132+'Contract 7'!O132+'Contract 8'!O132+'Contract 9'!O132+'Contract 10'!O132+'Contract 11'!O132+'Contract 12'!O132+'Contract 13'!O132+'Contract 14'!O132+'Contract 15'!O132</f>
        <v>0</v>
      </c>
      <c r="U132" s="155">
        <f>+'Contract 1'!P132+'Contract 2'!P132+'Contract 3'!P132+'Contract 4'!P132+'Contract 5'!P132+'Contract 6'!P132+'Contract 7'!P132+'Contract 8'!P132+'Contract 9'!P132+'Contract 10'!P132+'Contract 11'!P132+'Contract 12'!P132+'Contract 13'!P132+'Contract 14'!P132+'Contract 15'!P132</f>
        <v>0</v>
      </c>
      <c r="V132" s="155">
        <f>+'Contract 1'!Q132+'Contract 2'!Q132+'Contract 3'!Q132+'Contract 4'!Q132+'Contract 5'!Q132+'Contract 6'!Q132+'Contract 7'!Q132+'Contract 8'!Q132+'Contract 9'!Q132+'Contract 10'!Q132+'Contract 11'!Q132+'Contract 12'!Q132+'Contract 13'!Q132+'Contract 14'!Q132+'Contract 15'!Q132</f>
        <v>0</v>
      </c>
      <c r="W132" s="155">
        <f>+'Contract 1'!R132+'Contract 2'!R132+'Contract 3'!R132+'Contract 4'!R132+'Contract 5'!R132+'Contract 6'!R132+'Contract 7'!R132+'Contract 8'!R132+'Contract 9'!R132+'Contract 10'!R132+'Contract 11'!R132+'Contract 12'!R132+'Contract 13'!R132+'Contract 14'!R132+'Contract 15'!R132</f>
        <v>0</v>
      </c>
      <c r="X132" s="155">
        <f>+'Contract 1'!S132+'Contract 2'!S132+'Contract 3'!S132+'Contract 4'!S132+'Contract 5'!S132+'Contract 6'!S132+'Contract 7'!S132+'Contract 8'!S132+'Contract 9'!S132+'Contract 10'!S132+'Contract 11'!S132+'Contract 12'!S132+'Contract 13'!S132+'Contract 14'!S132+'Contract 15'!S132</f>
        <v>0</v>
      </c>
      <c r="Y132" s="155">
        <f>+'Contract 1'!T132+'Contract 2'!T132+'Contract 3'!T132+'Contract 4'!T132+'Contract 5'!T132+'Contract 6'!T132+'Contract 7'!T132+'Contract 8'!T132+'Contract 9'!T132+'Contract 10'!T132+'Contract 11'!T132+'Contract 12'!T132+'Contract 13'!T132+'Contract 14'!T132+'Contract 15'!T132</f>
        <v>0</v>
      </c>
      <c r="Z132" s="157">
        <f>SUM(N132:Y132)</f>
        <v>0</v>
      </c>
      <c r="AA132" s="126">
        <f>H132-Z132</f>
        <v>0</v>
      </c>
      <c r="AB132" s="18"/>
    </row>
    <row r="133" spans="2:28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+'Contract 1'!H133+'Contract 2'!H133+'Contract 3'!H133+'Contract 4'!H133+'Contract 5'!H133+'Contract 6'!H133+'Contract 7'!H133+'Contract 8'!H133+'Contract 9'!H133+'Contract 10'!H133+'Contract 11'!H133+'Contract 12'!H133+'Contract 13'!H133+'Contract 14'!H133+'Contract 15'!H133</f>
        <v>0</v>
      </c>
      <c r="I133" s="155">
        <f>+'FY 24-25 Forecast'!L138</f>
        <v>0</v>
      </c>
      <c r="J133" s="155">
        <f>+'FY 24-25 Forecast'!M138</f>
        <v>0</v>
      </c>
      <c r="K133" s="155">
        <f>+'FY 24-25 Forecast'!N138</f>
        <v>0</v>
      </c>
      <c r="L133" s="270">
        <f>+'FY 24-25 Forecast'!O138</f>
        <v>0</v>
      </c>
      <c r="M133" s="309"/>
      <c r="N133" s="155">
        <f>+'Contract 1'!I133+'Contract 2'!I133+'Contract 3'!I133+'Contract 4'!I133+'Contract 5'!I133+'Contract 6'!I133+'Contract 7'!I133+'Contract 8'!I133+'Contract 9'!I133+'Contract 10'!I133+'Contract 11'!I133+'Contract 12'!I133+'Contract 13'!I133+'Contract 14'!I133+'Contract 15'!I133</f>
        <v>0</v>
      </c>
      <c r="O133" s="155">
        <f>+'Contract 1'!J133+'Contract 2'!J133+'Contract 3'!J133+'Contract 4'!J133+'Contract 5'!J133+'Contract 6'!J133+'Contract 7'!J133+'Contract 8'!J133+'Contract 9'!J133+'Contract 10'!J133+'Contract 11'!J133+'Contract 12'!J133+'Contract 13'!J133+'Contract 14'!J133+'Contract 15'!J133</f>
        <v>0</v>
      </c>
      <c r="P133" s="155">
        <f>+'Contract 1'!K133+'Contract 2'!K133+'Contract 3'!K133+'Contract 4'!K133+'Contract 5'!K133+'Contract 6'!K133+'Contract 7'!K133+'Contract 8'!K133+'Contract 9'!K133+'Contract 10'!K133+'Contract 11'!K133+'Contract 12'!K133+'Contract 13'!K133+'Contract 14'!K133+'Contract 15'!K133</f>
        <v>0</v>
      </c>
      <c r="Q133" s="155">
        <f>+'Contract 1'!L133+'Contract 2'!L133+'Contract 3'!L133+'Contract 4'!L133+'Contract 5'!L133+'Contract 6'!L133+'Contract 7'!L133+'Contract 8'!L133+'Contract 9'!L133+'Contract 10'!L133+'Contract 11'!L133+'Contract 12'!L133+'Contract 13'!L133+'Contract 14'!L133+'Contract 15'!L133</f>
        <v>0</v>
      </c>
      <c r="R133" s="155">
        <f>+'Contract 1'!M133+'Contract 2'!M133+'Contract 3'!M133+'Contract 4'!M133+'Contract 5'!M133+'Contract 6'!M133+'Contract 7'!M133+'Contract 8'!M133+'Contract 9'!M133+'Contract 10'!M133+'Contract 11'!M133+'Contract 12'!M133+'Contract 13'!M133+'Contract 14'!M133+'Contract 15'!M133</f>
        <v>0</v>
      </c>
      <c r="S133" s="155">
        <f>+'Contract 1'!N133+'Contract 2'!N133+'Contract 3'!N133+'Contract 4'!N133+'Contract 5'!N133+'Contract 6'!N133+'Contract 7'!N133+'Contract 8'!N133+'Contract 9'!N133+'Contract 10'!N133+'Contract 11'!N133+'Contract 12'!N133+'Contract 13'!N133+'Contract 14'!N133+'Contract 15'!N133</f>
        <v>0</v>
      </c>
      <c r="T133" s="155">
        <f>+'Contract 1'!O133+'Contract 2'!O133+'Contract 3'!O133+'Contract 4'!O133+'Contract 5'!O133+'Contract 6'!O133+'Contract 7'!O133+'Contract 8'!O133+'Contract 9'!O133+'Contract 10'!O133+'Contract 11'!O133+'Contract 12'!O133+'Contract 13'!O133+'Contract 14'!O133+'Contract 15'!O133</f>
        <v>0</v>
      </c>
      <c r="U133" s="155">
        <f>+'Contract 1'!P133+'Contract 2'!P133+'Contract 3'!P133+'Contract 4'!P133+'Contract 5'!P133+'Contract 6'!P133+'Contract 7'!P133+'Contract 8'!P133+'Contract 9'!P133+'Contract 10'!P133+'Contract 11'!P133+'Contract 12'!P133+'Contract 13'!P133+'Contract 14'!P133+'Contract 15'!P133</f>
        <v>0</v>
      </c>
      <c r="V133" s="155">
        <f>+'Contract 1'!Q133+'Contract 2'!Q133+'Contract 3'!Q133+'Contract 4'!Q133+'Contract 5'!Q133+'Contract 6'!Q133+'Contract 7'!Q133+'Contract 8'!Q133+'Contract 9'!Q133+'Contract 10'!Q133+'Contract 11'!Q133+'Contract 12'!Q133+'Contract 13'!Q133+'Contract 14'!Q133+'Contract 15'!Q133</f>
        <v>0</v>
      </c>
      <c r="W133" s="155">
        <f>+'Contract 1'!R133+'Contract 2'!R133+'Contract 3'!R133+'Contract 4'!R133+'Contract 5'!R133+'Contract 6'!R133+'Contract 7'!R133+'Contract 8'!R133+'Contract 9'!R133+'Contract 10'!R133+'Contract 11'!R133+'Contract 12'!R133+'Contract 13'!R133+'Contract 14'!R133+'Contract 15'!R133</f>
        <v>0</v>
      </c>
      <c r="X133" s="155">
        <f>+'Contract 1'!S133+'Contract 2'!S133+'Contract 3'!S133+'Contract 4'!S133+'Contract 5'!S133+'Contract 6'!S133+'Contract 7'!S133+'Contract 8'!S133+'Contract 9'!S133+'Contract 10'!S133+'Contract 11'!S133+'Contract 12'!S133+'Contract 13'!S133+'Contract 14'!S133+'Contract 15'!S133</f>
        <v>0</v>
      </c>
      <c r="Y133" s="155">
        <f>+'Contract 1'!T133+'Contract 2'!T133+'Contract 3'!T133+'Contract 4'!T133+'Contract 5'!T133+'Contract 6'!T133+'Contract 7'!T133+'Contract 8'!T133+'Contract 9'!T133+'Contract 10'!T133+'Contract 11'!T133+'Contract 12'!T133+'Contract 13'!T133+'Contract 14'!T133+'Contract 15'!T133</f>
        <v>0</v>
      </c>
      <c r="Z133" s="157">
        <f>SUM(N133:Y133)</f>
        <v>0</v>
      </c>
      <c r="AA133" s="126">
        <f>H133-Z133</f>
        <v>0</v>
      </c>
      <c r="AB133" s="18"/>
    </row>
    <row r="134" spans="2:28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+'Contract 1'!H134+'Contract 2'!H134+'Contract 3'!H134+'Contract 4'!H134+'Contract 5'!H134+'Contract 6'!H134+'Contract 7'!H134+'Contract 8'!H134+'Contract 9'!H134+'Contract 10'!H134+'Contract 11'!H134+'Contract 12'!H134+'Contract 13'!H134+'Contract 14'!H134+'Contract 15'!H134</f>
        <v>13263.300000000001</v>
      </c>
      <c r="I134" s="155">
        <f>+'FY 24-25 Forecast'!L139</f>
        <v>1105.26</v>
      </c>
      <c r="J134" s="155">
        <f>+'FY 24-25 Forecast'!M139</f>
        <v>1105.26</v>
      </c>
      <c r="K134" s="155">
        <f>+'FY 24-25 Forecast'!N139</f>
        <v>1105.26</v>
      </c>
      <c r="L134" s="270">
        <f>+'FY 24-25 Forecast'!O139</f>
        <v>13263.300000000001</v>
      </c>
      <c r="M134" s="309"/>
      <c r="N134" s="155">
        <f>+'Contract 1'!I134+'Contract 2'!I134+'Contract 3'!I134+'Contract 4'!I134+'Contract 5'!I134+'Contract 6'!I134+'Contract 7'!I134+'Contract 8'!I134+'Contract 9'!I134+'Contract 10'!I134+'Contract 11'!I134+'Contract 12'!I134+'Contract 13'!I134+'Contract 14'!I134+'Contract 15'!I134</f>
        <v>1105.27</v>
      </c>
      <c r="O134" s="155">
        <f>+'Contract 1'!J134+'Contract 2'!J134+'Contract 3'!J134+'Contract 4'!J134+'Contract 5'!J134+'Contract 6'!J134+'Contract 7'!J134+'Contract 8'!J134+'Contract 9'!J134+'Contract 10'!J134+'Contract 11'!J134+'Contract 12'!J134+'Contract 13'!J134+'Contract 14'!J134+'Contract 15'!J134</f>
        <v>1105.27</v>
      </c>
      <c r="P134" s="155">
        <f>+'Contract 1'!K134+'Contract 2'!K134+'Contract 3'!K134+'Contract 4'!K134+'Contract 5'!K134+'Contract 6'!K134+'Contract 7'!K134+'Contract 8'!K134+'Contract 9'!K134+'Contract 10'!K134+'Contract 11'!K134+'Contract 12'!K134+'Contract 13'!K134+'Contract 14'!K134+'Contract 15'!K134</f>
        <v>1105.27</v>
      </c>
      <c r="Q134" s="155">
        <f>+'Contract 1'!L134+'Contract 2'!L134+'Contract 3'!L134+'Contract 4'!L134+'Contract 5'!L134+'Contract 6'!L134+'Contract 7'!L134+'Contract 8'!L134+'Contract 9'!L134+'Contract 10'!L134+'Contract 11'!L134+'Contract 12'!L134+'Contract 13'!L134+'Contract 14'!L134+'Contract 15'!L134</f>
        <v>1105.27</v>
      </c>
      <c r="R134" s="155">
        <f>+'Contract 1'!M134+'Contract 2'!M134+'Contract 3'!M134+'Contract 4'!M134+'Contract 5'!M134+'Contract 6'!M134+'Contract 7'!M134+'Contract 8'!M134+'Contract 9'!M134+'Contract 10'!M134+'Contract 11'!M134+'Contract 12'!M134+'Contract 13'!M134+'Contract 14'!M134+'Contract 15'!M134</f>
        <v>1105.27</v>
      </c>
      <c r="S134" s="155">
        <f>+'Contract 1'!N134+'Contract 2'!N134+'Contract 3'!N134+'Contract 4'!N134+'Contract 5'!N134+'Contract 6'!N134+'Contract 7'!N134+'Contract 8'!N134+'Contract 9'!N134+'Contract 10'!N134+'Contract 11'!N134+'Contract 12'!N134+'Contract 13'!N134+'Contract 14'!N134+'Contract 15'!N134</f>
        <v>1105.27</v>
      </c>
      <c r="T134" s="155">
        <f>+'Contract 1'!O134+'Contract 2'!O134+'Contract 3'!O134+'Contract 4'!O134+'Contract 5'!O134+'Contract 6'!O134+'Contract 7'!O134+'Contract 8'!O134+'Contract 9'!O134+'Contract 10'!O134+'Contract 11'!O134+'Contract 12'!O134+'Contract 13'!O134+'Contract 14'!O134+'Contract 15'!O134</f>
        <v>1105.27</v>
      </c>
      <c r="U134" s="155">
        <f>+'Contract 1'!P134+'Contract 2'!P134+'Contract 3'!P134+'Contract 4'!P134+'Contract 5'!P134+'Contract 6'!P134+'Contract 7'!P134+'Contract 8'!P134+'Contract 9'!P134+'Contract 10'!P134+'Contract 11'!P134+'Contract 12'!P134+'Contract 13'!P134+'Contract 14'!P134+'Contract 15'!P134</f>
        <v>1105.27</v>
      </c>
      <c r="V134" s="155">
        <f>+'Contract 1'!Q134+'Contract 2'!Q134+'Contract 3'!Q134+'Contract 4'!Q134+'Contract 5'!Q134+'Contract 6'!Q134+'Contract 7'!Q134+'Contract 8'!Q134+'Contract 9'!Q134+'Contract 10'!Q134+'Contract 11'!Q134+'Contract 12'!Q134+'Contract 13'!Q134+'Contract 14'!Q134+'Contract 15'!Q134</f>
        <v>1105.27</v>
      </c>
      <c r="W134" s="155">
        <f>+'Contract 1'!R134+'Contract 2'!R134+'Contract 3'!R134+'Contract 4'!R134+'Contract 5'!R134+'Contract 6'!R134+'Contract 7'!R134+'Contract 8'!R134+'Contract 9'!R134+'Contract 10'!R134+'Contract 11'!R134+'Contract 12'!R134+'Contract 13'!R134+'Contract 14'!R134+'Contract 15'!R134</f>
        <v>1105.27</v>
      </c>
      <c r="X134" s="155">
        <f>+'Contract 1'!S134+'Contract 2'!S134+'Contract 3'!S134+'Contract 4'!S134+'Contract 5'!S134+'Contract 6'!S134+'Contract 7'!S134+'Contract 8'!S134+'Contract 9'!S134+'Contract 10'!S134+'Contract 11'!S134+'Contract 12'!S134+'Contract 13'!S134+'Contract 14'!S134+'Contract 15'!S134</f>
        <v>1105.27</v>
      </c>
      <c r="Y134" s="155">
        <f>+'Contract 1'!T134+'Contract 2'!T134+'Contract 3'!T134+'Contract 4'!T134+'Contract 5'!T134+'Contract 6'!T134+'Contract 7'!T134+'Contract 8'!T134+'Contract 9'!T134+'Contract 10'!T134+'Contract 11'!T134+'Contract 12'!T134+'Contract 13'!T134+'Contract 14'!T134+'Contract 15'!T134</f>
        <v>1105.27</v>
      </c>
      <c r="Z134" s="157">
        <f>SUM(N134:Y134)</f>
        <v>13263.240000000003</v>
      </c>
      <c r="AA134" s="126">
        <f>H134-Z134</f>
        <v>5.9999999997671694E-2</v>
      </c>
      <c r="AB134" s="18"/>
    </row>
    <row r="135" spans="2:28" collapsed="1" x14ac:dyDescent="0.25">
      <c r="B135" s="163"/>
      <c r="C135" s="162" t="s">
        <v>449</v>
      </c>
      <c r="D135" s="164"/>
      <c r="E135" s="64"/>
      <c r="F135" s="65"/>
      <c r="G135" s="165"/>
      <c r="H135" s="159">
        <f>SUBTOTAL(9,H130:H134)</f>
        <v>33783.300000000003</v>
      </c>
      <c r="I135" s="166">
        <f>SUM(I130:I134)</f>
        <v>2902.26</v>
      </c>
      <c r="J135" s="166">
        <f>SUM(J130:J134)</f>
        <v>2902.26</v>
      </c>
      <c r="K135" s="166">
        <f>SUM(K130:K134)</f>
        <v>2902.26</v>
      </c>
      <c r="L135" s="271">
        <f>SUM(L130:L134)</f>
        <v>34827.300000000003</v>
      </c>
      <c r="M135" s="312"/>
      <c r="N135" s="166">
        <f>SUBTOTAL(9,N130:N134)</f>
        <v>2815.27</v>
      </c>
      <c r="O135" s="166">
        <f>SUBTOTAL(9,O130:O134)</f>
        <v>2815.27</v>
      </c>
      <c r="P135" s="166">
        <f t="shared" ref="P135:AA135" si="29">SUBTOTAL(9,P130:P134)</f>
        <v>2815.27</v>
      </c>
      <c r="Q135" s="166">
        <f t="shared" si="29"/>
        <v>2815.27</v>
      </c>
      <c r="R135" s="166">
        <f t="shared" si="29"/>
        <v>2815.27</v>
      </c>
      <c r="S135" s="166">
        <f t="shared" si="29"/>
        <v>2815.27</v>
      </c>
      <c r="T135" s="166">
        <f t="shared" si="29"/>
        <v>2815.27</v>
      </c>
      <c r="U135" s="166">
        <f t="shared" si="29"/>
        <v>2815.27</v>
      </c>
      <c r="V135" s="166">
        <f t="shared" si="29"/>
        <v>2815.27</v>
      </c>
      <c r="W135" s="166">
        <f t="shared" si="29"/>
        <v>2815.27</v>
      </c>
      <c r="X135" s="166">
        <f t="shared" si="29"/>
        <v>2815.27</v>
      </c>
      <c r="Y135" s="166">
        <f t="shared" si="29"/>
        <v>2815.27</v>
      </c>
      <c r="Z135" s="166">
        <f t="shared" si="29"/>
        <v>33783.240000000005</v>
      </c>
      <c r="AA135" s="73">
        <f t="shared" si="29"/>
        <v>5.9999999997671694E-2</v>
      </c>
      <c r="AB135" s="64"/>
    </row>
    <row r="136" spans="2:28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+'Contract 1'!H136+'Contract 2'!H136+'Contract 3'!H136+'Contract 4'!H136+'Contract 5'!H136+'Contract 6'!H136+'Contract 7'!H136+'Contract 8'!H136+'Contract 9'!H136+'Contract 10'!H136+'Contract 11'!H136+'Contract 12'!H136+'Contract 13'!H136+'Contract 14'!H136+'Contract 15'!H136</f>
        <v>3000</v>
      </c>
      <c r="I136" s="155">
        <f>+'FY 24-25 Forecast'!L141</f>
        <v>1666.67</v>
      </c>
      <c r="J136" s="155">
        <f>+'FY 24-25 Forecast'!M141</f>
        <v>1666.67</v>
      </c>
      <c r="K136" s="155">
        <f>+'FY 24-25 Forecast'!N141</f>
        <v>1666.67</v>
      </c>
      <c r="L136" s="270">
        <f>+'FY 24-25 Forecast'!O141</f>
        <v>9425.2099999999991</v>
      </c>
      <c r="M136" s="309"/>
      <c r="N136" s="155">
        <f>+'Contract 1'!I136+'Contract 2'!I136+'Contract 3'!I136+'Contract 4'!I136+'Contract 5'!I136+'Contract 6'!I136+'Contract 7'!I136+'Contract 8'!I136+'Contract 9'!I136+'Contract 10'!I136+'Contract 11'!I136+'Contract 12'!I136+'Contract 13'!I136+'Contract 14'!I136+'Contract 15'!I136</f>
        <v>250</v>
      </c>
      <c r="O136" s="155">
        <f>+'Contract 1'!J136+'Contract 2'!J136+'Contract 3'!J136+'Contract 4'!J136+'Contract 5'!J136+'Contract 6'!J136+'Contract 7'!J136+'Contract 8'!J136+'Contract 9'!J136+'Contract 10'!J136+'Contract 11'!J136+'Contract 12'!J136+'Contract 13'!J136+'Contract 14'!J136+'Contract 15'!J136</f>
        <v>250</v>
      </c>
      <c r="P136" s="155">
        <f>+'Contract 1'!K136+'Contract 2'!K136+'Contract 3'!K136+'Contract 4'!K136+'Contract 5'!K136+'Contract 6'!K136+'Contract 7'!K136+'Contract 8'!K136+'Contract 9'!K136+'Contract 10'!K136+'Contract 11'!K136+'Contract 12'!K136+'Contract 13'!K136+'Contract 14'!K136+'Contract 15'!K136</f>
        <v>250</v>
      </c>
      <c r="Q136" s="155">
        <f>+'Contract 1'!L136+'Contract 2'!L136+'Contract 3'!L136+'Contract 4'!L136+'Contract 5'!L136+'Contract 6'!L136+'Contract 7'!L136+'Contract 8'!L136+'Contract 9'!L136+'Contract 10'!L136+'Contract 11'!L136+'Contract 12'!L136+'Contract 13'!L136+'Contract 14'!L136+'Contract 15'!L136</f>
        <v>250</v>
      </c>
      <c r="R136" s="155">
        <f>+'Contract 1'!M136+'Contract 2'!M136+'Contract 3'!M136+'Contract 4'!M136+'Contract 5'!M136+'Contract 6'!M136+'Contract 7'!M136+'Contract 8'!M136+'Contract 9'!M136+'Contract 10'!M136+'Contract 11'!M136+'Contract 12'!M136+'Contract 13'!M136+'Contract 14'!M136+'Contract 15'!M136</f>
        <v>250</v>
      </c>
      <c r="S136" s="155">
        <f>+'Contract 1'!N136+'Contract 2'!N136+'Contract 3'!N136+'Contract 4'!N136+'Contract 5'!N136+'Contract 6'!N136+'Contract 7'!N136+'Contract 8'!N136+'Contract 9'!N136+'Contract 10'!N136+'Contract 11'!N136+'Contract 12'!N136+'Contract 13'!N136+'Contract 14'!N136+'Contract 15'!N136</f>
        <v>250</v>
      </c>
      <c r="T136" s="155">
        <f>+'Contract 1'!O136+'Contract 2'!O136+'Contract 3'!O136+'Contract 4'!O136+'Contract 5'!O136+'Contract 6'!O136+'Contract 7'!O136+'Contract 8'!O136+'Contract 9'!O136+'Contract 10'!O136+'Contract 11'!O136+'Contract 12'!O136+'Contract 13'!O136+'Contract 14'!O136+'Contract 15'!O136</f>
        <v>250</v>
      </c>
      <c r="U136" s="155">
        <f>+'Contract 1'!P136+'Contract 2'!P136+'Contract 3'!P136+'Contract 4'!P136+'Contract 5'!P136+'Contract 6'!P136+'Contract 7'!P136+'Contract 8'!P136+'Contract 9'!P136+'Contract 10'!P136+'Contract 11'!P136+'Contract 12'!P136+'Contract 13'!P136+'Contract 14'!P136+'Contract 15'!P136</f>
        <v>250</v>
      </c>
      <c r="V136" s="155">
        <f>+'Contract 1'!Q136+'Contract 2'!Q136+'Contract 3'!Q136+'Contract 4'!Q136+'Contract 5'!Q136+'Contract 6'!Q136+'Contract 7'!Q136+'Contract 8'!Q136+'Contract 9'!Q136+'Contract 10'!Q136+'Contract 11'!Q136+'Contract 12'!Q136+'Contract 13'!Q136+'Contract 14'!Q136+'Contract 15'!Q136</f>
        <v>250</v>
      </c>
      <c r="W136" s="155">
        <f>+'Contract 1'!R136+'Contract 2'!R136+'Contract 3'!R136+'Contract 4'!R136+'Contract 5'!R136+'Contract 6'!R136+'Contract 7'!R136+'Contract 8'!R136+'Contract 9'!R136+'Contract 10'!R136+'Contract 11'!R136+'Contract 12'!R136+'Contract 13'!R136+'Contract 14'!R136+'Contract 15'!R136</f>
        <v>250</v>
      </c>
      <c r="X136" s="155">
        <f>+'Contract 1'!S136+'Contract 2'!S136+'Contract 3'!S136+'Contract 4'!S136+'Contract 5'!S136+'Contract 6'!S136+'Contract 7'!S136+'Contract 8'!S136+'Contract 9'!S136+'Contract 10'!S136+'Contract 11'!S136+'Contract 12'!S136+'Contract 13'!S136+'Contract 14'!S136+'Contract 15'!S136</f>
        <v>250</v>
      </c>
      <c r="Y136" s="155">
        <f>+'Contract 1'!T136+'Contract 2'!T136+'Contract 3'!T136+'Contract 4'!T136+'Contract 5'!T136+'Contract 6'!T136+'Contract 7'!T136+'Contract 8'!T136+'Contract 9'!T136+'Contract 10'!T136+'Contract 11'!T136+'Contract 12'!T136+'Contract 13'!T136+'Contract 14'!T136+'Contract 15'!T136</f>
        <v>250</v>
      </c>
      <c r="Z136" s="157">
        <f t="shared" ref="Z136:Z145" si="30">SUM(N136:Y136)</f>
        <v>3000</v>
      </c>
      <c r="AA136" s="126">
        <f t="shared" ref="AA136:AA145" si="31">H136-Z136</f>
        <v>0</v>
      </c>
      <c r="AB136" s="18"/>
    </row>
    <row r="137" spans="2:28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+'Contract 1'!H137+'Contract 2'!H137+'Contract 3'!H137+'Contract 4'!H137+'Contract 5'!H137+'Contract 6'!H137+'Contract 7'!H137+'Contract 8'!H137+'Contract 9'!H137+'Contract 10'!H137+'Contract 11'!H137+'Contract 12'!H137+'Contract 13'!H137+'Contract 14'!H137+'Contract 15'!H137</f>
        <v>0</v>
      </c>
      <c r="I137" s="155">
        <f>+'FY 24-25 Forecast'!L142</f>
        <v>158.33000000000001</v>
      </c>
      <c r="J137" s="155">
        <f>+'FY 24-25 Forecast'!M142</f>
        <v>158.33000000000001</v>
      </c>
      <c r="K137" s="155">
        <f>+'FY 24-25 Forecast'!N142</f>
        <v>158.33000000000001</v>
      </c>
      <c r="L137" s="270">
        <f>+'FY 24-25 Forecast'!O142</f>
        <v>474.99</v>
      </c>
      <c r="M137" s="309"/>
      <c r="N137" s="155">
        <f>+'Contract 1'!I137+'Contract 2'!I137+'Contract 3'!I137+'Contract 4'!I137+'Contract 5'!I137+'Contract 6'!I137+'Contract 7'!I137+'Contract 8'!I137+'Contract 9'!I137+'Contract 10'!I137+'Contract 11'!I137+'Contract 12'!I137+'Contract 13'!I137+'Contract 14'!I137+'Contract 15'!I137</f>
        <v>0</v>
      </c>
      <c r="O137" s="155">
        <f>+'Contract 1'!J137+'Contract 2'!J137+'Contract 3'!J137+'Contract 4'!J137+'Contract 5'!J137+'Contract 6'!J137+'Contract 7'!J137+'Contract 8'!J137+'Contract 9'!J137+'Contract 10'!J137+'Contract 11'!J137+'Contract 12'!J137+'Contract 13'!J137+'Contract 14'!J137+'Contract 15'!J137</f>
        <v>0</v>
      </c>
      <c r="P137" s="155">
        <f>+'Contract 1'!K137+'Contract 2'!K137+'Contract 3'!K137+'Contract 4'!K137+'Contract 5'!K137+'Contract 6'!K137+'Contract 7'!K137+'Contract 8'!K137+'Contract 9'!K137+'Contract 10'!K137+'Contract 11'!K137+'Contract 12'!K137+'Contract 13'!K137+'Contract 14'!K137+'Contract 15'!K137</f>
        <v>0</v>
      </c>
      <c r="Q137" s="155">
        <f>+'Contract 1'!L137+'Contract 2'!L137+'Contract 3'!L137+'Contract 4'!L137+'Contract 5'!L137+'Contract 6'!L137+'Contract 7'!L137+'Contract 8'!L137+'Contract 9'!L137+'Contract 10'!L137+'Contract 11'!L137+'Contract 12'!L137+'Contract 13'!L137+'Contract 14'!L137+'Contract 15'!L137</f>
        <v>0</v>
      </c>
      <c r="R137" s="155">
        <f>+'Contract 1'!M137+'Contract 2'!M137+'Contract 3'!M137+'Contract 4'!M137+'Contract 5'!M137+'Contract 6'!M137+'Contract 7'!M137+'Contract 8'!M137+'Contract 9'!M137+'Contract 10'!M137+'Contract 11'!M137+'Contract 12'!M137+'Contract 13'!M137+'Contract 14'!M137+'Contract 15'!M137</f>
        <v>0</v>
      </c>
      <c r="S137" s="155">
        <f>+'Contract 1'!N137+'Contract 2'!N137+'Contract 3'!N137+'Contract 4'!N137+'Contract 5'!N137+'Contract 6'!N137+'Contract 7'!N137+'Contract 8'!N137+'Contract 9'!N137+'Contract 10'!N137+'Contract 11'!N137+'Contract 12'!N137+'Contract 13'!N137+'Contract 14'!N137+'Contract 15'!N137</f>
        <v>0</v>
      </c>
      <c r="T137" s="155">
        <f>+'Contract 1'!O137+'Contract 2'!O137+'Contract 3'!O137+'Contract 4'!O137+'Contract 5'!O137+'Contract 6'!O137+'Contract 7'!O137+'Contract 8'!O137+'Contract 9'!O137+'Contract 10'!O137+'Contract 11'!O137+'Contract 12'!O137+'Contract 13'!O137+'Contract 14'!O137+'Contract 15'!O137</f>
        <v>0</v>
      </c>
      <c r="U137" s="155">
        <f>+'Contract 1'!P137+'Contract 2'!P137+'Contract 3'!P137+'Contract 4'!P137+'Contract 5'!P137+'Contract 6'!P137+'Contract 7'!P137+'Contract 8'!P137+'Contract 9'!P137+'Contract 10'!P137+'Contract 11'!P137+'Contract 12'!P137+'Contract 13'!P137+'Contract 14'!P137+'Contract 15'!P137</f>
        <v>0</v>
      </c>
      <c r="V137" s="155">
        <f>+'Contract 1'!Q137+'Contract 2'!Q137+'Contract 3'!Q137+'Contract 4'!Q137+'Contract 5'!Q137+'Contract 6'!Q137+'Contract 7'!Q137+'Contract 8'!Q137+'Contract 9'!Q137+'Contract 10'!Q137+'Contract 11'!Q137+'Contract 12'!Q137+'Contract 13'!Q137+'Contract 14'!Q137+'Contract 15'!Q137</f>
        <v>0</v>
      </c>
      <c r="W137" s="155">
        <f>+'Contract 1'!R137+'Contract 2'!R137+'Contract 3'!R137+'Contract 4'!R137+'Contract 5'!R137+'Contract 6'!R137+'Contract 7'!R137+'Contract 8'!R137+'Contract 9'!R137+'Contract 10'!R137+'Contract 11'!R137+'Contract 12'!R137+'Contract 13'!R137+'Contract 14'!R137+'Contract 15'!R137</f>
        <v>0</v>
      </c>
      <c r="X137" s="155">
        <f>+'Contract 1'!S137+'Contract 2'!S137+'Contract 3'!S137+'Contract 4'!S137+'Contract 5'!S137+'Contract 6'!S137+'Contract 7'!S137+'Contract 8'!S137+'Contract 9'!S137+'Contract 10'!S137+'Contract 11'!S137+'Contract 12'!S137+'Contract 13'!S137+'Contract 14'!S137+'Contract 15'!S137</f>
        <v>0</v>
      </c>
      <c r="Y137" s="155">
        <f>+'Contract 1'!T137+'Contract 2'!T137+'Contract 3'!T137+'Contract 4'!T137+'Contract 5'!T137+'Contract 6'!T137+'Contract 7'!T137+'Contract 8'!T137+'Contract 9'!T137+'Contract 10'!T137+'Contract 11'!T137+'Contract 12'!T137+'Contract 13'!T137+'Contract 14'!T137+'Contract 15'!T137</f>
        <v>0</v>
      </c>
      <c r="Z137" s="157">
        <f t="shared" si="30"/>
        <v>0</v>
      </c>
      <c r="AA137" s="126">
        <f t="shared" si="31"/>
        <v>0</v>
      </c>
      <c r="AB137" s="18"/>
    </row>
    <row r="138" spans="2:28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+'Contract 1'!H138+'Contract 2'!H138+'Contract 3'!H138+'Contract 4'!H138+'Contract 5'!H138+'Contract 6'!H138+'Contract 7'!H138+'Contract 8'!H138+'Contract 9'!H138+'Contract 10'!H138+'Contract 11'!H138+'Contract 12'!H138+'Contract 13'!H138+'Contract 14'!H138+'Contract 15'!H138</f>
        <v>500.01</v>
      </c>
      <c r="I138" s="155">
        <f>+'FY 24-25 Forecast'!L143</f>
        <v>166.67</v>
      </c>
      <c r="J138" s="155">
        <f>+'FY 24-25 Forecast'!M143</f>
        <v>166.67</v>
      </c>
      <c r="K138" s="155">
        <f>+'FY 24-25 Forecast'!N143</f>
        <v>166.67</v>
      </c>
      <c r="L138" s="270">
        <f>+'FY 24-25 Forecast'!O143</f>
        <v>500.01</v>
      </c>
      <c r="M138" s="309"/>
      <c r="N138" s="155">
        <f>+'Contract 1'!I138+'Contract 2'!I138+'Contract 3'!I138+'Contract 4'!I138+'Contract 5'!I138+'Contract 6'!I138+'Contract 7'!I138+'Contract 8'!I138+'Contract 9'!I138+'Contract 10'!I138+'Contract 11'!I138+'Contract 12'!I138+'Contract 13'!I138+'Contract 14'!I138+'Contract 15'!I138</f>
        <v>41.67</v>
      </c>
      <c r="O138" s="155">
        <f>+'Contract 1'!J138+'Contract 2'!J138+'Contract 3'!J138+'Contract 4'!J138+'Contract 5'!J138+'Contract 6'!J138+'Contract 7'!J138+'Contract 8'!J138+'Contract 9'!J138+'Contract 10'!J138+'Contract 11'!J138+'Contract 12'!J138+'Contract 13'!J138+'Contract 14'!J138+'Contract 15'!J138</f>
        <v>41.67</v>
      </c>
      <c r="P138" s="155">
        <f>+'Contract 1'!K138+'Contract 2'!K138+'Contract 3'!K138+'Contract 4'!K138+'Contract 5'!K138+'Contract 6'!K138+'Contract 7'!K138+'Contract 8'!K138+'Contract 9'!K138+'Contract 10'!K138+'Contract 11'!K138+'Contract 12'!K138+'Contract 13'!K138+'Contract 14'!K138+'Contract 15'!K138</f>
        <v>41.67</v>
      </c>
      <c r="Q138" s="155">
        <f>+'Contract 1'!L138+'Contract 2'!L138+'Contract 3'!L138+'Contract 4'!L138+'Contract 5'!L138+'Contract 6'!L138+'Contract 7'!L138+'Contract 8'!L138+'Contract 9'!L138+'Contract 10'!L138+'Contract 11'!L138+'Contract 12'!L138+'Contract 13'!L138+'Contract 14'!L138+'Contract 15'!L138</f>
        <v>41.67</v>
      </c>
      <c r="R138" s="155">
        <f>+'Contract 1'!M138+'Contract 2'!M138+'Contract 3'!M138+'Contract 4'!M138+'Contract 5'!M138+'Contract 6'!M138+'Contract 7'!M138+'Contract 8'!M138+'Contract 9'!M138+'Contract 10'!M138+'Contract 11'!M138+'Contract 12'!M138+'Contract 13'!M138+'Contract 14'!M138+'Contract 15'!M138</f>
        <v>41.67</v>
      </c>
      <c r="S138" s="155">
        <f>+'Contract 1'!N138+'Contract 2'!N138+'Contract 3'!N138+'Contract 4'!N138+'Contract 5'!N138+'Contract 6'!N138+'Contract 7'!N138+'Contract 8'!N138+'Contract 9'!N138+'Contract 10'!N138+'Contract 11'!N138+'Contract 12'!N138+'Contract 13'!N138+'Contract 14'!N138+'Contract 15'!N138</f>
        <v>41.67</v>
      </c>
      <c r="T138" s="155">
        <f>+'Contract 1'!O138+'Contract 2'!O138+'Contract 3'!O138+'Contract 4'!O138+'Contract 5'!O138+'Contract 6'!O138+'Contract 7'!O138+'Contract 8'!O138+'Contract 9'!O138+'Contract 10'!O138+'Contract 11'!O138+'Contract 12'!O138+'Contract 13'!O138+'Contract 14'!O138+'Contract 15'!O138</f>
        <v>41.67</v>
      </c>
      <c r="U138" s="155">
        <f>+'Contract 1'!P138+'Contract 2'!P138+'Contract 3'!P138+'Contract 4'!P138+'Contract 5'!P138+'Contract 6'!P138+'Contract 7'!P138+'Contract 8'!P138+'Contract 9'!P138+'Contract 10'!P138+'Contract 11'!P138+'Contract 12'!P138+'Contract 13'!P138+'Contract 14'!P138+'Contract 15'!P138</f>
        <v>41.67</v>
      </c>
      <c r="V138" s="155">
        <f>+'Contract 1'!Q138+'Contract 2'!Q138+'Contract 3'!Q138+'Contract 4'!Q138+'Contract 5'!Q138+'Contract 6'!Q138+'Contract 7'!Q138+'Contract 8'!Q138+'Contract 9'!Q138+'Contract 10'!Q138+'Contract 11'!Q138+'Contract 12'!Q138+'Contract 13'!Q138+'Contract 14'!Q138+'Contract 15'!Q138</f>
        <v>41.67</v>
      </c>
      <c r="W138" s="155">
        <f>+'Contract 1'!R138+'Contract 2'!R138+'Contract 3'!R138+'Contract 4'!R138+'Contract 5'!R138+'Contract 6'!R138+'Contract 7'!R138+'Contract 8'!R138+'Contract 9'!R138+'Contract 10'!R138+'Contract 11'!R138+'Contract 12'!R138+'Contract 13'!R138+'Contract 14'!R138+'Contract 15'!R138</f>
        <v>41.67</v>
      </c>
      <c r="X138" s="155">
        <f>+'Contract 1'!S138+'Contract 2'!S138+'Contract 3'!S138+'Contract 4'!S138+'Contract 5'!S138+'Contract 6'!S138+'Contract 7'!S138+'Contract 8'!S138+'Contract 9'!S138+'Contract 10'!S138+'Contract 11'!S138+'Contract 12'!S138+'Contract 13'!S138+'Contract 14'!S138+'Contract 15'!S138</f>
        <v>41.67</v>
      </c>
      <c r="Y138" s="155">
        <f>+'Contract 1'!T138+'Contract 2'!T138+'Contract 3'!T138+'Contract 4'!T138+'Contract 5'!T138+'Contract 6'!T138+'Contract 7'!T138+'Contract 8'!T138+'Contract 9'!T138+'Contract 10'!T138+'Contract 11'!T138+'Contract 12'!T138+'Contract 13'!T138+'Contract 14'!T138+'Contract 15'!T138</f>
        <v>41.67</v>
      </c>
      <c r="Z138" s="157">
        <f t="shared" si="30"/>
        <v>500.04000000000013</v>
      </c>
      <c r="AA138" s="126">
        <f t="shared" si="31"/>
        <v>-3.0000000000143245E-2</v>
      </c>
      <c r="AB138" s="18"/>
    </row>
    <row r="139" spans="2:28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+'Contract 1'!H139+'Contract 2'!H139+'Contract 3'!H139+'Contract 4'!H139+'Contract 5'!H139+'Contract 6'!H139+'Contract 7'!H139+'Contract 8'!H139+'Contract 9'!H139+'Contract 10'!H139+'Contract 11'!H139+'Contract 12'!H139+'Contract 13'!H139+'Contract 14'!H139+'Contract 15'!H139</f>
        <v>0</v>
      </c>
      <c r="I139" s="155">
        <f>+'FY 24-25 Forecast'!L144</f>
        <v>0</v>
      </c>
      <c r="J139" s="155">
        <f>+'FY 24-25 Forecast'!M144</f>
        <v>0</v>
      </c>
      <c r="K139" s="155">
        <f>+'FY 24-25 Forecast'!N144</f>
        <v>0</v>
      </c>
      <c r="L139" s="270">
        <f>+'FY 24-25 Forecast'!O144</f>
        <v>0</v>
      </c>
      <c r="M139" s="309"/>
      <c r="N139" s="155">
        <f>+'Contract 1'!I139+'Contract 2'!I139+'Contract 3'!I139+'Contract 4'!I139+'Contract 5'!I139+'Contract 6'!I139+'Contract 7'!I139+'Contract 8'!I139+'Contract 9'!I139+'Contract 10'!I139+'Contract 11'!I139+'Contract 12'!I139+'Contract 13'!I139+'Contract 14'!I139+'Contract 15'!I139</f>
        <v>0</v>
      </c>
      <c r="O139" s="155">
        <f>+'Contract 1'!J139+'Contract 2'!J139+'Contract 3'!J139+'Contract 4'!J139+'Contract 5'!J139+'Contract 6'!J139+'Contract 7'!J139+'Contract 8'!J139+'Contract 9'!J139+'Contract 10'!J139+'Contract 11'!J139+'Contract 12'!J139+'Contract 13'!J139+'Contract 14'!J139+'Contract 15'!J139</f>
        <v>0</v>
      </c>
      <c r="P139" s="155">
        <f>+'Contract 1'!K139+'Contract 2'!K139+'Contract 3'!K139+'Contract 4'!K139+'Contract 5'!K139+'Contract 6'!K139+'Contract 7'!K139+'Contract 8'!K139+'Contract 9'!K139+'Contract 10'!K139+'Contract 11'!K139+'Contract 12'!K139+'Contract 13'!K139+'Contract 14'!K139+'Contract 15'!K139</f>
        <v>0</v>
      </c>
      <c r="Q139" s="155">
        <f>+'Contract 1'!L139+'Contract 2'!L139+'Contract 3'!L139+'Contract 4'!L139+'Contract 5'!L139+'Contract 6'!L139+'Contract 7'!L139+'Contract 8'!L139+'Contract 9'!L139+'Contract 10'!L139+'Contract 11'!L139+'Contract 12'!L139+'Contract 13'!L139+'Contract 14'!L139+'Contract 15'!L139</f>
        <v>0</v>
      </c>
      <c r="R139" s="155">
        <f>+'Contract 1'!M139+'Contract 2'!M139+'Contract 3'!M139+'Contract 4'!M139+'Contract 5'!M139+'Contract 6'!M139+'Contract 7'!M139+'Contract 8'!M139+'Contract 9'!M139+'Contract 10'!M139+'Contract 11'!M139+'Contract 12'!M139+'Contract 13'!M139+'Contract 14'!M139+'Contract 15'!M139</f>
        <v>0</v>
      </c>
      <c r="S139" s="155">
        <f>+'Contract 1'!N139+'Contract 2'!N139+'Contract 3'!N139+'Contract 4'!N139+'Contract 5'!N139+'Contract 6'!N139+'Contract 7'!N139+'Contract 8'!N139+'Contract 9'!N139+'Contract 10'!N139+'Contract 11'!N139+'Contract 12'!N139+'Contract 13'!N139+'Contract 14'!N139+'Contract 15'!N139</f>
        <v>0</v>
      </c>
      <c r="T139" s="155">
        <f>+'Contract 1'!O139+'Contract 2'!O139+'Contract 3'!O139+'Contract 4'!O139+'Contract 5'!O139+'Contract 6'!O139+'Contract 7'!O139+'Contract 8'!O139+'Contract 9'!O139+'Contract 10'!O139+'Contract 11'!O139+'Contract 12'!O139+'Contract 13'!O139+'Contract 14'!O139+'Contract 15'!O139</f>
        <v>0</v>
      </c>
      <c r="U139" s="155">
        <f>+'Contract 1'!P139+'Contract 2'!P139+'Contract 3'!P139+'Contract 4'!P139+'Contract 5'!P139+'Contract 6'!P139+'Contract 7'!P139+'Contract 8'!P139+'Contract 9'!P139+'Contract 10'!P139+'Contract 11'!P139+'Contract 12'!P139+'Contract 13'!P139+'Contract 14'!P139+'Contract 15'!P139</f>
        <v>0</v>
      </c>
      <c r="V139" s="155">
        <f>+'Contract 1'!Q139+'Contract 2'!Q139+'Contract 3'!Q139+'Contract 4'!Q139+'Contract 5'!Q139+'Contract 6'!Q139+'Contract 7'!Q139+'Contract 8'!Q139+'Contract 9'!Q139+'Contract 10'!Q139+'Contract 11'!Q139+'Contract 12'!Q139+'Contract 13'!Q139+'Contract 14'!Q139+'Contract 15'!Q139</f>
        <v>0</v>
      </c>
      <c r="W139" s="155">
        <f>+'Contract 1'!R139+'Contract 2'!R139+'Contract 3'!R139+'Contract 4'!R139+'Contract 5'!R139+'Contract 6'!R139+'Contract 7'!R139+'Contract 8'!R139+'Contract 9'!R139+'Contract 10'!R139+'Contract 11'!R139+'Contract 12'!R139+'Contract 13'!R139+'Contract 14'!R139+'Contract 15'!R139</f>
        <v>0</v>
      </c>
      <c r="X139" s="155">
        <f>+'Contract 1'!S139+'Contract 2'!S139+'Contract 3'!S139+'Contract 4'!S139+'Contract 5'!S139+'Contract 6'!S139+'Contract 7'!S139+'Contract 8'!S139+'Contract 9'!S139+'Contract 10'!S139+'Contract 11'!S139+'Contract 12'!S139+'Contract 13'!S139+'Contract 14'!S139+'Contract 15'!S139</f>
        <v>0</v>
      </c>
      <c r="Y139" s="155">
        <f>+'Contract 1'!T139+'Contract 2'!T139+'Contract 3'!T139+'Contract 4'!T139+'Contract 5'!T139+'Contract 6'!T139+'Contract 7'!T139+'Contract 8'!T139+'Contract 9'!T139+'Contract 10'!T139+'Contract 11'!T139+'Contract 12'!T139+'Contract 13'!T139+'Contract 14'!T139+'Contract 15'!T139</f>
        <v>0</v>
      </c>
      <c r="Z139" s="157">
        <f t="shared" si="30"/>
        <v>0</v>
      </c>
      <c r="AA139" s="126">
        <f t="shared" si="31"/>
        <v>0</v>
      </c>
      <c r="AB139" s="18"/>
    </row>
    <row r="140" spans="2:28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+'Contract 1'!H140+'Contract 2'!H140+'Contract 3'!H140+'Contract 4'!H140+'Contract 5'!H140+'Contract 6'!H140+'Contract 7'!H140+'Contract 8'!H140+'Contract 9'!H140+'Contract 10'!H140+'Contract 11'!H140+'Contract 12'!H140+'Contract 13'!H140+'Contract 14'!H140+'Contract 15'!H140</f>
        <v>2000</v>
      </c>
      <c r="I140" s="155">
        <f>+'FY 24-25 Forecast'!L145</f>
        <v>500</v>
      </c>
      <c r="J140" s="155">
        <f>+'FY 24-25 Forecast'!M145</f>
        <v>500</v>
      </c>
      <c r="K140" s="155">
        <f>+'FY 24-25 Forecast'!N145</f>
        <v>500</v>
      </c>
      <c r="L140" s="270">
        <f>+'FY 24-25 Forecast'!O145</f>
        <v>1500</v>
      </c>
      <c r="M140" s="309"/>
      <c r="N140" s="155">
        <f>+'Contract 1'!I140+'Contract 2'!I140+'Contract 3'!I140+'Contract 4'!I140+'Contract 5'!I140+'Contract 6'!I140+'Contract 7'!I140+'Contract 8'!I140+'Contract 9'!I140+'Contract 10'!I140+'Contract 11'!I140+'Contract 12'!I140+'Contract 13'!I140+'Contract 14'!I140+'Contract 15'!I140</f>
        <v>166.67</v>
      </c>
      <c r="O140" s="155">
        <f>+'Contract 1'!J140+'Contract 2'!J140+'Contract 3'!J140+'Contract 4'!J140+'Contract 5'!J140+'Contract 6'!J140+'Contract 7'!J140+'Contract 8'!J140+'Contract 9'!J140+'Contract 10'!J140+'Contract 11'!J140+'Contract 12'!J140+'Contract 13'!J140+'Contract 14'!J140+'Contract 15'!J140</f>
        <v>166.67</v>
      </c>
      <c r="P140" s="155">
        <f>+'Contract 1'!K140+'Contract 2'!K140+'Contract 3'!K140+'Contract 4'!K140+'Contract 5'!K140+'Contract 6'!K140+'Contract 7'!K140+'Contract 8'!K140+'Contract 9'!K140+'Contract 10'!K140+'Contract 11'!K140+'Contract 12'!K140+'Contract 13'!K140+'Contract 14'!K140+'Contract 15'!K140</f>
        <v>166.67</v>
      </c>
      <c r="Q140" s="155">
        <f>+'Contract 1'!L140+'Contract 2'!L140+'Contract 3'!L140+'Contract 4'!L140+'Contract 5'!L140+'Contract 6'!L140+'Contract 7'!L140+'Contract 8'!L140+'Contract 9'!L140+'Contract 10'!L140+'Contract 11'!L140+'Contract 12'!L140+'Contract 13'!L140+'Contract 14'!L140+'Contract 15'!L140</f>
        <v>166.67</v>
      </c>
      <c r="R140" s="155">
        <f>+'Contract 1'!M140+'Contract 2'!M140+'Contract 3'!M140+'Contract 4'!M140+'Contract 5'!M140+'Contract 6'!M140+'Contract 7'!M140+'Contract 8'!M140+'Contract 9'!M140+'Contract 10'!M140+'Contract 11'!M140+'Contract 12'!M140+'Contract 13'!M140+'Contract 14'!M140+'Contract 15'!M140</f>
        <v>166.67</v>
      </c>
      <c r="S140" s="155">
        <f>+'Contract 1'!N140+'Contract 2'!N140+'Contract 3'!N140+'Contract 4'!N140+'Contract 5'!N140+'Contract 6'!N140+'Contract 7'!N140+'Contract 8'!N140+'Contract 9'!N140+'Contract 10'!N140+'Contract 11'!N140+'Contract 12'!N140+'Contract 13'!N140+'Contract 14'!N140+'Contract 15'!N140</f>
        <v>166.67</v>
      </c>
      <c r="T140" s="155">
        <f>+'Contract 1'!O140+'Contract 2'!O140+'Contract 3'!O140+'Contract 4'!O140+'Contract 5'!O140+'Contract 6'!O140+'Contract 7'!O140+'Contract 8'!O140+'Contract 9'!O140+'Contract 10'!O140+'Contract 11'!O140+'Contract 12'!O140+'Contract 13'!O140+'Contract 14'!O140+'Contract 15'!O140</f>
        <v>166.67</v>
      </c>
      <c r="U140" s="155">
        <f>+'Contract 1'!P140+'Contract 2'!P140+'Contract 3'!P140+'Contract 4'!P140+'Contract 5'!P140+'Contract 6'!P140+'Contract 7'!P140+'Contract 8'!P140+'Contract 9'!P140+'Contract 10'!P140+'Contract 11'!P140+'Contract 12'!P140+'Contract 13'!P140+'Contract 14'!P140+'Contract 15'!P140</f>
        <v>166.67</v>
      </c>
      <c r="V140" s="155">
        <f>+'Contract 1'!Q140+'Contract 2'!Q140+'Contract 3'!Q140+'Contract 4'!Q140+'Contract 5'!Q140+'Contract 6'!Q140+'Contract 7'!Q140+'Contract 8'!Q140+'Contract 9'!Q140+'Contract 10'!Q140+'Contract 11'!Q140+'Contract 12'!Q140+'Contract 13'!Q140+'Contract 14'!Q140+'Contract 15'!Q140</f>
        <v>166.67</v>
      </c>
      <c r="W140" s="155">
        <f>+'Contract 1'!R140+'Contract 2'!R140+'Contract 3'!R140+'Contract 4'!R140+'Contract 5'!R140+'Contract 6'!R140+'Contract 7'!R140+'Contract 8'!R140+'Contract 9'!R140+'Contract 10'!R140+'Contract 11'!R140+'Contract 12'!R140+'Contract 13'!R140+'Contract 14'!R140+'Contract 15'!R140</f>
        <v>166.67</v>
      </c>
      <c r="X140" s="155">
        <f>+'Contract 1'!S140+'Contract 2'!S140+'Contract 3'!S140+'Contract 4'!S140+'Contract 5'!S140+'Contract 6'!S140+'Contract 7'!S140+'Contract 8'!S140+'Contract 9'!S140+'Contract 10'!S140+'Contract 11'!S140+'Contract 12'!S140+'Contract 13'!S140+'Contract 14'!S140+'Contract 15'!S140</f>
        <v>166.67</v>
      </c>
      <c r="Y140" s="155">
        <f>+'Contract 1'!T140+'Contract 2'!T140+'Contract 3'!T140+'Contract 4'!T140+'Contract 5'!T140+'Contract 6'!T140+'Contract 7'!T140+'Contract 8'!T140+'Contract 9'!T140+'Contract 10'!T140+'Contract 11'!T140+'Contract 12'!T140+'Contract 13'!T140+'Contract 14'!T140+'Contract 15'!T140</f>
        <v>166.67</v>
      </c>
      <c r="Z140" s="157">
        <f t="shared" si="30"/>
        <v>2000.0400000000002</v>
      </c>
      <c r="AA140" s="126">
        <f t="shared" si="31"/>
        <v>-4.0000000000190994E-2</v>
      </c>
      <c r="AB140" s="18"/>
    </row>
    <row r="141" spans="2:28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+'Contract 1'!H141+'Contract 2'!H141+'Contract 3'!H141+'Contract 4'!H141+'Contract 5'!H141+'Contract 6'!H141+'Contract 7'!H141+'Contract 8'!H141+'Contract 9'!H141+'Contract 10'!H141+'Contract 11'!H141+'Contract 12'!H141+'Contract 13'!H141+'Contract 14'!H141+'Contract 15'!H141</f>
        <v>0</v>
      </c>
      <c r="I141" s="155">
        <f>+'FY 24-25 Forecast'!L146</f>
        <v>333.33</v>
      </c>
      <c r="J141" s="155">
        <f>+'FY 24-25 Forecast'!M146</f>
        <v>333.33</v>
      </c>
      <c r="K141" s="155">
        <f>+'FY 24-25 Forecast'!N146</f>
        <v>333.33</v>
      </c>
      <c r="L141" s="270">
        <f>+'FY 24-25 Forecast'!O146</f>
        <v>999.99</v>
      </c>
      <c r="M141" s="309"/>
      <c r="N141" s="155">
        <f>+'Contract 1'!I141+'Contract 2'!I141+'Contract 3'!I141+'Contract 4'!I141+'Contract 5'!I141+'Contract 6'!I141+'Contract 7'!I141+'Contract 8'!I141+'Contract 9'!I141+'Contract 10'!I141+'Contract 11'!I141+'Contract 12'!I141+'Contract 13'!I141+'Contract 14'!I141+'Contract 15'!I141</f>
        <v>0</v>
      </c>
      <c r="O141" s="155">
        <f>+'Contract 1'!J141+'Contract 2'!J141+'Contract 3'!J141+'Contract 4'!J141+'Contract 5'!J141+'Contract 6'!J141+'Contract 7'!J141+'Contract 8'!J141+'Contract 9'!J141+'Contract 10'!J141+'Contract 11'!J141+'Contract 12'!J141+'Contract 13'!J141+'Contract 14'!J141+'Contract 15'!J141</f>
        <v>0</v>
      </c>
      <c r="P141" s="155">
        <f>+'Contract 1'!K141+'Contract 2'!K141+'Contract 3'!K141+'Contract 4'!K141+'Contract 5'!K141+'Contract 6'!K141+'Contract 7'!K141+'Contract 8'!K141+'Contract 9'!K141+'Contract 10'!K141+'Contract 11'!K141+'Contract 12'!K141+'Contract 13'!K141+'Contract 14'!K141+'Contract 15'!K141</f>
        <v>0</v>
      </c>
      <c r="Q141" s="155">
        <f>+'Contract 1'!L141+'Contract 2'!L141+'Contract 3'!L141+'Contract 4'!L141+'Contract 5'!L141+'Contract 6'!L141+'Contract 7'!L141+'Contract 8'!L141+'Contract 9'!L141+'Contract 10'!L141+'Contract 11'!L141+'Contract 12'!L141+'Contract 13'!L141+'Contract 14'!L141+'Contract 15'!L141</f>
        <v>0</v>
      </c>
      <c r="R141" s="155">
        <f>+'Contract 1'!M141+'Contract 2'!M141+'Contract 3'!M141+'Contract 4'!M141+'Contract 5'!M141+'Contract 6'!M141+'Contract 7'!M141+'Contract 8'!M141+'Contract 9'!M141+'Contract 10'!M141+'Contract 11'!M141+'Contract 12'!M141+'Contract 13'!M141+'Contract 14'!M141+'Contract 15'!M141</f>
        <v>0</v>
      </c>
      <c r="S141" s="155">
        <f>+'Contract 1'!N141+'Contract 2'!N141+'Contract 3'!N141+'Contract 4'!N141+'Contract 5'!N141+'Contract 6'!N141+'Contract 7'!N141+'Contract 8'!N141+'Contract 9'!N141+'Contract 10'!N141+'Contract 11'!N141+'Contract 12'!N141+'Contract 13'!N141+'Contract 14'!N141+'Contract 15'!N141</f>
        <v>0</v>
      </c>
      <c r="T141" s="155">
        <f>+'Contract 1'!O141+'Contract 2'!O141+'Contract 3'!O141+'Contract 4'!O141+'Contract 5'!O141+'Contract 6'!O141+'Contract 7'!O141+'Contract 8'!O141+'Contract 9'!O141+'Contract 10'!O141+'Contract 11'!O141+'Contract 12'!O141+'Contract 13'!O141+'Contract 14'!O141+'Contract 15'!O141</f>
        <v>0</v>
      </c>
      <c r="U141" s="155">
        <f>+'Contract 1'!P141+'Contract 2'!P141+'Contract 3'!P141+'Contract 4'!P141+'Contract 5'!P141+'Contract 6'!P141+'Contract 7'!P141+'Contract 8'!P141+'Contract 9'!P141+'Contract 10'!P141+'Contract 11'!P141+'Contract 12'!P141+'Contract 13'!P141+'Contract 14'!P141+'Contract 15'!P141</f>
        <v>0</v>
      </c>
      <c r="V141" s="155">
        <f>+'Contract 1'!Q141+'Contract 2'!Q141+'Contract 3'!Q141+'Contract 4'!Q141+'Contract 5'!Q141+'Contract 6'!Q141+'Contract 7'!Q141+'Contract 8'!Q141+'Contract 9'!Q141+'Contract 10'!Q141+'Contract 11'!Q141+'Contract 12'!Q141+'Contract 13'!Q141+'Contract 14'!Q141+'Contract 15'!Q141</f>
        <v>0</v>
      </c>
      <c r="W141" s="155">
        <f>+'Contract 1'!R141+'Contract 2'!R141+'Contract 3'!R141+'Contract 4'!R141+'Contract 5'!R141+'Contract 6'!R141+'Contract 7'!R141+'Contract 8'!R141+'Contract 9'!R141+'Contract 10'!R141+'Contract 11'!R141+'Contract 12'!R141+'Contract 13'!R141+'Contract 14'!R141+'Contract 15'!R141</f>
        <v>0</v>
      </c>
      <c r="X141" s="155">
        <f>+'Contract 1'!S141+'Contract 2'!S141+'Contract 3'!S141+'Contract 4'!S141+'Contract 5'!S141+'Contract 6'!S141+'Contract 7'!S141+'Contract 8'!S141+'Contract 9'!S141+'Contract 10'!S141+'Contract 11'!S141+'Contract 12'!S141+'Contract 13'!S141+'Contract 14'!S141+'Contract 15'!S141</f>
        <v>0</v>
      </c>
      <c r="Y141" s="155">
        <f>+'Contract 1'!T141+'Contract 2'!T141+'Contract 3'!T141+'Contract 4'!T141+'Contract 5'!T141+'Contract 6'!T141+'Contract 7'!T141+'Contract 8'!T141+'Contract 9'!T141+'Contract 10'!T141+'Contract 11'!T141+'Contract 12'!T141+'Contract 13'!T141+'Contract 14'!T141+'Contract 15'!T141</f>
        <v>0</v>
      </c>
      <c r="Z141" s="157">
        <f>SUM(N141:Y141)</f>
        <v>0</v>
      </c>
      <c r="AA141" s="126">
        <f>H141-Z141</f>
        <v>0</v>
      </c>
      <c r="AB141" s="18"/>
    </row>
    <row r="142" spans="2:28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+'Contract 1'!H142+'Contract 2'!H142+'Contract 3'!H142+'Contract 4'!H142+'Contract 5'!H142+'Contract 6'!H142+'Contract 7'!H142+'Contract 8'!H142+'Contract 9'!H142+'Contract 10'!H142+'Contract 11'!H142+'Contract 12'!H142+'Contract 13'!H142+'Contract 14'!H142+'Contract 15'!H142</f>
        <v>6000</v>
      </c>
      <c r="I142" s="155">
        <f>+'FY 24-25 Forecast'!L147</f>
        <v>416.67</v>
      </c>
      <c r="J142" s="155">
        <f>+'FY 24-25 Forecast'!M147</f>
        <v>416.67</v>
      </c>
      <c r="K142" s="155">
        <f>+'FY 24-25 Forecast'!N147</f>
        <v>416.67</v>
      </c>
      <c r="L142" s="270">
        <f>+'FY 24-25 Forecast'!O147</f>
        <v>3134.4</v>
      </c>
      <c r="M142" s="309"/>
      <c r="N142" s="155">
        <f>+'Contract 1'!I142+'Contract 2'!I142+'Contract 3'!I142+'Contract 4'!I142+'Contract 5'!I142+'Contract 6'!I142+'Contract 7'!I142+'Contract 8'!I142+'Contract 9'!I142+'Contract 10'!I142+'Contract 11'!I142+'Contract 12'!I142+'Contract 13'!I142+'Contract 14'!I142+'Contract 15'!I142</f>
        <v>500</v>
      </c>
      <c r="O142" s="155">
        <f>+'Contract 1'!J142+'Contract 2'!J142+'Contract 3'!J142+'Contract 4'!J142+'Contract 5'!J142+'Contract 6'!J142+'Contract 7'!J142+'Contract 8'!J142+'Contract 9'!J142+'Contract 10'!J142+'Contract 11'!J142+'Contract 12'!J142+'Contract 13'!J142+'Contract 14'!J142+'Contract 15'!J142</f>
        <v>500</v>
      </c>
      <c r="P142" s="155">
        <f>+'Contract 1'!K142+'Contract 2'!K142+'Contract 3'!K142+'Contract 4'!K142+'Contract 5'!K142+'Contract 6'!K142+'Contract 7'!K142+'Contract 8'!K142+'Contract 9'!K142+'Contract 10'!K142+'Contract 11'!K142+'Contract 12'!K142+'Contract 13'!K142+'Contract 14'!K142+'Contract 15'!K142</f>
        <v>500</v>
      </c>
      <c r="Q142" s="155">
        <f>+'Contract 1'!L142+'Contract 2'!L142+'Contract 3'!L142+'Contract 4'!L142+'Contract 5'!L142+'Contract 6'!L142+'Contract 7'!L142+'Contract 8'!L142+'Contract 9'!L142+'Contract 10'!L142+'Contract 11'!L142+'Contract 12'!L142+'Contract 13'!L142+'Contract 14'!L142+'Contract 15'!L142</f>
        <v>500</v>
      </c>
      <c r="R142" s="155">
        <f>+'Contract 1'!M142+'Contract 2'!M142+'Contract 3'!M142+'Contract 4'!M142+'Contract 5'!M142+'Contract 6'!M142+'Contract 7'!M142+'Contract 8'!M142+'Contract 9'!M142+'Contract 10'!M142+'Contract 11'!M142+'Contract 12'!M142+'Contract 13'!M142+'Contract 14'!M142+'Contract 15'!M142</f>
        <v>500</v>
      </c>
      <c r="S142" s="155">
        <f>+'Contract 1'!N142+'Contract 2'!N142+'Contract 3'!N142+'Contract 4'!N142+'Contract 5'!N142+'Contract 6'!N142+'Contract 7'!N142+'Contract 8'!N142+'Contract 9'!N142+'Contract 10'!N142+'Contract 11'!N142+'Contract 12'!N142+'Contract 13'!N142+'Contract 14'!N142+'Contract 15'!N142</f>
        <v>500</v>
      </c>
      <c r="T142" s="155">
        <f>+'Contract 1'!O142+'Contract 2'!O142+'Contract 3'!O142+'Contract 4'!O142+'Contract 5'!O142+'Contract 6'!O142+'Contract 7'!O142+'Contract 8'!O142+'Contract 9'!O142+'Contract 10'!O142+'Contract 11'!O142+'Contract 12'!O142+'Contract 13'!O142+'Contract 14'!O142+'Contract 15'!O142</f>
        <v>500</v>
      </c>
      <c r="U142" s="155">
        <f>+'Contract 1'!P142+'Contract 2'!P142+'Contract 3'!P142+'Contract 4'!P142+'Contract 5'!P142+'Contract 6'!P142+'Contract 7'!P142+'Contract 8'!P142+'Contract 9'!P142+'Contract 10'!P142+'Contract 11'!P142+'Contract 12'!P142+'Contract 13'!P142+'Contract 14'!P142+'Contract 15'!P142</f>
        <v>500</v>
      </c>
      <c r="V142" s="155">
        <f>+'Contract 1'!Q142+'Contract 2'!Q142+'Contract 3'!Q142+'Contract 4'!Q142+'Contract 5'!Q142+'Contract 6'!Q142+'Contract 7'!Q142+'Contract 8'!Q142+'Contract 9'!Q142+'Contract 10'!Q142+'Contract 11'!Q142+'Contract 12'!Q142+'Contract 13'!Q142+'Contract 14'!Q142+'Contract 15'!Q142</f>
        <v>500</v>
      </c>
      <c r="W142" s="155">
        <f>+'Contract 1'!R142+'Contract 2'!R142+'Contract 3'!R142+'Contract 4'!R142+'Contract 5'!R142+'Contract 6'!R142+'Contract 7'!R142+'Contract 8'!R142+'Contract 9'!R142+'Contract 10'!R142+'Contract 11'!R142+'Contract 12'!R142+'Contract 13'!R142+'Contract 14'!R142+'Contract 15'!R142</f>
        <v>500</v>
      </c>
      <c r="X142" s="155">
        <f>+'Contract 1'!S142+'Contract 2'!S142+'Contract 3'!S142+'Contract 4'!S142+'Contract 5'!S142+'Contract 6'!S142+'Contract 7'!S142+'Contract 8'!S142+'Contract 9'!S142+'Contract 10'!S142+'Contract 11'!S142+'Contract 12'!S142+'Contract 13'!S142+'Contract 14'!S142+'Contract 15'!S142</f>
        <v>500</v>
      </c>
      <c r="Y142" s="155">
        <f>+'Contract 1'!T142+'Contract 2'!T142+'Contract 3'!T142+'Contract 4'!T142+'Contract 5'!T142+'Contract 6'!T142+'Contract 7'!T142+'Contract 8'!T142+'Contract 9'!T142+'Contract 10'!T142+'Contract 11'!T142+'Contract 12'!T142+'Contract 13'!T142+'Contract 14'!T142+'Contract 15'!T142</f>
        <v>500</v>
      </c>
      <c r="Z142" s="157">
        <f t="shared" si="30"/>
        <v>6000</v>
      </c>
      <c r="AA142" s="126">
        <f t="shared" si="31"/>
        <v>0</v>
      </c>
      <c r="AB142" s="18"/>
    </row>
    <row r="143" spans="2:28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+'Contract 1'!H143+'Contract 2'!H143+'Contract 3'!H143+'Contract 4'!H143+'Contract 5'!H143+'Contract 6'!H143+'Contract 7'!H143+'Contract 8'!H143+'Contract 9'!H143+'Contract 10'!H143+'Contract 11'!H143+'Contract 12'!H143+'Contract 13'!H143+'Contract 14'!H143+'Contract 15'!H143</f>
        <v>0</v>
      </c>
      <c r="I143" s="155">
        <f>+'FY 24-25 Forecast'!L148</f>
        <v>0</v>
      </c>
      <c r="J143" s="155">
        <f>+'FY 24-25 Forecast'!M148</f>
        <v>0</v>
      </c>
      <c r="K143" s="155">
        <f>+'FY 24-25 Forecast'!N148</f>
        <v>0</v>
      </c>
      <c r="L143" s="270">
        <f>+'FY 24-25 Forecast'!O148</f>
        <v>0</v>
      </c>
      <c r="M143" s="309"/>
      <c r="N143" s="155">
        <f>+'Contract 1'!I143+'Contract 2'!I143+'Contract 3'!I143+'Contract 4'!I143+'Contract 5'!I143+'Contract 6'!I143+'Contract 7'!I143+'Contract 8'!I143+'Contract 9'!I143+'Contract 10'!I143+'Contract 11'!I143+'Contract 12'!I143+'Contract 13'!I143+'Contract 14'!I143+'Contract 15'!I143</f>
        <v>0</v>
      </c>
      <c r="O143" s="155">
        <f>+'Contract 1'!J143+'Contract 2'!J143+'Contract 3'!J143+'Contract 4'!J143+'Contract 5'!J143+'Contract 6'!J143+'Contract 7'!J143+'Contract 8'!J143+'Contract 9'!J143+'Contract 10'!J143+'Contract 11'!J143+'Contract 12'!J143+'Contract 13'!J143+'Contract 14'!J143+'Contract 15'!J143</f>
        <v>0</v>
      </c>
      <c r="P143" s="155">
        <f>+'Contract 1'!K143+'Contract 2'!K143+'Contract 3'!K143+'Contract 4'!K143+'Contract 5'!K143+'Contract 6'!K143+'Contract 7'!K143+'Contract 8'!K143+'Contract 9'!K143+'Contract 10'!K143+'Contract 11'!K143+'Contract 12'!K143+'Contract 13'!K143+'Contract 14'!K143+'Contract 15'!K143</f>
        <v>0</v>
      </c>
      <c r="Q143" s="155">
        <f>+'Contract 1'!L143+'Contract 2'!L143+'Contract 3'!L143+'Contract 4'!L143+'Contract 5'!L143+'Contract 6'!L143+'Contract 7'!L143+'Contract 8'!L143+'Contract 9'!L143+'Contract 10'!L143+'Contract 11'!L143+'Contract 12'!L143+'Contract 13'!L143+'Contract 14'!L143+'Contract 15'!L143</f>
        <v>0</v>
      </c>
      <c r="R143" s="155">
        <f>+'Contract 1'!M143+'Contract 2'!M143+'Contract 3'!M143+'Contract 4'!M143+'Contract 5'!M143+'Contract 6'!M143+'Contract 7'!M143+'Contract 8'!M143+'Contract 9'!M143+'Contract 10'!M143+'Contract 11'!M143+'Contract 12'!M143+'Contract 13'!M143+'Contract 14'!M143+'Contract 15'!M143</f>
        <v>0</v>
      </c>
      <c r="S143" s="155">
        <f>+'Contract 1'!N143+'Contract 2'!N143+'Contract 3'!N143+'Contract 4'!N143+'Contract 5'!N143+'Contract 6'!N143+'Contract 7'!N143+'Contract 8'!N143+'Contract 9'!N143+'Contract 10'!N143+'Contract 11'!N143+'Contract 12'!N143+'Contract 13'!N143+'Contract 14'!N143+'Contract 15'!N143</f>
        <v>0</v>
      </c>
      <c r="T143" s="155">
        <f>+'Contract 1'!O143+'Contract 2'!O143+'Contract 3'!O143+'Contract 4'!O143+'Contract 5'!O143+'Contract 6'!O143+'Contract 7'!O143+'Contract 8'!O143+'Contract 9'!O143+'Contract 10'!O143+'Contract 11'!O143+'Contract 12'!O143+'Contract 13'!O143+'Contract 14'!O143+'Contract 15'!O143</f>
        <v>0</v>
      </c>
      <c r="U143" s="155">
        <f>+'Contract 1'!P143+'Contract 2'!P143+'Contract 3'!P143+'Contract 4'!P143+'Contract 5'!P143+'Contract 6'!P143+'Contract 7'!P143+'Contract 8'!P143+'Contract 9'!P143+'Contract 10'!P143+'Contract 11'!P143+'Contract 12'!P143+'Contract 13'!P143+'Contract 14'!P143+'Contract 15'!P143</f>
        <v>0</v>
      </c>
      <c r="V143" s="155">
        <f>+'Contract 1'!Q143+'Contract 2'!Q143+'Contract 3'!Q143+'Contract 4'!Q143+'Contract 5'!Q143+'Contract 6'!Q143+'Contract 7'!Q143+'Contract 8'!Q143+'Contract 9'!Q143+'Contract 10'!Q143+'Contract 11'!Q143+'Contract 12'!Q143+'Contract 13'!Q143+'Contract 14'!Q143+'Contract 15'!Q143</f>
        <v>0</v>
      </c>
      <c r="W143" s="155">
        <f>+'Contract 1'!R143+'Contract 2'!R143+'Contract 3'!R143+'Contract 4'!R143+'Contract 5'!R143+'Contract 6'!R143+'Contract 7'!R143+'Contract 8'!R143+'Contract 9'!R143+'Contract 10'!R143+'Contract 11'!R143+'Contract 12'!R143+'Contract 13'!R143+'Contract 14'!R143+'Contract 15'!R143</f>
        <v>0</v>
      </c>
      <c r="X143" s="155">
        <f>+'Contract 1'!S143+'Contract 2'!S143+'Contract 3'!S143+'Contract 4'!S143+'Contract 5'!S143+'Contract 6'!S143+'Contract 7'!S143+'Contract 8'!S143+'Contract 9'!S143+'Contract 10'!S143+'Contract 11'!S143+'Contract 12'!S143+'Contract 13'!S143+'Contract 14'!S143+'Contract 15'!S143</f>
        <v>0</v>
      </c>
      <c r="Y143" s="155">
        <f>+'Contract 1'!T143+'Contract 2'!T143+'Contract 3'!T143+'Contract 4'!T143+'Contract 5'!T143+'Contract 6'!T143+'Contract 7'!T143+'Contract 8'!T143+'Contract 9'!T143+'Contract 10'!T143+'Contract 11'!T143+'Contract 12'!T143+'Contract 13'!T143+'Contract 14'!T143+'Contract 15'!T143</f>
        <v>0</v>
      </c>
      <c r="Z143" s="157">
        <f t="shared" si="30"/>
        <v>0</v>
      </c>
      <c r="AA143" s="126">
        <f t="shared" si="31"/>
        <v>0</v>
      </c>
      <c r="AB143" s="18"/>
    </row>
    <row r="144" spans="2:28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+'Contract 1'!H144+'Contract 2'!H144+'Contract 3'!H144+'Contract 4'!H144+'Contract 5'!H144+'Contract 6'!H144+'Contract 7'!H144+'Contract 8'!H144+'Contract 9'!H144+'Contract 10'!H144+'Contract 11'!H144+'Contract 12'!H144+'Contract 13'!H144+'Contract 14'!H144+'Contract 15'!H144</f>
        <v>2000</v>
      </c>
      <c r="I144" s="155">
        <f>+'FY 24-25 Forecast'!L149</f>
        <v>916.67000000000007</v>
      </c>
      <c r="J144" s="155">
        <f>+'FY 24-25 Forecast'!M149</f>
        <v>916.67000000000007</v>
      </c>
      <c r="K144" s="155">
        <f>+'FY 24-25 Forecast'!N149</f>
        <v>916.67000000000007</v>
      </c>
      <c r="L144" s="270">
        <f>+'FY 24-25 Forecast'!O149</f>
        <v>3750.01</v>
      </c>
      <c r="M144" s="309"/>
      <c r="N144" s="155">
        <f>+'Contract 1'!I144+'Contract 2'!I144+'Contract 3'!I144+'Contract 4'!I144+'Contract 5'!I144+'Contract 6'!I144+'Contract 7'!I144+'Contract 8'!I144+'Contract 9'!I144+'Contract 10'!I144+'Contract 11'!I144+'Contract 12'!I144+'Contract 13'!I144+'Contract 14'!I144+'Contract 15'!I144</f>
        <v>166.67</v>
      </c>
      <c r="O144" s="155">
        <f>+'Contract 1'!J144+'Contract 2'!J144+'Contract 3'!J144+'Contract 4'!J144+'Contract 5'!J144+'Contract 6'!J144+'Contract 7'!J144+'Contract 8'!J144+'Contract 9'!J144+'Contract 10'!J144+'Contract 11'!J144+'Contract 12'!J144+'Contract 13'!J144+'Contract 14'!J144+'Contract 15'!J144</f>
        <v>166.67</v>
      </c>
      <c r="P144" s="155">
        <f>+'Contract 1'!K144+'Contract 2'!K144+'Contract 3'!K144+'Contract 4'!K144+'Contract 5'!K144+'Contract 6'!K144+'Contract 7'!K144+'Contract 8'!K144+'Contract 9'!K144+'Contract 10'!K144+'Contract 11'!K144+'Contract 12'!K144+'Contract 13'!K144+'Contract 14'!K144+'Contract 15'!K144</f>
        <v>166.67</v>
      </c>
      <c r="Q144" s="155">
        <f>+'Contract 1'!L144+'Contract 2'!L144+'Contract 3'!L144+'Contract 4'!L144+'Contract 5'!L144+'Contract 6'!L144+'Contract 7'!L144+'Contract 8'!L144+'Contract 9'!L144+'Contract 10'!L144+'Contract 11'!L144+'Contract 12'!L144+'Contract 13'!L144+'Contract 14'!L144+'Contract 15'!L144</f>
        <v>166.67</v>
      </c>
      <c r="R144" s="155">
        <f>+'Contract 1'!M144+'Contract 2'!M144+'Contract 3'!M144+'Contract 4'!M144+'Contract 5'!M144+'Contract 6'!M144+'Contract 7'!M144+'Contract 8'!M144+'Contract 9'!M144+'Contract 10'!M144+'Contract 11'!M144+'Contract 12'!M144+'Contract 13'!M144+'Contract 14'!M144+'Contract 15'!M144</f>
        <v>166.67</v>
      </c>
      <c r="S144" s="155">
        <f>+'Contract 1'!N144+'Contract 2'!N144+'Contract 3'!N144+'Contract 4'!N144+'Contract 5'!N144+'Contract 6'!N144+'Contract 7'!N144+'Contract 8'!N144+'Contract 9'!N144+'Contract 10'!N144+'Contract 11'!N144+'Contract 12'!N144+'Contract 13'!N144+'Contract 14'!N144+'Contract 15'!N144</f>
        <v>166.67</v>
      </c>
      <c r="T144" s="155">
        <f>+'Contract 1'!O144+'Contract 2'!O144+'Contract 3'!O144+'Contract 4'!O144+'Contract 5'!O144+'Contract 6'!O144+'Contract 7'!O144+'Contract 8'!O144+'Contract 9'!O144+'Contract 10'!O144+'Contract 11'!O144+'Contract 12'!O144+'Contract 13'!O144+'Contract 14'!O144+'Contract 15'!O144</f>
        <v>166.67</v>
      </c>
      <c r="U144" s="155">
        <f>+'Contract 1'!P144+'Contract 2'!P144+'Contract 3'!P144+'Contract 4'!P144+'Contract 5'!P144+'Contract 6'!P144+'Contract 7'!P144+'Contract 8'!P144+'Contract 9'!P144+'Contract 10'!P144+'Contract 11'!P144+'Contract 12'!P144+'Contract 13'!P144+'Contract 14'!P144+'Contract 15'!P144</f>
        <v>166.67</v>
      </c>
      <c r="V144" s="155">
        <f>+'Contract 1'!Q144+'Contract 2'!Q144+'Contract 3'!Q144+'Contract 4'!Q144+'Contract 5'!Q144+'Contract 6'!Q144+'Contract 7'!Q144+'Contract 8'!Q144+'Contract 9'!Q144+'Contract 10'!Q144+'Contract 11'!Q144+'Contract 12'!Q144+'Contract 13'!Q144+'Contract 14'!Q144+'Contract 15'!Q144</f>
        <v>166.67</v>
      </c>
      <c r="W144" s="155">
        <f>+'Contract 1'!R144+'Contract 2'!R144+'Contract 3'!R144+'Contract 4'!R144+'Contract 5'!R144+'Contract 6'!R144+'Contract 7'!R144+'Contract 8'!R144+'Contract 9'!R144+'Contract 10'!R144+'Contract 11'!R144+'Contract 12'!R144+'Contract 13'!R144+'Contract 14'!R144+'Contract 15'!R144</f>
        <v>166.67</v>
      </c>
      <c r="X144" s="155">
        <f>+'Contract 1'!S144+'Contract 2'!S144+'Contract 3'!S144+'Contract 4'!S144+'Contract 5'!S144+'Contract 6'!S144+'Contract 7'!S144+'Contract 8'!S144+'Contract 9'!S144+'Contract 10'!S144+'Contract 11'!S144+'Contract 12'!S144+'Contract 13'!S144+'Contract 14'!S144+'Contract 15'!S144</f>
        <v>166.67</v>
      </c>
      <c r="Y144" s="155">
        <f>+'Contract 1'!T144+'Contract 2'!T144+'Contract 3'!T144+'Contract 4'!T144+'Contract 5'!T144+'Contract 6'!T144+'Contract 7'!T144+'Contract 8'!T144+'Contract 9'!T144+'Contract 10'!T144+'Contract 11'!T144+'Contract 12'!T144+'Contract 13'!T144+'Contract 14'!T144+'Contract 15'!T144</f>
        <v>166.67</v>
      </c>
      <c r="Z144" s="157">
        <f t="shared" si="30"/>
        <v>2000.0400000000002</v>
      </c>
      <c r="AA144" s="126">
        <f t="shared" si="31"/>
        <v>-4.0000000000190994E-2</v>
      </c>
      <c r="AB144" s="18"/>
    </row>
    <row r="145" spans="2:28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+'Contract 1'!H145+'Contract 2'!H145+'Contract 3'!H145+'Contract 4'!H145+'Contract 5'!H145+'Contract 6'!H145+'Contract 7'!H145+'Contract 8'!H145+'Contract 9'!H145+'Contract 10'!H145+'Contract 11'!H145+'Contract 12'!H145+'Contract 13'!H145+'Contract 14'!H145+'Contract 15'!H145</f>
        <v>0</v>
      </c>
      <c r="I145" s="155">
        <f>+'FY 24-25 Forecast'!L150</f>
        <v>0</v>
      </c>
      <c r="J145" s="155">
        <f>+'FY 24-25 Forecast'!M150</f>
        <v>0</v>
      </c>
      <c r="K145" s="155">
        <f>+'FY 24-25 Forecast'!N150</f>
        <v>0</v>
      </c>
      <c r="L145" s="270">
        <f>+'FY 24-25 Forecast'!O150</f>
        <v>0</v>
      </c>
      <c r="M145" s="309"/>
      <c r="N145" s="155">
        <f>+'Contract 1'!I145+'Contract 2'!I145+'Contract 3'!I145+'Contract 4'!I145+'Contract 5'!I145+'Contract 6'!I145+'Contract 7'!I145+'Contract 8'!I145+'Contract 9'!I145+'Contract 10'!I145+'Contract 11'!I145+'Contract 12'!I145+'Contract 13'!I145+'Contract 14'!I145+'Contract 15'!I145</f>
        <v>0</v>
      </c>
      <c r="O145" s="155">
        <f>+'Contract 1'!J145+'Contract 2'!J145+'Contract 3'!J145+'Contract 4'!J145+'Contract 5'!J145+'Contract 6'!J145+'Contract 7'!J145+'Contract 8'!J145+'Contract 9'!J145+'Contract 10'!J145+'Contract 11'!J145+'Contract 12'!J145+'Contract 13'!J145+'Contract 14'!J145+'Contract 15'!J145</f>
        <v>0</v>
      </c>
      <c r="P145" s="155">
        <f>+'Contract 1'!K145+'Contract 2'!K145+'Contract 3'!K145+'Contract 4'!K145+'Contract 5'!K145+'Contract 6'!K145+'Contract 7'!K145+'Contract 8'!K145+'Contract 9'!K145+'Contract 10'!K145+'Contract 11'!K145+'Contract 12'!K145+'Contract 13'!K145+'Contract 14'!K145+'Contract 15'!K145</f>
        <v>0</v>
      </c>
      <c r="Q145" s="155">
        <f>+'Contract 1'!L145+'Contract 2'!L145+'Contract 3'!L145+'Contract 4'!L145+'Contract 5'!L145+'Contract 6'!L145+'Contract 7'!L145+'Contract 8'!L145+'Contract 9'!L145+'Contract 10'!L145+'Contract 11'!L145+'Contract 12'!L145+'Contract 13'!L145+'Contract 14'!L145+'Contract 15'!L145</f>
        <v>0</v>
      </c>
      <c r="R145" s="155">
        <f>+'Contract 1'!M145+'Contract 2'!M145+'Contract 3'!M145+'Contract 4'!M145+'Contract 5'!M145+'Contract 6'!M145+'Contract 7'!M145+'Contract 8'!M145+'Contract 9'!M145+'Contract 10'!M145+'Contract 11'!M145+'Contract 12'!M145+'Contract 13'!M145+'Contract 14'!M145+'Contract 15'!M145</f>
        <v>0</v>
      </c>
      <c r="S145" s="155">
        <f>+'Contract 1'!N145+'Contract 2'!N145+'Contract 3'!N145+'Contract 4'!N145+'Contract 5'!N145+'Contract 6'!N145+'Contract 7'!N145+'Contract 8'!N145+'Contract 9'!N145+'Contract 10'!N145+'Contract 11'!N145+'Contract 12'!N145+'Contract 13'!N145+'Contract 14'!N145+'Contract 15'!N145</f>
        <v>0</v>
      </c>
      <c r="T145" s="155">
        <f>+'Contract 1'!O145+'Contract 2'!O145+'Contract 3'!O145+'Contract 4'!O145+'Contract 5'!O145+'Contract 6'!O145+'Contract 7'!O145+'Contract 8'!O145+'Contract 9'!O145+'Contract 10'!O145+'Contract 11'!O145+'Contract 12'!O145+'Contract 13'!O145+'Contract 14'!O145+'Contract 15'!O145</f>
        <v>0</v>
      </c>
      <c r="U145" s="155">
        <f>+'Contract 1'!P145+'Contract 2'!P145+'Contract 3'!P145+'Contract 4'!P145+'Contract 5'!P145+'Contract 6'!P145+'Contract 7'!P145+'Contract 8'!P145+'Contract 9'!P145+'Contract 10'!P145+'Contract 11'!P145+'Contract 12'!P145+'Contract 13'!P145+'Contract 14'!P145+'Contract 15'!P145</f>
        <v>0</v>
      </c>
      <c r="V145" s="155">
        <f>+'Contract 1'!Q145+'Contract 2'!Q145+'Contract 3'!Q145+'Contract 4'!Q145+'Contract 5'!Q145+'Contract 6'!Q145+'Contract 7'!Q145+'Contract 8'!Q145+'Contract 9'!Q145+'Contract 10'!Q145+'Contract 11'!Q145+'Contract 12'!Q145+'Contract 13'!Q145+'Contract 14'!Q145+'Contract 15'!Q145</f>
        <v>0</v>
      </c>
      <c r="W145" s="155">
        <f>+'Contract 1'!R145+'Contract 2'!R145+'Contract 3'!R145+'Contract 4'!R145+'Contract 5'!R145+'Contract 6'!R145+'Contract 7'!R145+'Contract 8'!R145+'Contract 9'!R145+'Contract 10'!R145+'Contract 11'!R145+'Contract 12'!R145+'Contract 13'!R145+'Contract 14'!R145+'Contract 15'!R145</f>
        <v>0</v>
      </c>
      <c r="X145" s="155">
        <f>+'Contract 1'!S145+'Contract 2'!S145+'Contract 3'!S145+'Contract 4'!S145+'Contract 5'!S145+'Contract 6'!S145+'Contract 7'!S145+'Contract 8'!S145+'Contract 9'!S145+'Contract 10'!S145+'Contract 11'!S145+'Contract 12'!S145+'Contract 13'!S145+'Contract 14'!S145+'Contract 15'!S145</f>
        <v>0</v>
      </c>
      <c r="Y145" s="155">
        <f>+'Contract 1'!T145+'Contract 2'!T145+'Contract 3'!T145+'Contract 4'!T145+'Contract 5'!T145+'Contract 6'!T145+'Contract 7'!T145+'Contract 8'!T145+'Contract 9'!T145+'Contract 10'!T145+'Contract 11'!T145+'Contract 12'!T145+'Contract 13'!T145+'Contract 14'!T145+'Contract 15'!T145</f>
        <v>0</v>
      </c>
      <c r="Z145" s="157">
        <f t="shared" si="30"/>
        <v>0</v>
      </c>
      <c r="AA145" s="126">
        <f t="shared" si="31"/>
        <v>0</v>
      </c>
      <c r="AB145" s="18"/>
    </row>
    <row r="146" spans="2:28" collapsed="1" x14ac:dyDescent="0.25">
      <c r="B146" s="163"/>
      <c r="C146" s="162" t="s">
        <v>460</v>
      </c>
      <c r="D146" s="164"/>
      <c r="E146" s="64"/>
      <c r="F146" s="65"/>
      <c r="G146" s="165"/>
      <c r="H146" s="159">
        <f>SUBTOTAL(9,H136:H145)</f>
        <v>13500.01</v>
      </c>
      <c r="I146" s="166">
        <f>SUM(I136:I145)</f>
        <v>4158.34</v>
      </c>
      <c r="J146" s="166">
        <f>SUM(J136:J145)</f>
        <v>4158.34</v>
      </c>
      <c r="K146" s="166">
        <f>SUM(K136:K145)</f>
        <v>4158.34</v>
      </c>
      <c r="L146" s="271">
        <f>SUM(L136:L145)</f>
        <v>19784.61</v>
      </c>
      <c r="M146" s="312"/>
      <c r="N146" s="166">
        <f>SUBTOTAL(9,N136:N145)</f>
        <v>1125.01</v>
      </c>
      <c r="O146" s="166">
        <f>SUBTOTAL(9,O136:O145)</f>
        <v>1125.01</v>
      </c>
      <c r="P146" s="166">
        <f t="shared" ref="P146:AA146" si="32">SUBTOTAL(9,P136:P145)</f>
        <v>1125.01</v>
      </c>
      <c r="Q146" s="166">
        <f t="shared" si="32"/>
        <v>1125.01</v>
      </c>
      <c r="R146" s="166">
        <f t="shared" si="32"/>
        <v>1125.01</v>
      </c>
      <c r="S146" s="166">
        <f t="shared" si="32"/>
        <v>1125.01</v>
      </c>
      <c r="T146" s="166">
        <f t="shared" si="32"/>
        <v>1125.01</v>
      </c>
      <c r="U146" s="166">
        <f t="shared" si="32"/>
        <v>1125.01</v>
      </c>
      <c r="V146" s="166">
        <f t="shared" si="32"/>
        <v>1125.01</v>
      </c>
      <c r="W146" s="166">
        <f t="shared" si="32"/>
        <v>1125.01</v>
      </c>
      <c r="X146" s="166">
        <f t="shared" si="32"/>
        <v>1125.01</v>
      </c>
      <c r="Y146" s="166">
        <f t="shared" si="32"/>
        <v>1125.01</v>
      </c>
      <c r="Z146" s="166">
        <f t="shared" si="32"/>
        <v>13500.12</v>
      </c>
      <c r="AA146" s="73">
        <f t="shared" si="32"/>
        <v>-0.11000000000052523</v>
      </c>
      <c r="AB146" s="64"/>
    </row>
    <row r="147" spans="2:28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+'Contract 1'!H147+'Contract 2'!H147+'Contract 3'!H147+'Contract 4'!H147+'Contract 5'!H147+'Contract 6'!H147+'Contract 7'!H147+'Contract 8'!H147+'Contract 9'!H147+'Contract 10'!H147+'Contract 11'!H147+'Contract 12'!H147+'Contract 13'!H147+'Contract 14'!H147+'Contract 15'!H147</f>
        <v>0</v>
      </c>
      <c r="I147" s="155">
        <f>+'FY 24-25 Forecast'!L152</f>
        <v>0</v>
      </c>
      <c r="J147" s="155">
        <f>+'FY 24-25 Forecast'!M152</f>
        <v>0</v>
      </c>
      <c r="K147" s="155">
        <f>+'FY 24-25 Forecast'!N152</f>
        <v>0</v>
      </c>
      <c r="L147" s="270">
        <f>+'FY 24-25 Forecast'!O152</f>
        <v>0</v>
      </c>
      <c r="M147" s="309"/>
      <c r="N147" s="155">
        <f>+'Contract 1'!I147+'Contract 2'!I147+'Contract 3'!I147+'Contract 4'!I147+'Contract 5'!I147+'Contract 6'!I147+'Contract 7'!I147+'Contract 8'!I147+'Contract 9'!I147+'Contract 10'!I147+'Contract 11'!I147+'Contract 12'!I147+'Contract 13'!I147+'Contract 14'!I147+'Contract 15'!I147</f>
        <v>0</v>
      </c>
      <c r="O147" s="155">
        <f>+'Contract 1'!J147+'Contract 2'!J147+'Contract 3'!J147+'Contract 4'!J147+'Contract 5'!J147+'Contract 6'!J147+'Contract 7'!J147+'Contract 8'!J147+'Contract 9'!J147+'Contract 10'!J147+'Contract 11'!J147+'Contract 12'!J147+'Contract 13'!J147+'Contract 14'!J147+'Contract 15'!J147</f>
        <v>0</v>
      </c>
      <c r="P147" s="155">
        <f>+'Contract 1'!K147+'Contract 2'!K147+'Contract 3'!K147+'Contract 4'!K147+'Contract 5'!K147+'Contract 6'!K147+'Contract 7'!K147+'Contract 8'!K147+'Contract 9'!K147+'Contract 10'!K147+'Contract 11'!K147+'Contract 12'!K147+'Contract 13'!K147+'Contract 14'!K147+'Contract 15'!K147</f>
        <v>0</v>
      </c>
      <c r="Q147" s="155">
        <f>+'Contract 1'!L147+'Contract 2'!L147+'Contract 3'!L147+'Contract 4'!L147+'Contract 5'!L147+'Contract 6'!L147+'Contract 7'!L147+'Contract 8'!L147+'Contract 9'!L147+'Contract 10'!L147+'Contract 11'!L147+'Contract 12'!L147+'Contract 13'!L147+'Contract 14'!L147+'Contract 15'!L147</f>
        <v>0</v>
      </c>
      <c r="R147" s="155">
        <f>+'Contract 1'!M147+'Contract 2'!M147+'Contract 3'!M147+'Contract 4'!M147+'Contract 5'!M147+'Contract 6'!M147+'Contract 7'!M147+'Contract 8'!M147+'Contract 9'!M147+'Contract 10'!M147+'Contract 11'!M147+'Contract 12'!M147+'Contract 13'!M147+'Contract 14'!M147+'Contract 15'!M147</f>
        <v>0</v>
      </c>
      <c r="S147" s="155">
        <f>+'Contract 1'!N147+'Contract 2'!N147+'Contract 3'!N147+'Contract 4'!N147+'Contract 5'!N147+'Contract 6'!N147+'Contract 7'!N147+'Contract 8'!N147+'Contract 9'!N147+'Contract 10'!N147+'Contract 11'!N147+'Contract 12'!N147+'Contract 13'!N147+'Contract 14'!N147+'Contract 15'!N147</f>
        <v>0</v>
      </c>
      <c r="T147" s="155">
        <f>+'Contract 1'!O147+'Contract 2'!O147+'Contract 3'!O147+'Contract 4'!O147+'Contract 5'!O147+'Contract 6'!O147+'Contract 7'!O147+'Contract 8'!O147+'Contract 9'!O147+'Contract 10'!O147+'Contract 11'!O147+'Contract 12'!O147+'Contract 13'!O147+'Contract 14'!O147+'Contract 15'!O147</f>
        <v>0</v>
      </c>
      <c r="U147" s="155">
        <f>+'Contract 1'!P147+'Contract 2'!P147+'Contract 3'!P147+'Contract 4'!P147+'Contract 5'!P147+'Contract 6'!P147+'Contract 7'!P147+'Contract 8'!P147+'Contract 9'!P147+'Contract 10'!P147+'Contract 11'!P147+'Contract 12'!P147+'Contract 13'!P147+'Contract 14'!P147+'Contract 15'!P147</f>
        <v>0</v>
      </c>
      <c r="V147" s="155">
        <f>+'Contract 1'!Q147+'Contract 2'!Q147+'Contract 3'!Q147+'Contract 4'!Q147+'Contract 5'!Q147+'Contract 6'!Q147+'Contract 7'!Q147+'Contract 8'!Q147+'Contract 9'!Q147+'Contract 10'!Q147+'Contract 11'!Q147+'Contract 12'!Q147+'Contract 13'!Q147+'Contract 14'!Q147+'Contract 15'!Q147</f>
        <v>0</v>
      </c>
      <c r="W147" s="155">
        <f>+'Contract 1'!R147+'Contract 2'!R147+'Contract 3'!R147+'Contract 4'!R147+'Contract 5'!R147+'Contract 6'!R147+'Contract 7'!R147+'Contract 8'!R147+'Contract 9'!R147+'Contract 10'!R147+'Contract 11'!R147+'Contract 12'!R147+'Contract 13'!R147+'Contract 14'!R147+'Contract 15'!R147</f>
        <v>0</v>
      </c>
      <c r="X147" s="155">
        <f>+'Contract 1'!S147+'Contract 2'!S147+'Contract 3'!S147+'Contract 4'!S147+'Contract 5'!S147+'Contract 6'!S147+'Contract 7'!S147+'Contract 8'!S147+'Contract 9'!S147+'Contract 10'!S147+'Contract 11'!S147+'Contract 12'!S147+'Contract 13'!S147+'Contract 14'!S147+'Contract 15'!S147</f>
        <v>0</v>
      </c>
      <c r="Y147" s="155">
        <f>+'Contract 1'!T147+'Contract 2'!T147+'Contract 3'!T147+'Contract 4'!T147+'Contract 5'!T147+'Contract 6'!T147+'Contract 7'!T147+'Contract 8'!T147+'Contract 9'!T147+'Contract 10'!T147+'Contract 11'!T147+'Contract 12'!T147+'Contract 13'!T147+'Contract 14'!T147+'Contract 15'!T147</f>
        <v>0</v>
      </c>
      <c r="Z147" s="157">
        <f>SUM(N147:Y147)</f>
        <v>0</v>
      </c>
      <c r="AA147" s="126">
        <f>H147-Z147</f>
        <v>0</v>
      </c>
      <c r="AB147" s="18"/>
    </row>
    <row r="148" spans="2:28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+'Contract 1'!H148+'Contract 2'!H148+'Contract 3'!H148+'Contract 4'!H148+'Contract 5'!H148+'Contract 6'!H148+'Contract 7'!H148+'Contract 8'!H148+'Contract 9'!H148+'Contract 10'!H148+'Contract 11'!H148+'Contract 12'!H148+'Contract 13'!H148+'Contract 14'!H148+'Contract 15'!H148</f>
        <v>0</v>
      </c>
      <c r="I148" s="155">
        <f>+'FY 24-25 Forecast'!L153</f>
        <v>0</v>
      </c>
      <c r="J148" s="155">
        <f>+'FY 24-25 Forecast'!M153</f>
        <v>0</v>
      </c>
      <c r="K148" s="155">
        <f>+'FY 24-25 Forecast'!N153</f>
        <v>0</v>
      </c>
      <c r="L148" s="270">
        <f>+'FY 24-25 Forecast'!O153</f>
        <v>0</v>
      </c>
      <c r="M148" s="309"/>
      <c r="N148" s="155">
        <f>+'Contract 1'!I148+'Contract 2'!I148+'Contract 3'!I148+'Contract 4'!I148+'Contract 5'!I148+'Contract 6'!I148+'Contract 7'!I148+'Contract 8'!I148+'Contract 9'!I148+'Contract 10'!I148+'Contract 11'!I148+'Contract 12'!I148+'Contract 13'!I148+'Contract 14'!I148+'Contract 15'!I148</f>
        <v>0</v>
      </c>
      <c r="O148" s="155">
        <f>+'Contract 1'!J148+'Contract 2'!J148+'Contract 3'!J148+'Contract 4'!J148+'Contract 5'!J148+'Contract 6'!J148+'Contract 7'!J148+'Contract 8'!J148+'Contract 9'!J148+'Contract 10'!J148+'Contract 11'!J148+'Contract 12'!J148+'Contract 13'!J148+'Contract 14'!J148+'Contract 15'!J148</f>
        <v>0</v>
      </c>
      <c r="P148" s="155">
        <f>+'Contract 1'!K148+'Contract 2'!K148+'Contract 3'!K148+'Contract 4'!K148+'Contract 5'!K148+'Contract 6'!K148+'Contract 7'!K148+'Contract 8'!K148+'Contract 9'!K148+'Contract 10'!K148+'Contract 11'!K148+'Contract 12'!K148+'Contract 13'!K148+'Contract 14'!K148+'Contract 15'!K148</f>
        <v>0</v>
      </c>
      <c r="Q148" s="155">
        <f>+'Contract 1'!L148+'Contract 2'!L148+'Contract 3'!L148+'Contract 4'!L148+'Contract 5'!L148+'Contract 6'!L148+'Contract 7'!L148+'Contract 8'!L148+'Contract 9'!L148+'Contract 10'!L148+'Contract 11'!L148+'Contract 12'!L148+'Contract 13'!L148+'Contract 14'!L148+'Contract 15'!L148</f>
        <v>0</v>
      </c>
      <c r="R148" s="155">
        <f>+'Contract 1'!M148+'Contract 2'!M148+'Contract 3'!M148+'Contract 4'!M148+'Contract 5'!M148+'Contract 6'!M148+'Contract 7'!M148+'Contract 8'!M148+'Contract 9'!M148+'Contract 10'!M148+'Contract 11'!M148+'Contract 12'!M148+'Contract 13'!M148+'Contract 14'!M148+'Contract 15'!M148</f>
        <v>0</v>
      </c>
      <c r="S148" s="155">
        <f>+'Contract 1'!N148+'Contract 2'!N148+'Contract 3'!N148+'Contract 4'!N148+'Contract 5'!N148+'Contract 6'!N148+'Contract 7'!N148+'Contract 8'!N148+'Contract 9'!N148+'Contract 10'!N148+'Contract 11'!N148+'Contract 12'!N148+'Contract 13'!N148+'Contract 14'!N148+'Contract 15'!N148</f>
        <v>0</v>
      </c>
      <c r="T148" s="155">
        <f>+'Contract 1'!O148+'Contract 2'!O148+'Contract 3'!O148+'Contract 4'!O148+'Contract 5'!O148+'Contract 6'!O148+'Contract 7'!O148+'Contract 8'!O148+'Contract 9'!O148+'Contract 10'!O148+'Contract 11'!O148+'Contract 12'!O148+'Contract 13'!O148+'Contract 14'!O148+'Contract 15'!O148</f>
        <v>0</v>
      </c>
      <c r="U148" s="155">
        <f>+'Contract 1'!P148+'Contract 2'!P148+'Contract 3'!P148+'Contract 4'!P148+'Contract 5'!P148+'Contract 6'!P148+'Contract 7'!P148+'Contract 8'!P148+'Contract 9'!P148+'Contract 10'!P148+'Contract 11'!P148+'Contract 12'!P148+'Contract 13'!P148+'Contract 14'!P148+'Contract 15'!P148</f>
        <v>0</v>
      </c>
      <c r="V148" s="155">
        <f>+'Contract 1'!Q148+'Contract 2'!Q148+'Contract 3'!Q148+'Contract 4'!Q148+'Contract 5'!Q148+'Contract 6'!Q148+'Contract 7'!Q148+'Contract 8'!Q148+'Contract 9'!Q148+'Contract 10'!Q148+'Contract 11'!Q148+'Contract 12'!Q148+'Contract 13'!Q148+'Contract 14'!Q148+'Contract 15'!Q148</f>
        <v>0</v>
      </c>
      <c r="W148" s="155">
        <f>+'Contract 1'!R148+'Contract 2'!R148+'Contract 3'!R148+'Contract 4'!R148+'Contract 5'!R148+'Contract 6'!R148+'Contract 7'!R148+'Contract 8'!R148+'Contract 9'!R148+'Contract 10'!R148+'Contract 11'!R148+'Contract 12'!R148+'Contract 13'!R148+'Contract 14'!R148+'Contract 15'!R148</f>
        <v>0</v>
      </c>
      <c r="X148" s="155">
        <f>+'Contract 1'!S148+'Contract 2'!S148+'Contract 3'!S148+'Contract 4'!S148+'Contract 5'!S148+'Contract 6'!S148+'Contract 7'!S148+'Contract 8'!S148+'Contract 9'!S148+'Contract 10'!S148+'Contract 11'!S148+'Contract 12'!S148+'Contract 13'!S148+'Contract 14'!S148+'Contract 15'!S148</f>
        <v>0</v>
      </c>
      <c r="Y148" s="155">
        <f>+'Contract 1'!T148+'Contract 2'!T148+'Contract 3'!T148+'Contract 4'!T148+'Contract 5'!T148+'Contract 6'!T148+'Contract 7'!T148+'Contract 8'!T148+'Contract 9'!T148+'Contract 10'!T148+'Contract 11'!T148+'Contract 12'!T148+'Contract 13'!T148+'Contract 14'!T148+'Contract 15'!T148</f>
        <v>0</v>
      </c>
      <c r="Z148" s="157">
        <f>SUM(N148:Y148)</f>
        <v>0</v>
      </c>
      <c r="AA148" s="126">
        <f>H148-Z148</f>
        <v>0</v>
      </c>
      <c r="AB148" s="18"/>
    </row>
    <row r="149" spans="2:28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+'Contract 1'!H149+'Contract 2'!H149+'Contract 3'!H149+'Contract 4'!H149+'Contract 5'!H149+'Contract 6'!H149+'Contract 7'!H149+'Contract 8'!H149+'Contract 9'!H149+'Contract 10'!H149+'Contract 11'!H149+'Contract 12'!H149+'Contract 13'!H149+'Contract 14'!H149+'Contract 15'!H149</f>
        <v>0</v>
      </c>
      <c r="I149" s="155">
        <f>+'FY 24-25 Forecast'!L154</f>
        <v>0</v>
      </c>
      <c r="J149" s="155">
        <f>+'FY 24-25 Forecast'!M154</f>
        <v>0</v>
      </c>
      <c r="K149" s="155">
        <f>+'FY 24-25 Forecast'!N154</f>
        <v>0</v>
      </c>
      <c r="L149" s="270">
        <f>+'FY 24-25 Forecast'!O154</f>
        <v>0</v>
      </c>
      <c r="M149" s="309"/>
      <c r="N149" s="155">
        <f>+'Contract 1'!I149+'Contract 2'!I149+'Contract 3'!I149+'Contract 4'!I149+'Contract 5'!I149+'Contract 6'!I149+'Contract 7'!I149+'Contract 8'!I149+'Contract 9'!I149+'Contract 10'!I149+'Contract 11'!I149+'Contract 12'!I149+'Contract 13'!I149+'Contract 14'!I149+'Contract 15'!I149</f>
        <v>0</v>
      </c>
      <c r="O149" s="155">
        <f>+'Contract 1'!J149+'Contract 2'!J149+'Contract 3'!J149+'Contract 4'!J149+'Contract 5'!J149+'Contract 6'!J149+'Contract 7'!J149+'Contract 8'!J149+'Contract 9'!J149+'Contract 10'!J149+'Contract 11'!J149+'Contract 12'!J149+'Contract 13'!J149+'Contract 14'!J149+'Contract 15'!J149</f>
        <v>0</v>
      </c>
      <c r="P149" s="155">
        <f>+'Contract 1'!K149+'Contract 2'!K149+'Contract 3'!K149+'Contract 4'!K149+'Contract 5'!K149+'Contract 6'!K149+'Contract 7'!K149+'Contract 8'!K149+'Contract 9'!K149+'Contract 10'!K149+'Contract 11'!K149+'Contract 12'!K149+'Contract 13'!K149+'Contract 14'!K149+'Contract 15'!K149</f>
        <v>0</v>
      </c>
      <c r="Q149" s="155">
        <f>+'Contract 1'!L149+'Contract 2'!L149+'Contract 3'!L149+'Contract 4'!L149+'Contract 5'!L149+'Contract 6'!L149+'Contract 7'!L149+'Contract 8'!L149+'Contract 9'!L149+'Contract 10'!L149+'Contract 11'!L149+'Contract 12'!L149+'Contract 13'!L149+'Contract 14'!L149+'Contract 15'!L149</f>
        <v>0</v>
      </c>
      <c r="R149" s="155">
        <f>+'Contract 1'!M149+'Contract 2'!M149+'Contract 3'!M149+'Contract 4'!M149+'Contract 5'!M149+'Contract 6'!M149+'Contract 7'!M149+'Contract 8'!M149+'Contract 9'!M149+'Contract 10'!M149+'Contract 11'!M149+'Contract 12'!M149+'Contract 13'!M149+'Contract 14'!M149+'Contract 15'!M149</f>
        <v>0</v>
      </c>
      <c r="S149" s="155">
        <f>+'Contract 1'!N149+'Contract 2'!N149+'Contract 3'!N149+'Contract 4'!N149+'Contract 5'!N149+'Contract 6'!N149+'Contract 7'!N149+'Contract 8'!N149+'Contract 9'!N149+'Contract 10'!N149+'Contract 11'!N149+'Contract 12'!N149+'Contract 13'!N149+'Contract 14'!N149+'Contract 15'!N149</f>
        <v>0</v>
      </c>
      <c r="T149" s="155">
        <f>+'Contract 1'!O149+'Contract 2'!O149+'Contract 3'!O149+'Contract 4'!O149+'Contract 5'!O149+'Contract 6'!O149+'Contract 7'!O149+'Contract 8'!O149+'Contract 9'!O149+'Contract 10'!O149+'Contract 11'!O149+'Contract 12'!O149+'Contract 13'!O149+'Contract 14'!O149+'Contract 15'!O149</f>
        <v>0</v>
      </c>
      <c r="U149" s="155">
        <f>+'Contract 1'!P149+'Contract 2'!P149+'Contract 3'!P149+'Contract 4'!P149+'Contract 5'!P149+'Contract 6'!P149+'Contract 7'!P149+'Contract 8'!P149+'Contract 9'!P149+'Contract 10'!P149+'Contract 11'!P149+'Contract 12'!P149+'Contract 13'!P149+'Contract 14'!P149+'Contract 15'!P149</f>
        <v>0</v>
      </c>
      <c r="V149" s="155">
        <f>+'Contract 1'!Q149+'Contract 2'!Q149+'Contract 3'!Q149+'Contract 4'!Q149+'Contract 5'!Q149+'Contract 6'!Q149+'Contract 7'!Q149+'Contract 8'!Q149+'Contract 9'!Q149+'Contract 10'!Q149+'Contract 11'!Q149+'Contract 12'!Q149+'Contract 13'!Q149+'Contract 14'!Q149+'Contract 15'!Q149</f>
        <v>0</v>
      </c>
      <c r="W149" s="155">
        <f>+'Contract 1'!R149+'Contract 2'!R149+'Contract 3'!R149+'Contract 4'!R149+'Contract 5'!R149+'Contract 6'!R149+'Contract 7'!R149+'Contract 8'!R149+'Contract 9'!R149+'Contract 10'!R149+'Contract 11'!R149+'Contract 12'!R149+'Contract 13'!R149+'Contract 14'!R149+'Contract 15'!R149</f>
        <v>0</v>
      </c>
      <c r="X149" s="155">
        <f>+'Contract 1'!S149+'Contract 2'!S149+'Contract 3'!S149+'Contract 4'!S149+'Contract 5'!S149+'Contract 6'!S149+'Contract 7'!S149+'Contract 8'!S149+'Contract 9'!S149+'Contract 10'!S149+'Contract 11'!S149+'Contract 12'!S149+'Contract 13'!S149+'Contract 14'!S149+'Contract 15'!S149</f>
        <v>0</v>
      </c>
      <c r="Y149" s="155">
        <f>+'Contract 1'!T149+'Contract 2'!T149+'Contract 3'!T149+'Contract 4'!T149+'Contract 5'!T149+'Contract 6'!T149+'Contract 7'!T149+'Contract 8'!T149+'Contract 9'!T149+'Contract 10'!T149+'Contract 11'!T149+'Contract 12'!T149+'Contract 13'!T149+'Contract 14'!T149+'Contract 15'!T149</f>
        <v>0</v>
      </c>
      <c r="Z149" s="157">
        <f>SUM(N149:Y149)</f>
        <v>0</v>
      </c>
      <c r="AA149" s="126">
        <f>H149-Z149</f>
        <v>0</v>
      </c>
      <c r="AB149" s="18"/>
    </row>
    <row r="150" spans="2:28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+'Contract 1'!H150+'Contract 2'!H150+'Contract 3'!H150+'Contract 4'!H150+'Contract 5'!H150+'Contract 6'!H150+'Contract 7'!H150+'Contract 8'!H150+'Contract 9'!H150+'Contract 10'!H150+'Contract 11'!H150+'Contract 12'!H150+'Contract 13'!H150+'Contract 14'!H150+'Contract 15'!H150</f>
        <v>0</v>
      </c>
      <c r="I150" s="155">
        <f>+'FY 24-25 Forecast'!L155</f>
        <v>0</v>
      </c>
      <c r="J150" s="155">
        <f>+'FY 24-25 Forecast'!M155</f>
        <v>0</v>
      </c>
      <c r="K150" s="155">
        <f>+'FY 24-25 Forecast'!N155</f>
        <v>0</v>
      </c>
      <c r="L150" s="270">
        <f>+'FY 24-25 Forecast'!O155</f>
        <v>0</v>
      </c>
      <c r="M150" s="309"/>
      <c r="N150" s="155">
        <f>+'Contract 1'!I150+'Contract 2'!I150+'Contract 3'!I150+'Contract 4'!I150+'Contract 5'!I150+'Contract 6'!I150+'Contract 7'!I150+'Contract 8'!I150+'Contract 9'!I150+'Contract 10'!I150+'Contract 11'!I150+'Contract 12'!I150+'Contract 13'!I150+'Contract 14'!I150+'Contract 15'!I150</f>
        <v>0</v>
      </c>
      <c r="O150" s="155">
        <f>+'Contract 1'!J150+'Contract 2'!J150+'Contract 3'!J150+'Contract 4'!J150+'Contract 5'!J150+'Contract 6'!J150+'Contract 7'!J150+'Contract 8'!J150+'Contract 9'!J150+'Contract 10'!J150+'Contract 11'!J150+'Contract 12'!J150+'Contract 13'!J150+'Contract 14'!J150+'Contract 15'!J150</f>
        <v>0</v>
      </c>
      <c r="P150" s="155">
        <f>+'Contract 1'!K150+'Contract 2'!K150+'Contract 3'!K150+'Contract 4'!K150+'Contract 5'!K150+'Contract 6'!K150+'Contract 7'!K150+'Contract 8'!K150+'Contract 9'!K150+'Contract 10'!K150+'Contract 11'!K150+'Contract 12'!K150+'Contract 13'!K150+'Contract 14'!K150+'Contract 15'!K150</f>
        <v>0</v>
      </c>
      <c r="Q150" s="155">
        <f>+'Contract 1'!L150+'Contract 2'!L150+'Contract 3'!L150+'Contract 4'!L150+'Contract 5'!L150+'Contract 6'!L150+'Contract 7'!L150+'Contract 8'!L150+'Contract 9'!L150+'Contract 10'!L150+'Contract 11'!L150+'Contract 12'!L150+'Contract 13'!L150+'Contract 14'!L150+'Contract 15'!L150</f>
        <v>0</v>
      </c>
      <c r="R150" s="155">
        <f>+'Contract 1'!M150+'Contract 2'!M150+'Contract 3'!M150+'Contract 4'!M150+'Contract 5'!M150+'Contract 6'!M150+'Contract 7'!M150+'Contract 8'!M150+'Contract 9'!M150+'Contract 10'!M150+'Contract 11'!M150+'Contract 12'!M150+'Contract 13'!M150+'Contract 14'!M150+'Contract 15'!M150</f>
        <v>0</v>
      </c>
      <c r="S150" s="155">
        <f>+'Contract 1'!N150+'Contract 2'!N150+'Contract 3'!N150+'Contract 4'!N150+'Contract 5'!N150+'Contract 6'!N150+'Contract 7'!N150+'Contract 8'!N150+'Contract 9'!N150+'Contract 10'!N150+'Contract 11'!N150+'Contract 12'!N150+'Contract 13'!N150+'Contract 14'!N150+'Contract 15'!N150</f>
        <v>0</v>
      </c>
      <c r="T150" s="155">
        <f>+'Contract 1'!O150+'Contract 2'!O150+'Contract 3'!O150+'Contract 4'!O150+'Contract 5'!O150+'Contract 6'!O150+'Contract 7'!O150+'Contract 8'!O150+'Contract 9'!O150+'Contract 10'!O150+'Contract 11'!O150+'Contract 12'!O150+'Contract 13'!O150+'Contract 14'!O150+'Contract 15'!O150</f>
        <v>0</v>
      </c>
      <c r="U150" s="155">
        <f>+'Contract 1'!P150+'Contract 2'!P150+'Contract 3'!P150+'Contract 4'!P150+'Contract 5'!P150+'Contract 6'!P150+'Contract 7'!P150+'Contract 8'!P150+'Contract 9'!P150+'Contract 10'!P150+'Contract 11'!P150+'Contract 12'!P150+'Contract 13'!P150+'Contract 14'!P150+'Contract 15'!P150</f>
        <v>0</v>
      </c>
      <c r="V150" s="155">
        <f>+'Contract 1'!Q150+'Contract 2'!Q150+'Contract 3'!Q150+'Contract 4'!Q150+'Contract 5'!Q150+'Contract 6'!Q150+'Contract 7'!Q150+'Contract 8'!Q150+'Contract 9'!Q150+'Contract 10'!Q150+'Contract 11'!Q150+'Contract 12'!Q150+'Contract 13'!Q150+'Contract 14'!Q150+'Contract 15'!Q150</f>
        <v>0</v>
      </c>
      <c r="W150" s="155">
        <f>+'Contract 1'!R150+'Contract 2'!R150+'Contract 3'!R150+'Contract 4'!R150+'Contract 5'!R150+'Contract 6'!R150+'Contract 7'!R150+'Contract 8'!R150+'Contract 9'!R150+'Contract 10'!R150+'Contract 11'!R150+'Contract 12'!R150+'Contract 13'!R150+'Contract 14'!R150+'Contract 15'!R150</f>
        <v>0</v>
      </c>
      <c r="X150" s="155">
        <f>+'Contract 1'!S150+'Contract 2'!S150+'Contract 3'!S150+'Contract 4'!S150+'Contract 5'!S150+'Contract 6'!S150+'Contract 7'!S150+'Contract 8'!S150+'Contract 9'!S150+'Contract 10'!S150+'Contract 11'!S150+'Contract 12'!S150+'Contract 13'!S150+'Contract 14'!S150+'Contract 15'!S150</f>
        <v>0</v>
      </c>
      <c r="Y150" s="155">
        <f>+'Contract 1'!T150+'Contract 2'!T150+'Contract 3'!T150+'Contract 4'!T150+'Contract 5'!T150+'Contract 6'!T150+'Contract 7'!T150+'Contract 8'!T150+'Contract 9'!T150+'Contract 10'!T150+'Contract 11'!T150+'Contract 12'!T150+'Contract 13'!T150+'Contract 14'!T150+'Contract 15'!T150</f>
        <v>0</v>
      </c>
      <c r="Z150" s="157">
        <f>SUM(N150:Y150)</f>
        <v>0</v>
      </c>
      <c r="AA150" s="126">
        <f>H150-Z150</f>
        <v>0</v>
      </c>
      <c r="AB150" s="18"/>
    </row>
    <row r="151" spans="2:28" collapsed="1" x14ac:dyDescent="0.25">
      <c r="B151" s="163"/>
      <c r="C151" s="162" t="s">
        <v>465</v>
      </c>
      <c r="D151" s="164"/>
      <c r="E151" s="64"/>
      <c r="F151" s="65"/>
      <c r="G151" s="165"/>
      <c r="H151" s="159">
        <f>SUBTOTAL(9,H147:H150)</f>
        <v>0</v>
      </c>
      <c r="I151" s="166">
        <f>SUM(I147:I150)</f>
        <v>0</v>
      </c>
      <c r="J151" s="166">
        <f>SUM(J147:J150)</f>
        <v>0</v>
      </c>
      <c r="K151" s="166">
        <f>SUM(K147:K150)</f>
        <v>0</v>
      </c>
      <c r="L151" s="271">
        <f>SUM(L147:L150)</f>
        <v>0</v>
      </c>
      <c r="M151" s="312"/>
      <c r="N151" s="166">
        <f>SUBTOTAL(9,N147:N150)</f>
        <v>0</v>
      </c>
      <c r="O151" s="166">
        <f>SUBTOTAL(9,O147:O150)</f>
        <v>0</v>
      </c>
      <c r="P151" s="166">
        <f t="shared" ref="P151:AA151" si="33">SUBTOTAL(9,P147:P150)</f>
        <v>0</v>
      </c>
      <c r="Q151" s="166">
        <f t="shared" si="33"/>
        <v>0</v>
      </c>
      <c r="R151" s="166">
        <f t="shared" si="33"/>
        <v>0</v>
      </c>
      <c r="S151" s="166">
        <f t="shared" si="33"/>
        <v>0</v>
      </c>
      <c r="T151" s="166">
        <f t="shared" si="33"/>
        <v>0</v>
      </c>
      <c r="U151" s="166">
        <f t="shared" si="33"/>
        <v>0</v>
      </c>
      <c r="V151" s="166">
        <f t="shared" si="33"/>
        <v>0</v>
      </c>
      <c r="W151" s="166">
        <f t="shared" si="33"/>
        <v>0</v>
      </c>
      <c r="X151" s="166">
        <f t="shared" si="33"/>
        <v>0</v>
      </c>
      <c r="Y151" s="166">
        <f t="shared" si="33"/>
        <v>0</v>
      </c>
      <c r="Z151" s="166">
        <f t="shared" si="33"/>
        <v>0</v>
      </c>
      <c r="AA151" s="73">
        <f t="shared" si="33"/>
        <v>0</v>
      </c>
      <c r="AB151" s="64"/>
    </row>
    <row r="152" spans="2:28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+'Contract 1'!H152+'Contract 2'!H152+'Contract 3'!H152+'Contract 4'!H152+'Contract 5'!H152+'Contract 6'!H152+'Contract 7'!H152+'Contract 8'!H152+'Contract 9'!H152+'Contract 10'!H152+'Contract 11'!H152+'Contract 12'!H152+'Contract 13'!H152+'Contract 14'!H152+'Contract 15'!H152</f>
        <v>0</v>
      </c>
      <c r="I152" s="155">
        <f>+'FY 24-25 Forecast'!L157</f>
        <v>100</v>
      </c>
      <c r="J152" s="155">
        <f>+'FY 24-25 Forecast'!M157</f>
        <v>100</v>
      </c>
      <c r="K152" s="155">
        <f>+'FY 24-25 Forecast'!N157</f>
        <v>100</v>
      </c>
      <c r="L152" s="270">
        <f>+'FY 24-25 Forecast'!O157</f>
        <v>300</v>
      </c>
      <c r="M152" s="309"/>
      <c r="N152" s="155">
        <f>+'Contract 1'!I152+'Contract 2'!I152+'Contract 3'!I152+'Contract 4'!I152+'Contract 5'!I152+'Contract 6'!I152+'Contract 7'!I152+'Contract 8'!I152+'Contract 9'!I152+'Contract 10'!I152+'Contract 11'!I152+'Contract 12'!I152+'Contract 13'!I152+'Contract 14'!I152+'Contract 15'!I152</f>
        <v>0</v>
      </c>
      <c r="O152" s="155">
        <f>+'Contract 1'!J152+'Contract 2'!J152+'Contract 3'!J152+'Contract 4'!J152+'Contract 5'!J152+'Contract 6'!J152+'Contract 7'!J152+'Contract 8'!J152+'Contract 9'!J152+'Contract 10'!J152+'Contract 11'!J152+'Contract 12'!J152+'Contract 13'!J152+'Contract 14'!J152+'Contract 15'!J152</f>
        <v>0</v>
      </c>
      <c r="P152" s="155">
        <f>+'Contract 1'!K152+'Contract 2'!K152+'Contract 3'!K152+'Contract 4'!K152+'Contract 5'!K152+'Contract 6'!K152+'Contract 7'!K152+'Contract 8'!K152+'Contract 9'!K152+'Contract 10'!K152+'Contract 11'!K152+'Contract 12'!K152+'Contract 13'!K152+'Contract 14'!K152+'Contract 15'!K152</f>
        <v>0</v>
      </c>
      <c r="Q152" s="155">
        <f>+'Contract 1'!L152+'Contract 2'!L152+'Contract 3'!L152+'Contract 4'!L152+'Contract 5'!L152+'Contract 6'!L152+'Contract 7'!L152+'Contract 8'!L152+'Contract 9'!L152+'Contract 10'!L152+'Contract 11'!L152+'Contract 12'!L152+'Contract 13'!L152+'Contract 14'!L152+'Contract 15'!L152</f>
        <v>0</v>
      </c>
      <c r="R152" s="155">
        <f>+'Contract 1'!M152+'Contract 2'!M152+'Contract 3'!M152+'Contract 4'!M152+'Contract 5'!M152+'Contract 6'!M152+'Contract 7'!M152+'Contract 8'!M152+'Contract 9'!M152+'Contract 10'!M152+'Contract 11'!M152+'Contract 12'!M152+'Contract 13'!M152+'Contract 14'!M152+'Contract 15'!M152</f>
        <v>0</v>
      </c>
      <c r="S152" s="155">
        <f>+'Contract 1'!N152+'Contract 2'!N152+'Contract 3'!N152+'Contract 4'!N152+'Contract 5'!N152+'Contract 6'!N152+'Contract 7'!N152+'Contract 8'!N152+'Contract 9'!N152+'Contract 10'!N152+'Contract 11'!N152+'Contract 12'!N152+'Contract 13'!N152+'Contract 14'!N152+'Contract 15'!N152</f>
        <v>0</v>
      </c>
      <c r="T152" s="155">
        <f>+'Contract 1'!O152+'Contract 2'!O152+'Contract 3'!O152+'Contract 4'!O152+'Contract 5'!O152+'Contract 6'!O152+'Contract 7'!O152+'Contract 8'!O152+'Contract 9'!O152+'Contract 10'!O152+'Contract 11'!O152+'Contract 12'!O152+'Contract 13'!O152+'Contract 14'!O152+'Contract 15'!O152</f>
        <v>0</v>
      </c>
      <c r="U152" s="155">
        <f>+'Contract 1'!P152+'Contract 2'!P152+'Contract 3'!P152+'Contract 4'!P152+'Contract 5'!P152+'Contract 6'!P152+'Contract 7'!P152+'Contract 8'!P152+'Contract 9'!P152+'Contract 10'!P152+'Contract 11'!P152+'Contract 12'!P152+'Contract 13'!P152+'Contract 14'!P152+'Contract 15'!P152</f>
        <v>0</v>
      </c>
      <c r="V152" s="155">
        <f>+'Contract 1'!Q152+'Contract 2'!Q152+'Contract 3'!Q152+'Contract 4'!Q152+'Contract 5'!Q152+'Contract 6'!Q152+'Contract 7'!Q152+'Contract 8'!Q152+'Contract 9'!Q152+'Contract 10'!Q152+'Contract 11'!Q152+'Contract 12'!Q152+'Contract 13'!Q152+'Contract 14'!Q152+'Contract 15'!Q152</f>
        <v>0</v>
      </c>
      <c r="W152" s="155">
        <f>+'Contract 1'!R152+'Contract 2'!R152+'Contract 3'!R152+'Contract 4'!R152+'Contract 5'!R152+'Contract 6'!R152+'Contract 7'!R152+'Contract 8'!R152+'Contract 9'!R152+'Contract 10'!R152+'Contract 11'!R152+'Contract 12'!R152+'Contract 13'!R152+'Contract 14'!R152+'Contract 15'!R152</f>
        <v>0</v>
      </c>
      <c r="X152" s="155">
        <f>+'Contract 1'!S152+'Contract 2'!S152+'Contract 3'!S152+'Contract 4'!S152+'Contract 5'!S152+'Contract 6'!S152+'Contract 7'!S152+'Contract 8'!S152+'Contract 9'!S152+'Contract 10'!S152+'Contract 11'!S152+'Contract 12'!S152+'Contract 13'!S152+'Contract 14'!S152+'Contract 15'!S152</f>
        <v>0</v>
      </c>
      <c r="Y152" s="155">
        <f>+'Contract 1'!T152+'Contract 2'!T152+'Contract 3'!T152+'Contract 4'!T152+'Contract 5'!T152+'Contract 6'!T152+'Contract 7'!T152+'Contract 8'!T152+'Contract 9'!T152+'Contract 10'!T152+'Contract 11'!T152+'Contract 12'!T152+'Contract 13'!T152+'Contract 14'!T152+'Contract 15'!T152</f>
        <v>0</v>
      </c>
      <c r="Z152" s="157">
        <f>SUM(N152:Y152)</f>
        <v>0</v>
      </c>
      <c r="AA152" s="126">
        <f>H152-Z152</f>
        <v>0</v>
      </c>
      <c r="AB152" s="18"/>
    </row>
    <row r="153" spans="2:28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+'Contract 1'!H153+'Contract 2'!H153+'Contract 3'!H153+'Contract 4'!H153+'Contract 5'!H153+'Contract 6'!H153+'Contract 7'!H153+'Contract 8'!H153+'Contract 9'!H153+'Contract 10'!H153+'Contract 11'!H153+'Contract 12'!H153+'Contract 13'!H153+'Contract 14'!H153+'Contract 15'!H153</f>
        <v>0</v>
      </c>
      <c r="I153" s="155">
        <f>+'FY 24-25 Forecast'!L158</f>
        <v>0</v>
      </c>
      <c r="J153" s="155">
        <f>+'FY 24-25 Forecast'!M158</f>
        <v>0</v>
      </c>
      <c r="K153" s="155">
        <f>+'FY 24-25 Forecast'!N158</f>
        <v>0</v>
      </c>
      <c r="L153" s="270">
        <f>+'FY 24-25 Forecast'!O158</f>
        <v>0</v>
      </c>
      <c r="M153" s="309"/>
      <c r="N153" s="155">
        <f>+'Contract 1'!I153+'Contract 2'!I153+'Contract 3'!I153+'Contract 4'!I153+'Contract 5'!I153+'Contract 6'!I153+'Contract 7'!I153+'Contract 8'!I153+'Contract 9'!I153+'Contract 10'!I153+'Contract 11'!I153+'Contract 12'!I153+'Contract 13'!I153+'Contract 14'!I153+'Contract 15'!I153</f>
        <v>0</v>
      </c>
      <c r="O153" s="155">
        <f>+'Contract 1'!J153+'Contract 2'!J153+'Contract 3'!J153+'Contract 4'!J153+'Contract 5'!J153+'Contract 6'!J153+'Contract 7'!J153+'Contract 8'!J153+'Contract 9'!J153+'Contract 10'!J153+'Contract 11'!J153+'Contract 12'!J153+'Contract 13'!J153+'Contract 14'!J153+'Contract 15'!J153</f>
        <v>0</v>
      </c>
      <c r="P153" s="155">
        <f>+'Contract 1'!K153+'Contract 2'!K153+'Contract 3'!K153+'Contract 4'!K153+'Contract 5'!K153+'Contract 6'!K153+'Contract 7'!K153+'Contract 8'!K153+'Contract 9'!K153+'Contract 10'!K153+'Contract 11'!K153+'Contract 12'!K153+'Contract 13'!K153+'Contract 14'!K153+'Contract 15'!K153</f>
        <v>0</v>
      </c>
      <c r="Q153" s="155">
        <f>+'Contract 1'!L153+'Contract 2'!L153+'Contract 3'!L153+'Contract 4'!L153+'Contract 5'!L153+'Contract 6'!L153+'Contract 7'!L153+'Contract 8'!L153+'Contract 9'!L153+'Contract 10'!L153+'Contract 11'!L153+'Contract 12'!L153+'Contract 13'!L153+'Contract 14'!L153+'Contract 15'!L153</f>
        <v>0</v>
      </c>
      <c r="R153" s="155">
        <f>+'Contract 1'!M153+'Contract 2'!M153+'Contract 3'!M153+'Contract 4'!M153+'Contract 5'!M153+'Contract 6'!M153+'Contract 7'!M153+'Contract 8'!M153+'Contract 9'!M153+'Contract 10'!M153+'Contract 11'!M153+'Contract 12'!M153+'Contract 13'!M153+'Contract 14'!M153+'Contract 15'!M153</f>
        <v>0</v>
      </c>
      <c r="S153" s="155">
        <f>+'Contract 1'!N153+'Contract 2'!N153+'Contract 3'!N153+'Contract 4'!N153+'Contract 5'!N153+'Contract 6'!N153+'Contract 7'!N153+'Contract 8'!N153+'Contract 9'!N153+'Contract 10'!N153+'Contract 11'!N153+'Contract 12'!N153+'Contract 13'!N153+'Contract 14'!N153+'Contract 15'!N153</f>
        <v>0</v>
      </c>
      <c r="T153" s="155">
        <f>+'Contract 1'!O153+'Contract 2'!O153+'Contract 3'!O153+'Contract 4'!O153+'Contract 5'!O153+'Contract 6'!O153+'Contract 7'!O153+'Contract 8'!O153+'Contract 9'!O153+'Contract 10'!O153+'Contract 11'!O153+'Contract 12'!O153+'Contract 13'!O153+'Contract 14'!O153+'Contract 15'!O153</f>
        <v>0</v>
      </c>
      <c r="U153" s="155">
        <f>+'Contract 1'!P153+'Contract 2'!P153+'Contract 3'!P153+'Contract 4'!P153+'Contract 5'!P153+'Contract 6'!P153+'Contract 7'!P153+'Contract 8'!P153+'Contract 9'!P153+'Contract 10'!P153+'Contract 11'!P153+'Contract 12'!P153+'Contract 13'!P153+'Contract 14'!P153+'Contract 15'!P153</f>
        <v>0</v>
      </c>
      <c r="V153" s="155">
        <f>+'Contract 1'!Q153+'Contract 2'!Q153+'Contract 3'!Q153+'Contract 4'!Q153+'Contract 5'!Q153+'Contract 6'!Q153+'Contract 7'!Q153+'Contract 8'!Q153+'Contract 9'!Q153+'Contract 10'!Q153+'Contract 11'!Q153+'Contract 12'!Q153+'Contract 13'!Q153+'Contract 14'!Q153+'Contract 15'!Q153</f>
        <v>0</v>
      </c>
      <c r="W153" s="155">
        <f>+'Contract 1'!R153+'Contract 2'!R153+'Contract 3'!R153+'Contract 4'!R153+'Contract 5'!R153+'Contract 6'!R153+'Contract 7'!R153+'Contract 8'!R153+'Contract 9'!R153+'Contract 10'!R153+'Contract 11'!R153+'Contract 12'!R153+'Contract 13'!R153+'Contract 14'!R153+'Contract 15'!R153</f>
        <v>0</v>
      </c>
      <c r="X153" s="155">
        <f>+'Contract 1'!S153+'Contract 2'!S153+'Contract 3'!S153+'Contract 4'!S153+'Contract 5'!S153+'Contract 6'!S153+'Contract 7'!S153+'Contract 8'!S153+'Contract 9'!S153+'Contract 10'!S153+'Contract 11'!S153+'Contract 12'!S153+'Contract 13'!S153+'Contract 14'!S153+'Contract 15'!S153</f>
        <v>0</v>
      </c>
      <c r="Y153" s="155">
        <f>+'Contract 1'!T153+'Contract 2'!T153+'Contract 3'!T153+'Contract 4'!T153+'Contract 5'!T153+'Contract 6'!T153+'Contract 7'!T153+'Contract 8'!T153+'Contract 9'!T153+'Contract 10'!T153+'Contract 11'!T153+'Contract 12'!T153+'Contract 13'!T153+'Contract 14'!T153+'Contract 15'!T153</f>
        <v>0</v>
      </c>
      <c r="Z153" s="157">
        <f>SUM(N153:Y153)</f>
        <v>0</v>
      </c>
      <c r="AA153" s="126">
        <f>H153-Z153</f>
        <v>0</v>
      </c>
      <c r="AB153" s="18"/>
    </row>
    <row r="154" spans="2:28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+'Contract 1'!H154+'Contract 2'!H154+'Contract 3'!H154+'Contract 4'!H154+'Contract 5'!H154+'Contract 6'!H154+'Contract 7'!H154+'Contract 8'!H154+'Contract 9'!H154+'Contract 10'!H154+'Contract 11'!H154+'Contract 12'!H154+'Contract 13'!H154+'Contract 14'!H154+'Contract 15'!H154</f>
        <v>2000</v>
      </c>
      <c r="I154" s="155">
        <f>+'FY 24-25 Forecast'!L159</f>
        <v>100</v>
      </c>
      <c r="J154" s="155">
        <f>+'FY 24-25 Forecast'!M159</f>
        <v>100</v>
      </c>
      <c r="K154" s="155">
        <f>+'FY 24-25 Forecast'!N159</f>
        <v>100</v>
      </c>
      <c r="L154" s="270">
        <f>+'FY 24-25 Forecast'!O159</f>
        <v>609.54</v>
      </c>
      <c r="M154" s="309"/>
      <c r="N154" s="155">
        <f>+'Contract 1'!I154+'Contract 2'!I154+'Contract 3'!I154+'Contract 4'!I154+'Contract 5'!I154+'Contract 6'!I154+'Contract 7'!I154+'Contract 8'!I154+'Contract 9'!I154+'Contract 10'!I154+'Contract 11'!I154+'Contract 12'!I154+'Contract 13'!I154+'Contract 14'!I154+'Contract 15'!I154</f>
        <v>166.67</v>
      </c>
      <c r="O154" s="155">
        <f>+'Contract 1'!J154+'Contract 2'!J154+'Contract 3'!J154+'Contract 4'!J154+'Contract 5'!J154+'Contract 6'!J154+'Contract 7'!J154+'Contract 8'!J154+'Contract 9'!J154+'Contract 10'!J154+'Contract 11'!J154+'Contract 12'!J154+'Contract 13'!J154+'Contract 14'!J154+'Contract 15'!J154</f>
        <v>166.67</v>
      </c>
      <c r="P154" s="155">
        <f>+'Contract 1'!K154+'Contract 2'!K154+'Contract 3'!K154+'Contract 4'!K154+'Contract 5'!K154+'Contract 6'!K154+'Contract 7'!K154+'Contract 8'!K154+'Contract 9'!K154+'Contract 10'!K154+'Contract 11'!K154+'Contract 12'!K154+'Contract 13'!K154+'Contract 14'!K154+'Contract 15'!K154</f>
        <v>166.67</v>
      </c>
      <c r="Q154" s="155">
        <f>+'Contract 1'!L154+'Contract 2'!L154+'Contract 3'!L154+'Contract 4'!L154+'Contract 5'!L154+'Contract 6'!L154+'Contract 7'!L154+'Contract 8'!L154+'Contract 9'!L154+'Contract 10'!L154+'Contract 11'!L154+'Contract 12'!L154+'Contract 13'!L154+'Contract 14'!L154+'Contract 15'!L154</f>
        <v>166.67</v>
      </c>
      <c r="R154" s="155">
        <f>+'Contract 1'!M154+'Contract 2'!M154+'Contract 3'!M154+'Contract 4'!M154+'Contract 5'!M154+'Contract 6'!M154+'Contract 7'!M154+'Contract 8'!M154+'Contract 9'!M154+'Contract 10'!M154+'Contract 11'!M154+'Contract 12'!M154+'Contract 13'!M154+'Contract 14'!M154+'Contract 15'!M154</f>
        <v>166.67</v>
      </c>
      <c r="S154" s="155">
        <f>+'Contract 1'!N154+'Contract 2'!N154+'Contract 3'!N154+'Contract 4'!N154+'Contract 5'!N154+'Contract 6'!N154+'Contract 7'!N154+'Contract 8'!N154+'Contract 9'!N154+'Contract 10'!N154+'Contract 11'!N154+'Contract 12'!N154+'Contract 13'!N154+'Contract 14'!N154+'Contract 15'!N154</f>
        <v>166.67</v>
      </c>
      <c r="T154" s="155">
        <f>+'Contract 1'!O154+'Contract 2'!O154+'Contract 3'!O154+'Contract 4'!O154+'Contract 5'!O154+'Contract 6'!O154+'Contract 7'!O154+'Contract 8'!O154+'Contract 9'!O154+'Contract 10'!O154+'Contract 11'!O154+'Contract 12'!O154+'Contract 13'!O154+'Contract 14'!O154+'Contract 15'!O154</f>
        <v>166.67</v>
      </c>
      <c r="U154" s="155">
        <f>+'Contract 1'!P154+'Contract 2'!P154+'Contract 3'!P154+'Contract 4'!P154+'Contract 5'!P154+'Contract 6'!P154+'Contract 7'!P154+'Contract 8'!P154+'Contract 9'!P154+'Contract 10'!P154+'Contract 11'!P154+'Contract 12'!P154+'Contract 13'!P154+'Contract 14'!P154+'Contract 15'!P154</f>
        <v>166.67</v>
      </c>
      <c r="V154" s="155">
        <f>+'Contract 1'!Q154+'Contract 2'!Q154+'Contract 3'!Q154+'Contract 4'!Q154+'Contract 5'!Q154+'Contract 6'!Q154+'Contract 7'!Q154+'Contract 8'!Q154+'Contract 9'!Q154+'Contract 10'!Q154+'Contract 11'!Q154+'Contract 12'!Q154+'Contract 13'!Q154+'Contract 14'!Q154+'Contract 15'!Q154</f>
        <v>166.67</v>
      </c>
      <c r="W154" s="155">
        <f>+'Contract 1'!R154+'Contract 2'!R154+'Contract 3'!R154+'Contract 4'!R154+'Contract 5'!R154+'Contract 6'!R154+'Contract 7'!R154+'Contract 8'!R154+'Contract 9'!R154+'Contract 10'!R154+'Contract 11'!R154+'Contract 12'!R154+'Contract 13'!R154+'Contract 14'!R154+'Contract 15'!R154</f>
        <v>166.67</v>
      </c>
      <c r="X154" s="155">
        <f>+'Contract 1'!S154+'Contract 2'!S154+'Contract 3'!S154+'Contract 4'!S154+'Contract 5'!S154+'Contract 6'!S154+'Contract 7'!S154+'Contract 8'!S154+'Contract 9'!S154+'Contract 10'!S154+'Contract 11'!S154+'Contract 12'!S154+'Contract 13'!S154+'Contract 14'!S154+'Contract 15'!S154</f>
        <v>166.67</v>
      </c>
      <c r="Y154" s="155">
        <f>+'Contract 1'!T154+'Contract 2'!T154+'Contract 3'!T154+'Contract 4'!T154+'Contract 5'!T154+'Contract 6'!T154+'Contract 7'!T154+'Contract 8'!T154+'Contract 9'!T154+'Contract 10'!T154+'Contract 11'!T154+'Contract 12'!T154+'Contract 13'!T154+'Contract 14'!T154+'Contract 15'!T154</f>
        <v>166.67</v>
      </c>
      <c r="Z154" s="157">
        <f>SUM(N154:Y154)</f>
        <v>2000.0400000000002</v>
      </c>
      <c r="AA154" s="126">
        <f>H154-Z154</f>
        <v>-4.0000000000190994E-2</v>
      </c>
      <c r="AB154" s="18"/>
    </row>
    <row r="155" spans="2:28" collapsed="1" x14ac:dyDescent="0.25">
      <c r="B155" s="163"/>
      <c r="C155" s="162" t="s">
        <v>469</v>
      </c>
      <c r="D155" s="164"/>
      <c r="E155" s="64"/>
      <c r="F155" s="65"/>
      <c r="G155" s="165"/>
      <c r="H155" s="159">
        <f>SUBTOTAL(9,H152:H154)</f>
        <v>2000</v>
      </c>
      <c r="I155" s="166">
        <f>SUM(I152:I154)</f>
        <v>200</v>
      </c>
      <c r="J155" s="166">
        <f>SUM(J152:J154)</f>
        <v>200</v>
      </c>
      <c r="K155" s="166">
        <f>SUM(K152:K154)</f>
        <v>200</v>
      </c>
      <c r="L155" s="271">
        <f>SUM(L152:L154)</f>
        <v>909.54</v>
      </c>
      <c r="M155" s="312"/>
      <c r="N155" s="166">
        <f>SUBTOTAL(9,N152:N154)</f>
        <v>166.67</v>
      </c>
      <c r="O155" s="166">
        <f>SUBTOTAL(9,O152:O154)</f>
        <v>166.67</v>
      </c>
      <c r="P155" s="166">
        <f t="shared" ref="P155:AA155" si="34">SUBTOTAL(9,P152:P154)</f>
        <v>166.67</v>
      </c>
      <c r="Q155" s="166">
        <f t="shared" si="34"/>
        <v>166.67</v>
      </c>
      <c r="R155" s="166">
        <f t="shared" si="34"/>
        <v>166.67</v>
      </c>
      <c r="S155" s="166">
        <f t="shared" si="34"/>
        <v>166.67</v>
      </c>
      <c r="T155" s="166">
        <f t="shared" si="34"/>
        <v>166.67</v>
      </c>
      <c r="U155" s="166">
        <f t="shared" si="34"/>
        <v>166.67</v>
      </c>
      <c r="V155" s="166">
        <f t="shared" si="34"/>
        <v>166.67</v>
      </c>
      <c r="W155" s="166">
        <f t="shared" si="34"/>
        <v>166.67</v>
      </c>
      <c r="X155" s="166">
        <f t="shared" si="34"/>
        <v>166.67</v>
      </c>
      <c r="Y155" s="166">
        <f t="shared" si="34"/>
        <v>166.67</v>
      </c>
      <c r="Z155" s="166">
        <f t="shared" si="34"/>
        <v>2000.0400000000002</v>
      </c>
      <c r="AA155" s="73">
        <f t="shared" si="34"/>
        <v>-4.0000000000190994E-2</v>
      </c>
      <c r="AB155" s="64"/>
    </row>
    <row r="156" spans="2:28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+'Contract 1'!H156+'Contract 2'!H156+'Contract 3'!H156+'Contract 4'!H156+'Contract 5'!H156+'Contract 6'!H156+'Contract 7'!H156+'Contract 8'!H156+'Contract 9'!H156+'Contract 10'!H156+'Contract 11'!H156+'Contract 12'!H156+'Contract 13'!H156+'Contract 14'!H156+'Contract 15'!H156</f>
        <v>0</v>
      </c>
      <c r="I156" s="155">
        <f>+'FY 24-25 Forecast'!L161</f>
        <v>5666.67</v>
      </c>
      <c r="J156" s="155">
        <f>+'FY 24-25 Forecast'!M161</f>
        <v>5666.67</v>
      </c>
      <c r="K156" s="155">
        <f>+'FY 24-25 Forecast'!N161</f>
        <v>5666.67</v>
      </c>
      <c r="L156" s="270">
        <f>+'FY 24-25 Forecast'!O161</f>
        <v>30196.21</v>
      </c>
      <c r="M156" s="309"/>
      <c r="N156" s="155">
        <f>+'Contract 1'!I156+'Contract 2'!I156+'Contract 3'!I156+'Contract 4'!I156+'Contract 5'!I156+'Contract 6'!I156+'Contract 7'!I156+'Contract 8'!I156+'Contract 9'!I156+'Contract 10'!I156+'Contract 11'!I156+'Contract 12'!I156+'Contract 13'!I156+'Contract 14'!I156+'Contract 15'!I156</f>
        <v>0</v>
      </c>
      <c r="O156" s="155">
        <f>+'Contract 1'!J156+'Contract 2'!J156+'Contract 3'!J156+'Contract 4'!J156+'Contract 5'!J156+'Contract 6'!J156+'Contract 7'!J156+'Contract 8'!J156+'Contract 9'!J156+'Contract 10'!J156+'Contract 11'!J156+'Contract 12'!J156+'Contract 13'!J156+'Contract 14'!J156+'Contract 15'!J156</f>
        <v>0</v>
      </c>
      <c r="P156" s="155">
        <f>+'Contract 1'!K156+'Contract 2'!K156+'Contract 3'!K156+'Contract 4'!K156+'Contract 5'!K156+'Contract 6'!K156+'Contract 7'!K156+'Contract 8'!K156+'Contract 9'!K156+'Contract 10'!K156+'Contract 11'!K156+'Contract 12'!K156+'Contract 13'!K156+'Contract 14'!K156+'Contract 15'!K156</f>
        <v>0</v>
      </c>
      <c r="Q156" s="155">
        <f>+'Contract 1'!L156+'Contract 2'!L156+'Contract 3'!L156+'Contract 4'!L156+'Contract 5'!L156+'Contract 6'!L156+'Contract 7'!L156+'Contract 8'!L156+'Contract 9'!L156+'Contract 10'!L156+'Contract 11'!L156+'Contract 12'!L156+'Contract 13'!L156+'Contract 14'!L156+'Contract 15'!L156</f>
        <v>0</v>
      </c>
      <c r="R156" s="155">
        <f>+'Contract 1'!M156+'Contract 2'!M156+'Contract 3'!M156+'Contract 4'!M156+'Contract 5'!M156+'Contract 6'!M156+'Contract 7'!M156+'Contract 8'!M156+'Contract 9'!M156+'Contract 10'!M156+'Contract 11'!M156+'Contract 12'!M156+'Contract 13'!M156+'Contract 14'!M156+'Contract 15'!M156</f>
        <v>0</v>
      </c>
      <c r="S156" s="155">
        <f>+'Contract 1'!N156+'Contract 2'!N156+'Contract 3'!N156+'Contract 4'!N156+'Contract 5'!N156+'Contract 6'!N156+'Contract 7'!N156+'Contract 8'!N156+'Contract 9'!N156+'Contract 10'!N156+'Contract 11'!N156+'Contract 12'!N156+'Contract 13'!N156+'Contract 14'!N156+'Contract 15'!N156</f>
        <v>0</v>
      </c>
      <c r="T156" s="155">
        <f>+'Contract 1'!O156+'Contract 2'!O156+'Contract 3'!O156+'Contract 4'!O156+'Contract 5'!O156+'Contract 6'!O156+'Contract 7'!O156+'Contract 8'!O156+'Contract 9'!O156+'Contract 10'!O156+'Contract 11'!O156+'Contract 12'!O156+'Contract 13'!O156+'Contract 14'!O156+'Contract 15'!O156</f>
        <v>0</v>
      </c>
      <c r="U156" s="155">
        <f>+'Contract 1'!P156+'Contract 2'!P156+'Contract 3'!P156+'Contract 4'!P156+'Contract 5'!P156+'Contract 6'!P156+'Contract 7'!P156+'Contract 8'!P156+'Contract 9'!P156+'Contract 10'!P156+'Contract 11'!P156+'Contract 12'!P156+'Contract 13'!P156+'Contract 14'!P156+'Contract 15'!P156</f>
        <v>0</v>
      </c>
      <c r="V156" s="155">
        <f>+'Contract 1'!Q156+'Contract 2'!Q156+'Contract 3'!Q156+'Contract 4'!Q156+'Contract 5'!Q156+'Contract 6'!Q156+'Contract 7'!Q156+'Contract 8'!Q156+'Contract 9'!Q156+'Contract 10'!Q156+'Contract 11'!Q156+'Contract 12'!Q156+'Contract 13'!Q156+'Contract 14'!Q156+'Contract 15'!Q156</f>
        <v>0</v>
      </c>
      <c r="W156" s="155">
        <f>+'Contract 1'!R156+'Contract 2'!R156+'Contract 3'!R156+'Contract 4'!R156+'Contract 5'!R156+'Contract 6'!R156+'Contract 7'!R156+'Contract 8'!R156+'Contract 9'!R156+'Contract 10'!R156+'Contract 11'!R156+'Contract 12'!R156+'Contract 13'!R156+'Contract 14'!R156+'Contract 15'!R156</f>
        <v>0</v>
      </c>
      <c r="X156" s="155">
        <f>+'Contract 1'!S156+'Contract 2'!S156+'Contract 3'!S156+'Contract 4'!S156+'Contract 5'!S156+'Contract 6'!S156+'Contract 7'!S156+'Contract 8'!S156+'Contract 9'!S156+'Contract 10'!S156+'Contract 11'!S156+'Contract 12'!S156+'Contract 13'!S156+'Contract 14'!S156+'Contract 15'!S156</f>
        <v>0</v>
      </c>
      <c r="Y156" s="155">
        <f>+'Contract 1'!T156+'Contract 2'!T156+'Contract 3'!T156+'Contract 4'!T156+'Contract 5'!T156+'Contract 6'!T156+'Contract 7'!T156+'Contract 8'!T156+'Contract 9'!T156+'Contract 10'!T156+'Contract 11'!T156+'Contract 12'!T156+'Contract 13'!T156+'Contract 14'!T156+'Contract 15'!T156</f>
        <v>0</v>
      </c>
      <c r="Z156" s="157">
        <f>SUM(N156:Y156)</f>
        <v>0</v>
      </c>
      <c r="AA156" s="126">
        <f>H156-Z156</f>
        <v>0</v>
      </c>
      <c r="AB156" s="18"/>
    </row>
    <row r="157" spans="2:28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+'Contract 1'!H157+'Contract 2'!H157+'Contract 3'!H157+'Contract 4'!H157+'Contract 5'!H157+'Contract 6'!H157+'Contract 7'!H157+'Contract 8'!H157+'Contract 9'!H157+'Contract 10'!H157+'Contract 11'!H157+'Contract 12'!H157+'Contract 13'!H157+'Contract 14'!H157+'Contract 15'!H157</f>
        <v>0</v>
      </c>
      <c r="I157" s="155">
        <f>+'FY 24-25 Forecast'!L162</f>
        <v>0</v>
      </c>
      <c r="J157" s="155">
        <f>+'FY 24-25 Forecast'!M162</f>
        <v>0</v>
      </c>
      <c r="K157" s="155">
        <f>+'FY 24-25 Forecast'!N162</f>
        <v>0</v>
      </c>
      <c r="L157" s="270">
        <f>+'FY 24-25 Forecast'!O162</f>
        <v>0</v>
      </c>
      <c r="M157" s="309"/>
      <c r="N157" s="155">
        <f>+'Contract 1'!I157+'Contract 2'!I157+'Contract 3'!I157+'Contract 4'!I157+'Contract 5'!I157+'Contract 6'!I157+'Contract 7'!I157+'Contract 8'!I157+'Contract 9'!I157+'Contract 10'!I157+'Contract 11'!I157+'Contract 12'!I157+'Contract 13'!I157+'Contract 14'!I157+'Contract 15'!I157</f>
        <v>0</v>
      </c>
      <c r="O157" s="155">
        <f>+'Contract 1'!J157+'Contract 2'!J157+'Contract 3'!J157+'Contract 4'!J157+'Contract 5'!J157+'Contract 6'!J157+'Contract 7'!J157+'Contract 8'!J157+'Contract 9'!J157+'Contract 10'!J157+'Contract 11'!J157+'Contract 12'!J157+'Contract 13'!J157+'Contract 14'!J157+'Contract 15'!J157</f>
        <v>0</v>
      </c>
      <c r="P157" s="155">
        <f>+'Contract 1'!K157+'Contract 2'!K157+'Contract 3'!K157+'Contract 4'!K157+'Contract 5'!K157+'Contract 6'!K157+'Contract 7'!K157+'Contract 8'!K157+'Contract 9'!K157+'Contract 10'!K157+'Contract 11'!K157+'Contract 12'!K157+'Contract 13'!K157+'Contract 14'!K157+'Contract 15'!K157</f>
        <v>0</v>
      </c>
      <c r="Q157" s="155">
        <f>+'Contract 1'!L157+'Contract 2'!L157+'Contract 3'!L157+'Contract 4'!L157+'Contract 5'!L157+'Contract 6'!L157+'Contract 7'!L157+'Contract 8'!L157+'Contract 9'!L157+'Contract 10'!L157+'Contract 11'!L157+'Contract 12'!L157+'Contract 13'!L157+'Contract 14'!L157+'Contract 15'!L157</f>
        <v>0</v>
      </c>
      <c r="R157" s="155">
        <f>+'Contract 1'!M157+'Contract 2'!M157+'Contract 3'!M157+'Contract 4'!M157+'Contract 5'!M157+'Contract 6'!M157+'Contract 7'!M157+'Contract 8'!M157+'Contract 9'!M157+'Contract 10'!M157+'Contract 11'!M157+'Contract 12'!M157+'Contract 13'!M157+'Contract 14'!M157+'Contract 15'!M157</f>
        <v>0</v>
      </c>
      <c r="S157" s="155">
        <f>+'Contract 1'!N157+'Contract 2'!N157+'Contract 3'!N157+'Contract 4'!N157+'Contract 5'!N157+'Contract 6'!N157+'Contract 7'!N157+'Contract 8'!N157+'Contract 9'!N157+'Contract 10'!N157+'Contract 11'!N157+'Contract 12'!N157+'Contract 13'!N157+'Contract 14'!N157+'Contract 15'!N157</f>
        <v>0</v>
      </c>
      <c r="T157" s="155">
        <f>+'Contract 1'!O157+'Contract 2'!O157+'Contract 3'!O157+'Contract 4'!O157+'Contract 5'!O157+'Contract 6'!O157+'Contract 7'!O157+'Contract 8'!O157+'Contract 9'!O157+'Contract 10'!O157+'Contract 11'!O157+'Contract 12'!O157+'Contract 13'!O157+'Contract 14'!O157+'Contract 15'!O157</f>
        <v>0</v>
      </c>
      <c r="U157" s="155">
        <f>+'Contract 1'!P157+'Contract 2'!P157+'Contract 3'!P157+'Contract 4'!P157+'Contract 5'!P157+'Contract 6'!P157+'Contract 7'!P157+'Contract 8'!P157+'Contract 9'!P157+'Contract 10'!P157+'Contract 11'!P157+'Contract 12'!P157+'Contract 13'!P157+'Contract 14'!P157+'Contract 15'!P157</f>
        <v>0</v>
      </c>
      <c r="V157" s="155">
        <f>+'Contract 1'!Q157+'Contract 2'!Q157+'Contract 3'!Q157+'Contract 4'!Q157+'Contract 5'!Q157+'Contract 6'!Q157+'Contract 7'!Q157+'Contract 8'!Q157+'Contract 9'!Q157+'Contract 10'!Q157+'Contract 11'!Q157+'Contract 12'!Q157+'Contract 13'!Q157+'Contract 14'!Q157+'Contract 15'!Q157</f>
        <v>0</v>
      </c>
      <c r="W157" s="155">
        <f>+'Contract 1'!R157+'Contract 2'!R157+'Contract 3'!R157+'Contract 4'!R157+'Contract 5'!R157+'Contract 6'!R157+'Contract 7'!R157+'Contract 8'!R157+'Contract 9'!R157+'Contract 10'!R157+'Contract 11'!R157+'Contract 12'!R157+'Contract 13'!R157+'Contract 14'!R157+'Contract 15'!R157</f>
        <v>0</v>
      </c>
      <c r="X157" s="155">
        <f>+'Contract 1'!S157+'Contract 2'!S157+'Contract 3'!S157+'Contract 4'!S157+'Contract 5'!S157+'Contract 6'!S157+'Contract 7'!S157+'Contract 8'!S157+'Contract 9'!S157+'Contract 10'!S157+'Contract 11'!S157+'Contract 12'!S157+'Contract 13'!S157+'Contract 14'!S157+'Contract 15'!S157</f>
        <v>0</v>
      </c>
      <c r="Y157" s="155">
        <f>+'Contract 1'!T157+'Contract 2'!T157+'Contract 3'!T157+'Contract 4'!T157+'Contract 5'!T157+'Contract 6'!T157+'Contract 7'!T157+'Contract 8'!T157+'Contract 9'!T157+'Contract 10'!T157+'Contract 11'!T157+'Contract 12'!T157+'Contract 13'!T157+'Contract 14'!T157+'Contract 15'!T157</f>
        <v>0</v>
      </c>
      <c r="Z157" s="157">
        <f>SUM(N157:Y157)</f>
        <v>0</v>
      </c>
      <c r="AA157" s="126">
        <f>H157-Z157</f>
        <v>0</v>
      </c>
      <c r="AB157" s="18"/>
    </row>
    <row r="158" spans="2:28" collapsed="1" x14ac:dyDescent="0.25">
      <c r="B158" s="163"/>
      <c r="C158" s="162" t="s">
        <v>472</v>
      </c>
      <c r="D158" s="164"/>
      <c r="E158" s="64"/>
      <c r="F158" s="65"/>
      <c r="G158" s="165"/>
      <c r="H158" s="159">
        <f>SUBTOTAL(9,H156:H157)</f>
        <v>0</v>
      </c>
      <c r="I158" s="166">
        <f>SUM(I156:I157)</f>
        <v>5666.67</v>
      </c>
      <c r="J158" s="166">
        <f>SUM(J156:J157)</f>
        <v>5666.67</v>
      </c>
      <c r="K158" s="166">
        <f>SUM(K156:K157)</f>
        <v>5666.67</v>
      </c>
      <c r="L158" s="271">
        <f>SUM(L156:L157)</f>
        <v>30196.21</v>
      </c>
      <c r="M158" s="312"/>
      <c r="N158" s="166">
        <f>SUBTOTAL(9,N156:N157)</f>
        <v>0</v>
      </c>
      <c r="O158" s="166">
        <f>SUBTOTAL(9,O156:O157)</f>
        <v>0</v>
      </c>
      <c r="P158" s="166">
        <f t="shared" ref="P158:AA158" si="35">SUBTOTAL(9,P156:P157)</f>
        <v>0</v>
      </c>
      <c r="Q158" s="166">
        <f t="shared" si="35"/>
        <v>0</v>
      </c>
      <c r="R158" s="166">
        <f t="shared" si="35"/>
        <v>0</v>
      </c>
      <c r="S158" s="166">
        <f t="shared" si="35"/>
        <v>0</v>
      </c>
      <c r="T158" s="166">
        <f t="shared" si="35"/>
        <v>0</v>
      </c>
      <c r="U158" s="166">
        <f t="shared" si="35"/>
        <v>0</v>
      </c>
      <c r="V158" s="166">
        <f t="shared" si="35"/>
        <v>0</v>
      </c>
      <c r="W158" s="166">
        <f t="shared" si="35"/>
        <v>0</v>
      </c>
      <c r="X158" s="166">
        <f t="shared" si="35"/>
        <v>0</v>
      </c>
      <c r="Y158" s="166">
        <f t="shared" si="35"/>
        <v>0</v>
      </c>
      <c r="Z158" s="166">
        <f t="shared" si="35"/>
        <v>0</v>
      </c>
      <c r="AA158" s="73">
        <f t="shared" si="35"/>
        <v>0</v>
      </c>
      <c r="AB158" s="64"/>
    </row>
    <row r="159" spans="2:28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+'Contract 1'!H159+'Contract 2'!H159+'Contract 3'!H159+'Contract 4'!H159+'Contract 5'!H159+'Contract 6'!H159+'Contract 7'!H159+'Contract 8'!H159+'Contract 9'!H159+'Contract 10'!H159+'Contract 11'!H159+'Contract 12'!H159+'Contract 13'!H159+'Contract 14'!H159+'Contract 15'!H159</f>
        <v>0</v>
      </c>
      <c r="I159" s="155">
        <f>+'FY 24-25 Forecast'!L164</f>
        <v>125</v>
      </c>
      <c r="J159" s="155">
        <f>+'FY 24-25 Forecast'!M164</f>
        <v>125</v>
      </c>
      <c r="K159" s="155">
        <f>+'FY 24-25 Forecast'!N164</f>
        <v>125</v>
      </c>
      <c r="L159" s="270">
        <f>+'FY 24-25 Forecast'!O164</f>
        <v>375</v>
      </c>
      <c r="M159" s="309"/>
      <c r="N159" s="155">
        <f>+'Contract 1'!I159+'Contract 2'!I159+'Contract 3'!I159+'Contract 4'!I159+'Contract 5'!I159+'Contract 6'!I159+'Contract 7'!I159+'Contract 8'!I159+'Contract 9'!I159+'Contract 10'!I159+'Contract 11'!I159+'Contract 12'!I159+'Contract 13'!I159+'Contract 14'!I159+'Contract 15'!I159</f>
        <v>0</v>
      </c>
      <c r="O159" s="155">
        <f>+'Contract 1'!J159+'Contract 2'!J159+'Contract 3'!J159+'Contract 4'!J159+'Contract 5'!J159+'Contract 6'!J159+'Contract 7'!J159+'Contract 8'!J159+'Contract 9'!J159+'Contract 10'!J159+'Contract 11'!J159+'Contract 12'!J159+'Contract 13'!J159+'Contract 14'!J159+'Contract 15'!J159</f>
        <v>0</v>
      </c>
      <c r="P159" s="155">
        <f>+'Contract 1'!K159+'Contract 2'!K159+'Contract 3'!K159+'Contract 4'!K159+'Contract 5'!K159+'Contract 6'!K159+'Contract 7'!K159+'Contract 8'!K159+'Contract 9'!K159+'Contract 10'!K159+'Contract 11'!K159+'Contract 12'!K159+'Contract 13'!K159+'Contract 14'!K159+'Contract 15'!K159</f>
        <v>0</v>
      </c>
      <c r="Q159" s="155">
        <f>+'Contract 1'!L159+'Contract 2'!L159+'Contract 3'!L159+'Contract 4'!L159+'Contract 5'!L159+'Contract 6'!L159+'Contract 7'!L159+'Contract 8'!L159+'Contract 9'!L159+'Contract 10'!L159+'Contract 11'!L159+'Contract 12'!L159+'Contract 13'!L159+'Contract 14'!L159+'Contract 15'!L159</f>
        <v>0</v>
      </c>
      <c r="R159" s="155">
        <f>+'Contract 1'!M159+'Contract 2'!M159+'Contract 3'!M159+'Contract 4'!M159+'Contract 5'!M159+'Contract 6'!M159+'Contract 7'!M159+'Contract 8'!M159+'Contract 9'!M159+'Contract 10'!M159+'Contract 11'!M159+'Contract 12'!M159+'Contract 13'!M159+'Contract 14'!M159+'Contract 15'!M159</f>
        <v>0</v>
      </c>
      <c r="S159" s="155">
        <f>+'Contract 1'!N159+'Contract 2'!N159+'Contract 3'!N159+'Contract 4'!N159+'Contract 5'!N159+'Contract 6'!N159+'Contract 7'!N159+'Contract 8'!N159+'Contract 9'!N159+'Contract 10'!N159+'Contract 11'!N159+'Contract 12'!N159+'Contract 13'!N159+'Contract 14'!N159+'Contract 15'!N159</f>
        <v>0</v>
      </c>
      <c r="T159" s="155">
        <f>+'Contract 1'!O159+'Contract 2'!O159+'Contract 3'!O159+'Contract 4'!O159+'Contract 5'!O159+'Contract 6'!O159+'Contract 7'!O159+'Contract 8'!O159+'Contract 9'!O159+'Contract 10'!O159+'Contract 11'!O159+'Contract 12'!O159+'Contract 13'!O159+'Contract 14'!O159+'Contract 15'!O159</f>
        <v>0</v>
      </c>
      <c r="U159" s="155">
        <f>+'Contract 1'!P159+'Contract 2'!P159+'Contract 3'!P159+'Contract 4'!P159+'Contract 5'!P159+'Contract 6'!P159+'Contract 7'!P159+'Contract 8'!P159+'Contract 9'!P159+'Contract 10'!P159+'Contract 11'!P159+'Contract 12'!P159+'Contract 13'!P159+'Contract 14'!P159+'Contract 15'!P159</f>
        <v>0</v>
      </c>
      <c r="V159" s="155">
        <f>+'Contract 1'!Q159+'Contract 2'!Q159+'Contract 3'!Q159+'Contract 4'!Q159+'Contract 5'!Q159+'Contract 6'!Q159+'Contract 7'!Q159+'Contract 8'!Q159+'Contract 9'!Q159+'Contract 10'!Q159+'Contract 11'!Q159+'Contract 12'!Q159+'Contract 13'!Q159+'Contract 14'!Q159+'Contract 15'!Q159</f>
        <v>0</v>
      </c>
      <c r="W159" s="155">
        <f>+'Contract 1'!R159+'Contract 2'!R159+'Contract 3'!R159+'Contract 4'!R159+'Contract 5'!R159+'Contract 6'!R159+'Contract 7'!R159+'Contract 8'!R159+'Contract 9'!R159+'Contract 10'!R159+'Contract 11'!R159+'Contract 12'!R159+'Contract 13'!R159+'Contract 14'!R159+'Contract 15'!R159</f>
        <v>0</v>
      </c>
      <c r="X159" s="155">
        <f>+'Contract 1'!S159+'Contract 2'!S159+'Contract 3'!S159+'Contract 4'!S159+'Contract 5'!S159+'Contract 6'!S159+'Contract 7'!S159+'Contract 8'!S159+'Contract 9'!S159+'Contract 10'!S159+'Contract 11'!S159+'Contract 12'!S159+'Contract 13'!S159+'Contract 14'!S159+'Contract 15'!S159</f>
        <v>0</v>
      </c>
      <c r="Y159" s="155">
        <f>+'Contract 1'!T159+'Contract 2'!T159+'Contract 3'!T159+'Contract 4'!T159+'Contract 5'!T159+'Contract 6'!T159+'Contract 7'!T159+'Contract 8'!T159+'Contract 9'!T159+'Contract 10'!T159+'Contract 11'!T159+'Contract 12'!T159+'Contract 13'!T159+'Contract 14'!T159+'Contract 15'!T159</f>
        <v>0</v>
      </c>
      <c r="Z159" s="157">
        <f t="shared" ref="Z159:Z165" si="36">SUM(N159:Y159)</f>
        <v>0</v>
      </c>
      <c r="AA159" s="126">
        <f t="shared" ref="AA159:AA165" si="37">H159-Z159</f>
        <v>0</v>
      </c>
      <c r="AB159" s="18"/>
    </row>
    <row r="160" spans="2:28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+'Contract 1'!H160+'Contract 2'!H160+'Contract 3'!H160+'Contract 4'!H160+'Contract 5'!H160+'Contract 6'!H160+'Contract 7'!H160+'Contract 8'!H160+'Contract 9'!H160+'Contract 10'!H160+'Contract 11'!H160+'Contract 12'!H160+'Contract 13'!H160+'Contract 14'!H160+'Contract 15'!H160</f>
        <v>0</v>
      </c>
      <c r="I160" s="155">
        <f>+'FY 24-25 Forecast'!L165</f>
        <v>0</v>
      </c>
      <c r="J160" s="155">
        <f>+'FY 24-25 Forecast'!M165</f>
        <v>0</v>
      </c>
      <c r="K160" s="155">
        <f>+'FY 24-25 Forecast'!N165</f>
        <v>0</v>
      </c>
      <c r="L160" s="270">
        <f>+'FY 24-25 Forecast'!O165</f>
        <v>0</v>
      </c>
      <c r="M160" s="309"/>
      <c r="N160" s="155">
        <f>+'Contract 1'!I160+'Contract 2'!I160+'Contract 3'!I160+'Contract 4'!I160+'Contract 5'!I160+'Contract 6'!I160+'Contract 7'!I160+'Contract 8'!I160+'Contract 9'!I160+'Contract 10'!I160+'Contract 11'!I160+'Contract 12'!I160+'Contract 13'!I160+'Contract 14'!I160+'Contract 15'!I160</f>
        <v>0</v>
      </c>
      <c r="O160" s="155">
        <f>+'Contract 1'!J160+'Contract 2'!J160+'Contract 3'!J160+'Contract 4'!J160+'Contract 5'!J160+'Contract 6'!J160+'Contract 7'!J160+'Contract 8'!J160+'Contract 9'!J160+'Contract 10'!J160+'Contract 11'!J160+'Contract 12'!J160+'Contract 13'!J160+'Contract 14'!J160+'Contract 15'!J160</f>
        <v>0</v>
      </c>
      <c r="P160" s="155">
        <f>+'Contract 1'!K160+'Contract 2'!K160+'Contract 3'!K160+'Contract 4'!K160+'Contract 5'!K160+'Contract 6'!K160+'Contract 7'!K160+'Contract 8'!K160+'Contract 9'!K160+'Contract 10'!K160+'Contract 11'!K160+'Contract 12'!K160+'Contract 13'!K160+'Contract 14'!K160+'Contract 15'!K160</f>
        <v>0</v>
      </c>
      <c r="Q160" s="155">
        <f>+'Contract 1'!L160+'Contract 2'!L160+'Contract 3'!L160+'Contract 4'!L160+'Contract 5'!L160+'Contract 6'!L160+'Contract 7'!L160+'Contract 8'!L160+'Contract 9'!L160+'Contract 10'!L160+'Contract 11'!L160+'Contract 12'!L160+'Contract 13'!L160+'Contract 14'!L160+'Contract 15'!L160</f>
        <v>0</v>
      </c>
      <c r="R160" s="155">
        <f>+'Contract 1'!M160+'Contract 2'!M160+'Contract 3'!M160+'Contract 4'!M160+'Contract 5'!M160+'Contract 6'!M160+'Contract 7'!M160+'Contract 8'!M160+'Contract 9'!M160+'Contract 10'!M160+'Contract 11'!M160+'Contract 12'!M160+'Contract 13'!M160+'Contract 14'!M160+'Contract 15'!M160</f>
        <v>0</v>
      </c>
      <c r="S160" s="155">
        <f>+'Contract 1'!N160+'Contract 2'!N160+'Contract 3'!N160+'Contract 4'!N160+'Contract 5'!N160+'Contract 6'!N160+'Contract 7'!N160+'Contract 8'!N160+'Contract 9'!N160+'Contract 10'!N160+'Contract 11'!N160+'Contract 12'!N160+'Contract 13'!N160+'Contract 14'!N160+'Contract 15'!N160</f>
        <v>0</v>
      </c>
      <c r="T160" s="155">
        <f>+'Contract 1'!O160+'Contract 2'!O160+'Contract 3'!O160+'Contract 4'!O160+'Contract 5'!O160+'Contract 6'!O160+'Contract 7'!O160+'Contract 8'!O160+'Contract 9'!O160+'Contract 10'!O160+'Contract 11'!O160+'Contract 12'!O160+'Contract 13'!O160+'Contract 14'!O160+'Contract 15'!O160</f>
        <v>0</v>
      </c>
      <c r="U160" s="155">
        <f>+'Contract 1'!P160+'Contract 2'!P160+'Contract 3'!P160+'Contract 4'!P160+'Contract 5'!P160+'Contract 6'!P160+'Contract 7'!P160+'Contract 8'!P160+'Contract 9'!P160+'Contract 10'!P160+'Contract 11'!P160+'Contract 12'!P160+'Contract 13'!P160+'Contract 14'!P160+'Contract 15'!P160</f>
        <v>0</v>
      </c>
      <c r="V160" s="155">
        <f>+'Contract 1'!Q160+'Contract 2'!Q160+'Contract 3'!Q160+'Contract 4'!Q160+'Contract 5'!Q160+'Contract 6'!Q160+'Contract 7'!Q160+'Contract 8'!Q160+'Contract 9'!Q160+'Contract 10'!Q160+'Contract 11'!Q160+'Contract 12'!Q160+'Contract 13'!Q160+'Contract 14'!Q160+'Contract 15'!Q160</f>
        <v>0</v>
      </c>
      <c r="W160" s="155">
        <f>+'Contract 1'!R160+'Contract 2'!R160+'Contract 3'!R160+'Contract 4'!R160+'Contract 5'!R160+'Contract 6'!R160+'Contract 7'!R160+'Contract 8'!R160+'Contract 9'!R160+'Contract 10'!R160+'Contract 11'!R160+'Contract 12'!R160+'Contract 13'!R160+'Contract 14'!R160+'Contract 15'!R160</f>
        <v>0</v>
      </c>
      <c r="X160" s="155">
        <f>+'Contract 1'!S160+'Contract 2'!S160+'Contract 3'!S160+'Contract 4'!S160+'Contract 5'!S160+'Contract 6'!S160+'Contract 7'!S160+'Contract 8'!S160+'Contract 9'!S160+'Contract 10'!S160+'Contract 11'!S160+'Contract 12'!S160+'Contract 13'!S160+'Contract 14'!S160+'Contract 15'!S160</f>
        <v>0</v>
      </c>
      <c r="Y160" s="155">
        <f>+'Contract 1'!T160+'Contract 2'!T160+'Contract 3'!T160+'Contract 4'!T160+'Contract 5'!T160+'Contract 6'!T160+'Contract 7'!T160+'Contract 8'!T160+'Contract 9'!T160+'Contract 10'!T160+'Contract 11'!T160+'Contract 12'!T160+'Contract 13'!T160+'Contract 14'!T160+'Contract 15'!T160</f>
        <v>0</v>
      </c>
      <c r="Z160" s="157">
        <f t="shared" si="36"/>
        <v>0</v>
      </c>
      <c r="AA160" s="126">
        <f t="shared" si="37"/>
        <v>0</v>
      </c>
      <c r="AB160" s="18"/>
    </row>
    <row r="161" spans="2:28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+'Contract 1'!H161+'Contract 2'!H161+'Contract 3'!H161+'Contract 4'!H161+'Contract 5'!H161+'Contract 6'!H161+'Contract 7'!H161+'Contract 8'!H161+'Contract 9'!H161+'Contract 10'!H161+'Contract 11'!H161+'Contract 12'!H161+'Contract 13'!H161+'Contract 14'!H161+'Contract 15'!H161</f>
        <v>0</v>
      </c>
      <c r="I161" s="155">
        <f>+'FY 24-25 Forecast'!L166</f>
        <v>1000</v>
      </c>
      <c r="J161" s="155">
        <f>+'FY 24-25 Forecast'!M166</f>
        <v>1000</v>
      </c>
      <c r="K161" s="155">
        <f>+'FY 24-25 Forecast'!N166</f>
        <v>1000</v>
      </c>
      <c r="L161" s="270">
        <f>+'FY 24-25 Forecast'!O166</f>
        <v>3686</v>
      </c>
      <c r="M161" s="309"/>
      <c r="N161" s="155">
        <f>+'Contract 1'!I161+'Contract 2'!I161+'Contract 3'!I161+'Contract 4'!I161+'Contract 5'!I161+'Contract 6'!I161+'Contract 7'!I161+'Contract 8'!I161+'Contract 9'!I161+'Contract 10'!I161+'Contract 11'!I161+'Contract 12'!I161+'Contract 13'!I161+'Contract 14'!I161+'Contract 15'!I161</f>
        <v>0</v>
      </c>
      <c r="O161" s="155">
        <f>+'Contract 1'!J161+'Contract 2'!J161+'Contract 3'!J161+'Contract 4'!J161+'Contract 5'!J161+'Contract 6'!J161+'Contract 7'!J161+'Contract 8'!J161+'Contract 9'!J161+'Contract 10'!J161+'Contract 11'!J161+'Contract 12'!J161+'Contract 13'!J161+'Contract 14'!J161+'Contract 15'!J161</f>
        <v>0</v>
      </c>
      <c r="P161" s="155">
        <f>+'Contract 1'!K161+'Contract 2'!K161+'Contract 3'!K161+'Contract 4'!K161+'Contract 5'!K161+'Contract 6'!K161+'Contract 7'!K161+'Contract 8'!K161+'Contract 9'!K161+'Contract 10'!K161+'Contract 11'!K161+'Contract 12'!K161+'Contract 13'!K161+'Contract 14'!K161+'Contract 15'!K161</f>
        <v>0</v>
      </c>
      <c r="Q161" s="155">
        <f>+'Contract 1'!L161+'Contract 2'!L161+'Contract 3'!L161+'Contract 4'!L161+'Contract 5'!L161+'Contract 6'!L161+'Contract 7'!L161+'Contract 8'!L161+'Contract 9'!L161+'Contract 10'!L161+'Contract 11'!L161+'Contract 12'!L161+'Contract 13'!L161+'Contract 14'!L161+'Contract 15'!L161</f>
        <v>0</v>
      </c>
      <c r="R161" s="155">
        <f>+'Contract 1'!M161+'Contract 2'!M161+'Contract 3'!M161+'Contract 4'!M161+'Contract 5'!M161+'Contract 6'!M161+'Contract 7'!M161+'Contract 8'!M161+'Contract 9'!M161+'Contract 10'!M161+'Contract 11'!M161+'Contract 12'!M161+'Contract 13'!M161+'Contract 14'!M161+'Contract 15'!M161</f>
        <v>0</v>
      </c>
      <c r="S161" s="155">
        <f>+'Contract 1'!N161+'Contract 2'!N161+'Contract 3'!N161+'Contract 4'!N161+'Contract 5'!N161+'Contract 6'!N161+'Contract 7'!N161+'Contract 8'!N161+'Contract 9'!N161+'Contract 10'!N161+'Contract 11'!N161+'Contract 12'!N161+'Contract 13'!N161+'Contract 14'!N161+'Contract 15'!N161</f>
        <v>0</v>
      </c>
      <c r="T161" s="155">
        <f>+'Contract 1'!O161+'Contract 2'!O161+'Contract 3'!O161+'Contract 4'!O161+'Contract 5'!O161+'Contract 6'!O161+'Contract 7'!O161+'Contract 8'!O161+'Contract 9'!O161+'Contract 10'!O161+'Contract 11'!O161+'Contract 12'!O161+'Contract 13'!O161+'Contract 14'!O161+'Contract 15'!O161</f>
        <v>0</v>
      </c>
      <c r="U161" s="155">
        <f>+'Contract 1'!P161+'Contract 2'!P161+'Contract 3'!P161+'Contract 4'!P161+'Contract 5'!P161+'Contract 6'!P161+'Contract 7'!P161+'Contract 8'!P161+'Contract 9'!P161+'Contract 10'!P161+'Contract 11'!P161+'Contract 12'!P161+'Contract 13'!P161+'Contract 14'!P161+'Contract 15'!P161</f>
        <v>0</v>
      </c>
      <c r="V161" s="155">
        <f>+'Contract 1'!Q161+'Contract 2'!Q161+'Contract 3'!Q161+'Contract 4'!Q161+'Contract 5'!Q161+'Contract 6'!Q161+'Contract 7'!Q161+'Contract 8'!Q161+'Contract 9'!Q161+'Contract 10'!Q161+'Contract 11'!Q161+'Contract 12'!Q161+'Contract 13'!Q161+'Contract 14'!Q161+'Contract 15'!Q161</f>
        <v>0</v>
      </c>
      <c r="W161" s="155">
        <f>+'Contract 1'!R161+'Contract 2'!R161+'Contract 3'!R161+'Contract 4'!R161+'Contract 5'!R161+'Contract 6'!R161+'Contract 7'!R161+'Contract 8'!R161+'Contract 9'!R161+'Contract 10'!R161+'Contract 11'!R161+'Contract 12'!R161+'Contract 13'!R161+'Contract 14'!R161+'Contract 15'!R161</f>
        <v>0</v>
      </c>
      <c r="X161" s="155">
        <f>+'Contract 1'!S161+'Contract 2'!S161+'Contract 3'!S161+'Contract 4'!S161+'Contract 5'!S161+'Contract 6'!S161+'Contract 7'!S161+'Contract 8'!S161+'Contract 9'!S161+'Contract 10'!S161+'Contract 11'!S161+'Contract 12'!S161+'Contract 13'!S161+'Contract 14'!S161+'Contract 15'!S161</f>
        <v>0</v>
      </c>
      <c r="Y161" s="155">
        <f>+'Contract 1'!T161+'Contract 2'!T161+'Contract 3'!T161+'Contract 4'!T161+'Contract 5'!T161+'Contract 6'!T161+'Contract 7'!T161+'Contract 8'!T161+'Contract 9'!T161+'Contract 10'!T161+'Contract 11'!T161+'Contract 12'!T161+'Contract 13'!T161+'Contract 14'!T161+'Contract 15'!T161</f>
        <v>0</v>
      </c>
      <c r="Z161" s="157">
        <f t="shared" si="36"/>
        <v>0</v>
      </c>
      <c r="AA161" s="126">
        <f t="shared" si="37"/>
        <v>0</v>
      </c>
      <c r="AB161" s="18"/>
    </row>
    <row r="162" spans="2:28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+'Contract 1'!H162+'Contract 2'!H162+'Contract 3'!H162+'Contract 4'!H162+'Contract 5'!H162+'Contract 6'!H162+'Contract 7'!H162+'Contract 8'!H162+'Contract 9'!H162+'Contract 10'!H162+'Contract 11'!H162+'Contract 12'!H162+'Contract 13'!H162+'Contract 14'!H162+'Contract 15'!H162</f>
        <v>2400</v>
      </c>
      <c r="I162" s="155">
        <f>+'FY 24-25 Forecast'!L167</f>
        <v>833.33</v>
      </c>
      <c r="J162" s="155">
        <f>+'FY 24-25 Forecast'!M167</f>
        <v>833.33</v>
      </c>
      <c r="K162" s="155">
        <f>+'FY 24-25 Forecast'!N167</f>
        <v>833.33</v>
      </c>
      <c r="L162" s="270">
        <f>+'FY 24-25 Forecast'!O167</f>
        <v>4099.99</v>
      </c>
      <c r="M162" s="309"/>
      <c r="N162" s="155">
        <f>+'Contract 1'!I162+'Contract 2'!I162+'Contract 3'!I162+'Contract 4'!I162+'Contract 5'!I162+'Contract 6'!I162+'Contract 7'!I162+'Contract 8'!I162+'Contract 9'!I162+'Contract 10'!I162+'Contract 11'!I162+'Contract 12'!I162+'Contract 13'!I162+'Contract 14'!I162+'Contract 15'!I162</f>
        <v>200</v>
      </c>
      <c r="O162" s="155">
        <f>+'Contract 1'!J162+'Contract 2'!J162+'Contract 3'!J162+'Contract 4'!J162+'Contract 5'!J162+'Contract 6'!J162+'Contract 7'!J162+'Contract 8'!J162+'Contract 9'!J162+'Contract 10'!J162+'Contract 11'!J162+'Contract 12'!J162+'Contract 13'!J162+'Contract 14'!J162+'Contract 15'!J162</f>
        <v>200</v>
      </c>
      <c r="P162" s="155">
        <f>+'Contract 1'!K162+'Contract 2'!K162+'Contract 3'!K162+'Contract 4'!K162+'Contract 5'!K162+'Contract 6'!K162+'Contract 7'!K162+'Contract 8'!K162+'Contract 9'!K162+'Contract 10'!K162+'Contract 11'!K162+'Contract 12'!K162+'Contract 13'!K162+'Contract 14'!K162+'Contract 15'!K162</f>
        <v>200</v>
      </c>
      <c r="Q162" s="155">
        <f>+'Contract 1'!L162+'Contract 2'!L162+'Contract 3'!L162+'Contract 4'!L162+'Contract 5'!L162+'Contract 6'!L162+'Contract 7'!L162+'Contract 8'!L162+'Contract 9'!L162+'Contract 10'!L162+'Contract 11'!L162+'Contract 12'!L162+'Contract 13'!L162+'Contract 14'!L162+'Contract 15'!L162</f>
        <v>200</v>
      </c>
      <c r="R162" s="155">
        <f>+'Contract 1'!M162+'Contract 2'!M162+'Contract 3'!M162+'Contract 4'!M162+'Contract 5'!M162+'Contract 6'!M162+'Contract 7'!M162+'Contract 8'!M162+'Contract 9'!M162+'Contract 10'!M162+'Contract 11'!M162+'Contract 12'!M162+'Contract 13'!M162+'Contract 14'!M162+'Contract 15'!M162</f>
        <v>200</v>
      </c>
      <c r="S162" s="155">
        <f>+'Contract 1'!N162+'Contract 2'!N162+'Contract 3'!N162+'Contract 4'!N162+'Contract 5'!N162+'Contract 6'!N162+'Contract 7'!N162+'Contract 8'!N162+'Contract 9'!N162+'Contract 10'!N162+'Contract 11'!N162+'Contract 12'!N162+'Contract 13'!N162+'Contract 14'!N162+'Contract 15'!N162</f>
        <v>200</v>
      </c>
      <c r="T162" s="155">
        <f>+'Contract 1'!O162+'Contract 2'!O162+'Contract 3'!O162+'Contract 4'!O162+'Contract 5'!O162+'Contract 6'!O162+'Contract 7'!O162+'Contract 8'!O162+'Contract 9'!O162+'Contract 10'!O162+'Contract 11'!O162+'Contract 12'!O162+'Contract 13'!O162+'Contract 14'!O162+'Contract 15'!O162</f>
        <v>200</v>
      </c>
      <c r="U162" s="155">
        <f>+'Contract 1'!P162+'Contract 2'!P162+'Contract 3'!P162+'Contract 4'!P162+'Contract 5'!P162+'Contract 6'!P162+'Contract 7'!P162+'Contract 8'!P162+'Contract 9'!P162+'Contract 10'!P162+'Contract 11'!P162+'Contract 12'!P162+'Contract 13'!P162+'Contract 14'!P162+'Contract 15'!P162</f>
        <v>200</v>
      </c>
      <c r="V162" s="155">
        <f>+'Contract 1'!Q162+'Contract 2'!Q162+'Contract 3'!Q162+'Contract 4'!Q162+'Contract 5'!Q162+'Contract 6'!Q162+'Contract 7'!Q162+'Contract 8'!Q162+'Contract 9'!Q162+'Contract 10'!Q162+'Contract 11'!Q162+'Contract 12'!Q162+'Contract 13'!Q162+'Contract 14'!Q162+'Contract 15'!Q162</f>
        <v>200</v>
      </c>
      <c r="W162" s="155">
        <f>+'Contract 1'!R162+'Contract 2'!R162+'Contract 3'!R162+'Contract 4'!R162+'Contract 5'!R162+'Contract 6'!R162+'Contract 7'!R162+'Contract 8'!R162+'Contract 9'!R162+'Contract 10'!R162+'Contract 11'!R162+'Contract 12'!R162+'Contract 13'!R162+'Contract 14'!R162+'Contract 15'!R162</f>
        <v>200</v>
      </c>
      <c r="X162" s="155">
        <f>+'Contract 1'!S162+'Contract 2'!S162+'Contract 3'!S162+'Contract 4'!S162+'Contract 5'!S162+'Contract 6'!S162+'Contract 7'!S162+'Contract 8'!S162+'Contract 9'!S162+'Contract 10'!S162+'Contract 11'!S162+'Contract 12'!S162+'Contract 13'!S162+'Contract 14'!S162+'Contract 15'!S162</f>
        <v>200</v>
      </c>
      <c r="Y162" s="155">
        <f>+'Contract 1'!T162+'Contract 2'!T162+'Contract 3'!T162+'Contract 4'!T162+'Contract 5'!T162+'Contract 6'!T162+'Contract 7'!T162+'Contract 8'!T162+'Contract 9'!T162+'Contract 10'!T162+'Contract 11'!T162+'Contract 12'!T162+'Contract 13'!T162+'Contract 14'!T162+'Contract 15'!T162</f>
        <v>200</v>
      </c>
      <c r="Z162" s="157">
        <f t="shared" si="36"/>
        <v>2400</v>
      </c>
      <c r="AA162" s="126">
        <f t="shared" si="37"/>
        <v>0</v>
      </c>
      <c r="AB162" s="18"/>
    </row>
    <row r="163" spans="2:28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+'Contract 1'!H163+'Contract 2'!H163+'Contract 3'!H163+'Contract 4'!H163+'Contract 5'!H163+'Contract 6'!H163+'Contract 7'!H163+'Contract 8'!H163+'Contract 9'!H163+'Contract 10'!H163+'Contract 11'!H163+'Contract 12'!H163+'Contract 13'!H163+'Contract 14'!H163+'Contract 15'!H163</f>
        <v>0</v>
      </c>
      <c r="I163" s="155">
        <f>+'FY 24-25 Forecast'!L168</f>
        <v>333.33</v>
      </c>
      <c r="J163" s="155">
        <f>+'FY 24-25 Forecast'!M168</f>
        <v>333.33</v>
      </c>
      <c r="K163" s="155">
        <f>+'FY 24-25 Forecast'!N168</f>
        <v>333.33</v>
      </c>
      <c r="L163" s="270">
        <f>+'FY 24-25 Forecast'!O168</f>
        <v>999.99</v>
      </c>
      <c r="M163" s="309"/>
      <c r="N163" s="155">
        <f>+'Contract 1'!I163+'Contract 2'!I163+'Contract 3'!I163+'Contract 4'!I163+'Contract 5'!I163+'Contract 6'!I163+'Contract 7'!I163+'Contract 8'!I163+'Contract 9'!I163+'Contract 10'!I163+'Contract 11'!I163+'Contract 12'!I163+'Contract 13'!I163+'Contract 14'!I163+'Contract 15'!I163</f>
        <v>0</v>
      </c>
      <c r="O163" s="155">
        <f>+'Contract 1'!J163+'Contract 2'!J163+'Contract 3'!J163+'Contract 4'!J163+'Contract 5'!J163+'Contract 6'!J163+'Contract 7'!J163+'Contract 8'!J163+'Contract 9'!J163+'Contract 10'!J163+'Contract 11'!J163+'Contract 12'!J163+'Contract 13'!J163+'Contract 14'!J163+'Contract 15'!J163</f>
        <v>0</v>
      </c>
      <c r="P163" s="155">
        <f>+'Contract 1'!K163+'Contract 2'!K163+'Contract 3'!K163+'Contract 4'!K163+'Contract 5'!K163+'Contract 6'!K163+'Contract 7'!K163+'Contract 8'!K163+'Contract 9'!K163+'Contract 10'!K163+'Contract 11'!K163+'Contract 12'!K163+'Contract 13'!K163+'Contract 14'!K163+'Contract 15'!K163</f>
        <v>0</v>
      </c>
      <c r="Q163" s="155">
        <f>+'Contract 1'!L163+'Contract 2'!L163+'Contract 3'!L163+'Contract 4'!L163+'Contract 5'!L163+'Contract 6'!L163+'Contract 7'!L163+'Contract 8'!L163+'Contract 9'!L163+'Contract 10'!L163+'Contract 11'!L163+'Contract 12'!L163+'Contract 13'!L163+'Contract 14'!L163+'Contract 15'!L163</f>
        <v>0</v>
      </c>
      <c r="R163" s="155">
        <f>+'Contract 1'!M163+'Contract 2'!M163+'Contract 3'!M163+'Contract 4'!M163+'Contract 5'!M163+'Contract 6'!M163+'Contract 7'!M163+'Contract 8'!M163+'Contract 9'!M163+'Contract 10'!M163+'Contract 11'!M163+'Contract 12'!M163+'Contract 13'!M163+'Contract 14'!M163+'Contract 15'!M163</f>
        <v>0</v>
      </c>
      <c r="S163" s="155">
        <f>+'Contract 1'!N163+'Contract 2'!N163+'Contract 3'!N163+'Contract 4'!N163+'Contract 5'!N163+'Contract 6'!N163+'Contract 7'!N163+'Contract 8'!N163+'Contract 9'!N163+'Contract 10'!N163+'Contract 11'!N163+'Contract 12'!N163+'Contract 13'!N163+'Contract 14'!N163+'Contract 15'!N163</f>
        <v>0</v>
      </c>
      <c r="T163" s="155">
        <f>+'Contract 1'!O163+'Contract 2'!O163+'Contract 3'!O163+'Contract 4'!O163+'Contract 5'!O163+'Contract 6'!O163+'Contract 7'!O163+'Contract 8'!O163+'Contract 9'!O163+'Contract 10'!O163+'Contract 11'!O163+'Contract 12'!O163+'Contract 13'!O163+'Contract 14'!O163+'Contract 15'!O163</f>
        <v>0</v>
      </c>
      <c r="U163" s="155">
        <f>+'Contract 1'!P163+'Contract 2'!P163+'Contract 3'!P163+'Contract 4'!P163+'Contract 5'!P163+'Contract 6'!P163+'Contract 7'!P163+'Contract 8'!P163+'Contract 9'!P163+'Contract 10'!P163+'Contract 11'!P163+'Contract 12'!P163+'Contract 13'!P163+'Contract 14'!P163+'Contract 15'!P163</f>
        <v>0</v>
      </c>
      <c r="V163" s="155">
        <f>+'Contract 1'!Q163+'Contract 2'!Q163+'Contract 3'!Q163+'Contract 4'!Q163+'Contract 5'!Q163+'Contract 6'!Q163+'Contract 7'!Q163+'Contract 8'!Q163+'Contract 9'!Q163+'Contract 10'!Q163+'Contract 11'!Q163+'Contract 12'!Q163+'Contract 13'!Q163+'Contract 14'!Q163+'Contract 15'!Q163</f>
        <v>0</v>
      </c>
      <c r="W163" s="155">
        <f>+'Contract 1'!R163+'Contract 2'!R163+'Contract 3'!R163+'Contract 4'!R163+'Contract 5'!R163+'Contract 6'!R163+'Contract 7'!R163+'Contract 8'!R163+'Contract 9'!R163+'Contract 10'!R163+'Contract 11'!R163+'Contract 12'!R163+'Contract 13'!R163+'Contract 14'!R163+'Contract 15'!R163</f>
        <v>0</v>
      </c>
      <c r="X163" s="155">
        <f>+'Contract 1'!S163+'Contract 2'!S163+'Contract 3'!S163+'Contract 4'!S163+'Contract 5'!S163+'Contract 6'!S163+'Contract 7'!S163+'Contract 8'!S163+'Contract 9'!S163+'Contract 10'!S163+'Contract 11'!S163+'Contract 12'!S163+'Contract 13'!S163+'Contract 14'!S163+'Contract 15'!S163</f>
        <v>0</v>
      </c>
      <c r="Y163" s="155">
        <f>+'Contract 1'!T163+'Contract 2'!T163+'Contract 3'!T163+'Contract 4'!T163+'Contract 5'!T163+'Contract 6'!T163+'Contract 7'!T163+'Contract 8'!T163+'Contract 9'!T163+'Contract 10'!T163+'Contract 11'!T163+'Contract 12'!T163+'Contract 13'!T163+'Contract 14'!T163+'Contract 15'!T163</f>
        <v>0</v>
      </c>
      <c r="Z163" s="157">
        <f t="shared" si="36"/>
        <v>0</v>
      </c>
      <c r="AA163" s="126">
        <f t="shared" si="37"/>
        <v>0</v>
      </c>
      <c r="AB163" s="18"/>
    </row>
    <row r="164" spans="2:28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+'Contract 1'!H164+'Contract 2'!H164+'Contract 3'!H164+'Contract 4'!H164+'Contract 5'!H164+'Contract 6'!H164+'Contract 7'!H164+'Contract 8'!H164+'Contract 9'!H164+'Contract 10'!H164+'Contract 11'!H164+'Contract 12'!H164+'Contract 13'!H164+'Contract 14'!H164+'Contract 15'!H164</f>
        <v>0</v>
      </c>
      <c r="I164" s="155">
        <f>+'FY 24-25 Forecast'!L169</f>
        <v>752.42</v>
      </c>
      <c r="J164" s="155">
        <f>+'FY 24-25 Forecast'!M169</f>
        <v>752.42</v>
      </c>
      <c r="K164" s="155">
        <f>+'FY 24-25 Forecast'!N169</f>
        <v>752.42</v>
      </c>
      <c r="L164" s="270">
        <f>+'FY 24-25 Forecast'!O169</f>
        <v>20716.829999999994</v>
      </c>
      <c r="M164" s="309"/>
      <c r="N164" s="155">
        <f>+'Contract 1'!I164+'Contract 2'!I164+'Contract 3'!I164+'Contract 4'!I164+'Contract 5'!I164+'Contract 6'!I164+'Contract 7'!I164+'Contract 8'!I164+'Contract 9'!I164+'Contract 10'!I164+'Contract 11'!I164+'Contract 12'!I164+'Contract 13'!I164+'Contract 14'!I164+'Contract 15'!I164</f>
        <v>0</v>
      </c>
      <c r="O164" s="155">
        <f>+'Contract 1'!J164+'Contract 2'!J164+'Contract 3'!J164+'Contract 4'!J164+'Contract 5'!J164+'Contract 6'!J164+'Contract 7'!J164+'Contract 8'!J164+'Contract 9'!J164+'Contract 10'!J164+'Contract 11'!J164+'Contract 12'!J164+'Contract 13'!J164+'Contract 14'!J164+'Contract 15'!J164</f>
        <v>0</v>
      </c>
      <c r="P164" s="155">
        <f>+'Contract 1'!K164+'Contract 2'!K164+'Contract 3'!K164+'Contract 4'!K164+'Contract 5'!K164+'Contract 6'!K164+'Contract 7'!K164+'Contract 8'!K164+'Contract 9'!K164+'Contract 10'!K164+'Contract 11'!K164+'Contract 12'!K164+'Contract 13'!K164+'Contract 14'!K164+'Contract 15'!K164</f>
        <v>0</v>
      </c>
      <c r="Q164" s="155">
        <f>+'Contract 1'!L164+'Contract 2'!L164+'Contract 3'!L164+'Contract 4'!L164+'Contract 5'!L164+'Contract 6'!L164+'Contract 7'!L164+'Contract 8'!L164+'Contract 9'!L164+'Contract 10'!L164+'Contract 11'!L164+'Contract 12'!L164+'Contract 13'!L164+'Contract 14'!L164+'Contract 15'!L164</f>
        <v>0</v>
      </c>
      <c r="R164" s="155">
        <f>+'Contract 1'!M164+'Contract 2'!M164+'Contract 3'!M164+'Contract 4'!M164+'Contract 5'!M164+'Contract 6'!M164+'Contract 7'!M164+'Contract 8'!M164+'Contract 9'!M164+'Contract 10'!M164+'Contract 11'!M164+'Contract 12'!M164+'Contract 13'!M164+'Contract 14'!M164+'Contract 15'!M164</f>
        <v>0</v>
      </c>
      <c r="S164" s="155">
        <f>+'Contract 1'!N164+'Contract 2'!N164+'Contract 3'!N164+'Contract 4'!N164+'Contract 5'!N164+'Contract 6'!N164+'Contract 7'!N164+'Contract 8'!N164+'Contract 9'!N164+'Contract 10'!N164+'Contract 11'!N164+'Contract 12'!N164+'Contract 13'!N164+'Contract 14'!N164+'Contract 15'!N164</f>
        <v>0</v>
      </c>
      <c r="T164" s="155">
        <f>+'Contract 1'!O164+'Contract 2'!O164+'Contract 3'!O164+'Contract 4'!O164+'Contract 5'!O164+'Contract 6'!O164+'Contract 7'!O164+'Contract 8'!O164+'Contract 9'!O164+'Contract 10'!O164+'Contract 11'!O164+'Contract 12'!O164+'Contract 13'!O164+'Contract 14'!O164+'Contract 15'!O164</f>
        <v>0</v>
      </c>
      <c r="U164" s="155">
        <f>+'Contract 1'!P164+'Contract 2'!P164+'Contract 3'!P164+'Contract 4'!P164+'Contract 5'!P164+'Contract 6'!P164+'Contract 7'!P164+'Contract 8'!P164+'Contract 9'!P164+'Contract 10'!P164+'Contract 11'!P164+'Contract 12'!P164+'Contract 13'!P164+'Contract 14'!P164+'Contract 15'!P164</f>
        <v>0</v>
      </c>
      <c r="V164" s="155">
        <f>+'Contract 1'!Q164+'Contract 2'!Q164+'Contract 3'!Q164+'Contract 4'!Q164+'Contract 5'!Q164+'Contract 6'!Q164+'Contract 7'!Q164+'Contract 8'!Q164+'Contract 9'!Q164+'Contract 10'!Q164+'Contract 11'!Q164+'Contract 12'!Q164+'Contract 13'!Q164+'Contract 14'!Q164+'Contract 15'!Q164</f>
        <v>0</v>
      </c>
      <c r="W164" s="155">
        <f>+'Contract 1'!R164+'Contract 2'!R164+'Contract 3'!R164+'Contract 4'!R164+'Contract 5'!R164+'Contract 6'!R164+'Contract 7'!R164+'Contract 8'!R164+'Contract 9'!R164+'Contract 10'!R164+'Contract 11'!R164+'Contract 12'!R164+'Contract 13'!R164+'Contract 14'!R164+'Contract 15'!R164</f>
        <v>0</v>
      </c>
      <c r="X164" s="155">
        <f>+'Contract 1'!S164+'Contract 2'!S164+'Contract 3'!S164+'Contract 4'!S164+'Contract 5'!S164+'Contract 6'!S164+'Contract 7'!S164+'Contract 8'!S164+'Contract 9'!S164+'Contract 10'!S164+'Contract 11'!S164+'Contract 12'!S164+'Contract 13'!S164+'Contract 14'!S164+'Contract 15'!S164</f>
        <v>0</v>
      </c>
      <c r="Y164" s="155">
        <f>+'Contract 1'!T164+'Contract 2'!T164+'Contract 3'!T164+'Contract 4'!T164+'Contract 5'!T164+'Contract 6'!T164+'Contract 7'!T164+'Contract 8'!T164+'Contract 9'!T164+'Contract 10'!T164+'Contract 11'!T164+'Contract 12'!T164+'Contract 13'!T164+'Contract 14'!T164+'Contract 15'!T164</f>
        <v>0</v>
      </c>
      <c r="Z164" s="157">
        <f t="shared" si="36"/>
        <v>0</v>
      </c>
      <c r="AA164" s="126">
        <f t="shared" si="37"/>
        <v>0</v>
      </c>
      <c r="AB164" s="18"/>
    </row>
    <row r="165" spans="2:28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+'Contract 1'!H165+'Contract 2'!H165+'Contract 3'!H165+'Contract 4'!H165+'Contract 5'!H165+'Contract 6'!H165+'Contract 7'!H165+'Contract 8'!H165+'Contract 9'!H165+'Contract 10'!H165+'Contract 11'!H165+'Contract 12'!H165+'Contract 13'!H165+'Contract 14'!H165+'Contract 15'!H165</f>
        <v>0</v>
      </c>
      <c r="I165" s="155">
        <f>+'FY 24-25 Forecast'!L170</f>
        <v>327.5</v>
      </c>
      <c r="J165" s="155">
        <f>+'FY 24-25 Forecast'!M170</f>
        <v>327.5</v>
      </c>
      <c r="K165" s="155">
        <f>+'FY 24-25 Forecast'!N170</f>
        <v>327.5</v>
      </c>
      <c r="L165" s="270">
        <f>+'FY 24-25 Forecast'!O170</f>
        <v>982.5</v>
      </c>
      <c r="M165" s="309"/>
      <c r="N165" s="155">
        <f>+'Contract 1'!I165+'Contract 2'!I165+'Contract 3'!I165+'Contract 4'!I165+'Contract 5'!I165+'Contract 6'!I165+'Contract 7'!I165+'Contract 8'!I165+'Contract 9'!I165+'Contract 10'!I165+'Contract 11'!I165+'Contract 12'!I165+'Contract 13'!I165+'Contract 14'!I165+'Contract 15'!I165</f>
        <v>0</v>
      </c>
      <c r="O165" s="155">
        <f>+'Contract 1'!J165+'Contract 2'!J165+'Contract 3'!J165+'Contract 4'!J165+'Contract 5'!J165+'Contract 6'!J165+'Contract 7'!J165+'Contract 8'!J165+'Contract 9'!J165+'Contract 10'!J165+'Contract 11'!J165+'Contract 12'!J165+'Contract 13'!J165+'Contract 14'!J165+'Contract 15'!J165</f>
        <v>0</v>
      </c>
      <c r="P165" s="155">
        <f>+'Contract 1'!K165+'Contract 2'!K165+'Contract 3'!K165+'Contract 4'!K165+'Contract 5'!K165+'Contract 6'!K165+'Contract 7'!K165+'Contract 8'!K165+'Contract 9'!K165+'Contract 10'!K165+'Contract 11'!K165+'Contract 12'!K165+'Contract 13'!K165+'Contract 14'!K165+'Contract 15'!K165</f>
        <v>0</v>
      </c>
      <c r="Q165" s="155">
        <f>+'Contract 1'!L165+'Contract 2'!L165+'Contract 3'!L165+'Contract 4'!L165+'Contract 5'!L165+'Contract 6'!L165+'Contract 7'!L165+'Contract 8'!L165+'Contract 9'!L165+'Contract 10'!L165+'Contract 11'!L165+'Contract 12'!L165+'Contract 13'!L165+'Contract 14'!L165+'Contract 15'!L165</f>
        <v>0</v>
      </c>
      <c r="R165" s="155">
        <f>+'Contract 1'!M165+'Contract 2'!M165+'Contract 3'!M165+'Contract 4'!M165+'Contract 5'!M165+'Contract 6'!M165+'Contract 7'!M165+'Contract 8'!M165+'Contract 9'!M165+'Contract 10'!M165+'Contract 11'!M165+'Contract 12'!M165+'Contract 13'!M165+'Contract 14'!M165+'Contract 15'!M165</f>
        <v>0</v>
      </c>
      <c r="S165" s="155">
        <f>+'Contract 1'!N165+'Contract 2'!N165+'Contract 3'!N165+'Contract 4'!N165+'Contract 5'!N165+'Contract 6'!N165+'Contract 7'!N165+'Contract 8'!N165+'Contract 9'!N165+'Contract 10'!N165+'Contract 11'!N165+'Contract 12'!N165+'Contract 13'!N165+'Contract 14'!N165+'Contract 15'!N165</f>
        <v>0</v>
      </c>
      <c r="T165" s="155">
        <f>+'Contract 1'!O165+'Contract 2'!O165+'Contract 3'!O165+'Contract 4'!O165+'Contract 5'!O165+'Contract 6'!O165+'Contract 7'!O165+'Contract 8'!O165+'Contract 9'!O165+'Contract 10'!O165+'Contract 11'!O165+'Contract 12'!O165+'Contract 13'!O165+'Contract 14'!O165+'Contract 15'!O165</f>
        <v>0</v>
      </c>
      <c r="U165" s="155">
        <f>+'Contract 1'!P165+'Contract 2'!P165+'Contract 3'!P165+'Contract 4'!P165+'Contract 5'!P165+'Contract 6'!P165+'Contract 7'!P165+'Contract 8'!P165+'Contract 9'!P165+'Contract 10'!P165+'Contract 11'!P165+'Contract 12'!P165+'Contract 13'!P165+'Contract 14'!P165+'Contract 15'!P165</f>
        <v>0</v>
      </c>
      <c r="V165" s="155">
        <f>+'Contract 1'!Q165+'Contract 2'!Q165+'Contract 3'!Q165+'Contract 4'!Q165+'Contract 5'!Q165+'Contract 6'!Q165+'Contract 7'!Q165+'Contract 8'!Q165+'Contract 9'!Q165+'Contract 10'!Q165+'Contract 11'!Q165+'Contract 12'!Q165+'Contract 13'!Q165+'Contract 14'!Q165+'Contract 15'!Q165</f>
        <v>0</v>
      </c>
      <c r="W165" s="155">
        <f>+'Contract 1'!R165+'Contract 2'!R165+'Contract 3'!R165+'Contract 4'!R165+'Contract 5'!R165+'Contract 6'!R165+'Contract 7'!R165+'Contract 8'!R165+'Contract 9'!R165+'Contract 10'!R165+'Contract 11'!R165+'Contract 12'!R165+'Contract 13'!R165+'Contract 14'!R165+'Contract 15'!R165</f>
        <v>0</v>
      </c>
      <c r="X165" s="155">
        <f>+'Contract 1'!S165+'Contract 2'!S165+'Contract 3'!S165+'Contract 4'!S165+'Contract 5'!S165+'Contract 6'!S165+'Contract 7'!S165+'Contract 8'!S165+'Contract 9'!S165+'Contract 10'!S165+'Contract 11'!S165+'Contract 12'!S165+'Contract 13'!S165+'Contract 14'!S165+'Contract 15'!S165</f>
        <v>0</v>
      </c>
      <c r="Y165" s="155">
        <f>+'Contract 1'!T165+'Contract 2'!T165+'Contract 3'!T165+'Contract 4'!T165+'Contract 5'!T165+'Contract 6'!T165+'Contract 7'!T165+'Contract 8'!T165+'Contract 9'!T165+'Contract 10'!T165+'Contract 11'!T165+'Contract 12'!T165+'Contract 13'!T165+'Contract 14'!T165+'Contract 15'!T165</f>
        <v>0</v>
      </c>
      <c r="Z165" s="157">
        <f t="shared" si="36"/>
        <v>0</v>
      </c>
      <c r="AA165" s="126">
        <f t="shared" si="37"/>
        <v>0</v>
      </c>
      <c r="AB165" s="18"/>
    </row>
    <row r="166" spans="2:28" collapsed="1" x14ac:dyDescent="0.25">
      <c r="B166" s="163"/>
      <c r="C166" s="162" t="s">
        <v>480</v>
      </c>
      <c r="D166" s="164"/>
      <c r="E166" s="64"/>
      <c r="F166" s="65"/>
      <c r="G166" s="165"/>
      <c r="H166" s="159">
        <f>SUBTOTAL(9,H159:H165)</f>
        <v>2400</v>
      </c>
      <c r="I166" s="166">
        <f>SUM(I159:I165)</f>
        <v>3371.58</v>
      </c>
      <c r="J166" s="166">
        <f>SUM(J159:J165)</f>
        <v>3371.58</v>
      </c>
      <c r="K166" s="166">
        <f>SUM(K159:K165)</f>
        <v>3371.58</v>
      </c>
      <c r="L166" s="271">
        <f>SUM(L159:L165)</f>
        <v>30860.309999999994</v>
      </c>
      <c r="M166" s="312"/>
      <c r="N166" s="166">
        <f>SUBTOTAL(9,N159:N165)</f>
        <v>200</v>
      </c>
      <c r="O166" s="166">
        <f>SUBTOTAL(9,O159:O165)</f>
        <v>200</v>
      </c>
      <c r="P166" s="166">
        <f t="shared" ref="P166:AA166" si="38">SUBTOTAL(9,P159:P165)</f>
        <v>200</v>
      </c>
      <c r="Q166" s="166">
        <f t="shared" si="38"/>
        <v>200</v>
      </c>
      <c r="R166" s="166">
        <f t="shared" si="38"/>
        <v>200</v>
      </c>
      <c r="S166" s="166">
        <f t="shared" si="38"/>
        <v>200</v>
      </c>
      <c r="T166" s="166">
        <f t="shared" si="38"/>
        <v>200</v>
      </c>
      <c r="U166" s="166">
        <f t="shared" si="38"/>
        <v>200</v>
      </c>
      <c r="V166" s="166">
        <f t="shared" si="38"/>
        <v>200</v>
      </c>
      <c r="W166" s="166">
        <f t="shared" si="38"/>
        <v>200</v>
      </c>
      <c r="X166" s="166">
        <f t="shared" si="38"/>
        <v>200</v>
      </c>
      <c r="Y166" s="166">
        <f t="shared" si="38"/>
        <v>200</v>
      </c>
      <c r="Z166" s="166">
        <f t="shared" si="38"/>
        <v>2400</v>
      </c>
      <c r="AA166" s="73">
        <f t="shared" si="38"/>
        <v>0</v>
      </c>
      <c r="AB166" s="64"/>
    </row>
    <row r="167" spans="2:28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+'Contract 1'!H167+'Contract 2'!H167+'Contract 3'!H167+'Contract 4'!H167+'Contract 5'!H167+'Contract 6'!H167+'Contract 7'!H167+'Contract 8'!H167+'Contract 9'!H167+'Contract 10'!H167+'Contract 11'!H167+'Contract 12'!H167+'Contract 13'!H167+'Contract 14'!H167+'Contract 15'!H167</f>
        <v>3384</v>
      </c>
      <c r="I167" s="155">
        <f>+'FY 24-25 Forecast'!L172</f>
        <v>750</v>
      </c>
      <c r="J167" s="155">
        <f>+'FY 24-25 Forecast'!M172</f>
        <v>750</v>
      </c>
      <c r="K167" s="155">
        <f>+'FY 24-25 Forecast'!N172</f>
        <v>750</v>
      </c>
      <c r="L167" s="270">
        <f>+'FY 24-25 Forecast'!O172</f>
        <v>2555.83</v>
      </c>
      <c r="M167" s="309"/>
      <c r="N167" s="155">
        <f>+'Contract 1'!I167+'Contract 2'!I167+'Contract 3'!I167+'Contract 4'!I167+'Contract 5'!I167+'Contract 6'!I167+'Contract 7'!I167+'Contract 8'!I167+'Contract 9'!I167+'Contract 10'!I167+'Contract 11'!I167+'Contract 12'!I167+'Contract 13'!I167+'Contract 14'!I167+'Contract 15'!I167</f>
        <v>282</v>
      </c>
      <c r="O167" s="155">
        <f>+'Contract 1'!J167+'Contract 2'!J167+'Contract 3'!J167+'Contract 4'!J167+'Contract 5'!J167+'Contract 6'!J167+'Contract 7'!J167+'Contract 8'!J167+'Contract 9'!J167+'Contract 10'!J167+'Contract 11'!J167+'Contract 12'!J167+'Contract 13'!J167+'Contract 14'!J167+'Contract 15'!J167</f>
        <v>282</v>
      </c>
      <c r="P167" s="155">
        <f>+'Contract 1'!K167+'Contract 2'!K167+'Contract 3'!K167+'Contract 4'!K167+'Contract 5'!K167+'Contract 6'!K167+'Contract 7'!K167+'Contract 8'!K167+'Contract 9'!K167+'Contract 10'!K167+'Contract 11'!K167+'Contract 12'!K167+'Contract 13'!K167+'Contract 14'!K167+'Contract 15'!K167</f>
        <v>282</v>
      </c>
      <c r="Q167" s="155">
        <f>+'Contract 1'!L167+'Contract 2'!L167+'Contract 3'!L167+'Contract 4'!L167+'Contract 5'!L167+'Contract 6'!L167+'Contract 7'!L167+'Contract 8'!L167+'Contract 9'!L167+'Contract 10'!L167+'Contract 11'!L167+'Contract 12'!L167+'Contract 13'!L167+'Contract 14'!L167+'Contract 15'!L167</f>
        <v>282</v>
      </c>
      <c r="R167" s="155">
        <f>+'Contract 1'!M167+'Contract 2'!M167+'Contract 3'!M167+'Contract 4'!M167+'Contract 5'!M167+'Contract 6'!M167+'Contract 7'!M167+'Contract 8'!M167+'Contract 9'!M167+'Contract 10'!M167+'Contract 11'!M167+'Contract 12'!M167+'Contract 13'!M167+'Contract 14'!M167+'Contract 15'!M167</f>
        <v>282</v>
      </c>
      <c r="S167" s="155">
        <f>+'Contract 1'!N167+'Contract 2'!N167+'Contract 3'!N167+'Contract 4'!N167+'Contract 5'!N167+'Contract 6'!N167+'Contract 7'!N167+'Contract 8'!N167+'Contract 9'!N167+'Contract 10'!N167+'Contract 11'!N167+'Contract 12'!N167+'Contract 13'!N167+'Contract 14'!N167+'Contract 15'!N167</f>
        <v>282</v>
      </c>
      <c r="T167" s="155">
        <f>+'Contract 1'!O167+'Contract 2'!O167+'Contract 3'!O167+'Contract 4'!O167+'Contract 5'!O167+'Contract 6'!O167+'Contract 7'!O167+'Contract 8'!O167+'Contract 9'!O167+'Contract 10'!O167+'Contract 11'!O167+'Contract 12'!O167+'Contract 13'!O167+'Contract 14'!O167+'Contract 15'!O167</f>
        <v>282</v>
      </c>
      <c r="U167" s="155">
        <f>+'Contract 1'!P167+'Contract 2'!P167+'Contract 3'!P167+'Contract 4'!P167+'Contract 5'!P167+'Contract 6'!P167+'Contract 7'!P167+'Contract 8'!P167+'Contract 9'!P167+'Contract 10'!P167+'Contract 11'!P167+'Contract 12'!P167+'Contract 13'!P167+'Contract 14'!P167+'Contract 15'!P167</f>
        <v>282</v>
      </c>
      <c r="V167" s="155">
        <f>+'Contract 1'!Q167+'Contract 2'!Q167+'Contract 3'!Q167+'Contract 4'!Q167+'Contract 5'!Q167+'Contract 6'!Q167+'Contract 7'!Q167+'Contract 8'!Q167+'Contract 9'!Q167+'Contract 10'!Q167+'Contract 11'!Q167+'Contract 12'!Q167+'Contract 13'!Q167+'Contract 14'!Q167+'Contract 15'!Q167</f>
        <v>282</v>
      </c>
      <c r="W167" s="155">
        <f>+'Contract 1'!R167+'Contract 2'!R167+'Contract 3'!R167+'Contract 4'!R167+'Contract 5'!R167+'Contract 6'!R167+'Contract 7'!R167+'Contract 8'!R167+'Contract 9'!R167+'Contract 10'!R167+'Contract 11'!R167+'Contract 12'!R167+'Contract 13'!R167+'Contract 14'!R167+'Contract 15'!R167</f>
        <v>282</v>
      </c>
      <c r="X167" s="155">
        <f>+'Contract 1'!S167+'Contract 2'!S167+'Contract 3'!S167+'Contract 4'!S167+'Contract 5'!S167+'Contract 6'!S167+'Contract 7'!S167+'Contract 8'!S167+'Contract 9'!S167+'Contract 10'!S167+'Contract 11'!S167+'Contract 12'!S167+'Contract 13'!S167+'Contract 14'!S167+'Contract 15'!S167</f>
        <v>282</v>
      </c>
      <c r="Y167" s="155">
        <f>+'Contract 1'!T167+'Contract 2'!T167+'Contract 3'!T167+'Contract 4'!T167+'Contract 5'!T167+'Contract 6'!T167+'Contract 7'!T167+'Contract 8'!T167+'Contract 9'!T167+'Contract 10'!T167+'Contract 11'!T167+'Contract 12'!T167+'Contract 13'!T167+'Contract 14'!T167+'Contract 15'!T167</f>
        <v>282</v>
      </c>
      <c r="Z167" s="157">
        <f>SUM(N167:Y167)</f>
        <v>3384</v>
      </c>
      <c r="AA167" s="126">
        <f>H167-Z167</f>
        <v>0</v>
      </c>
      <c r="AB167" s="18"/>
    </row>
    <row r="168" spans="2:28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+'Contract 1'!H168+'Contract 2'!H168+'Contract 3'!H168+'Contract 4'!H168+'Contract 5'!H168+'Contract 6'!H168+'Contract 7'!H168+'Contract 8'!H168+'Contract 9'!H168+'Contract 10'!H168+'Contract 11'!H168+'Contract 12'!H168+'Contract 13'!H168+'Contract 14'!H168+'Contract 15'!H168</f>
        <v>4000</v>
      </c>
      <c r="I168" s="155">
        <f>+'FY 24-25 Forecast'!L173</f>
        <v>750</v>
      </c>
      <c r="J168" s="155">
        <f>+'FY 24-25 Forecast'!M173</f>
        <v>750</v>
      </c>
      <c r="K168" s="155">
        <f>+'FY 24-25 Forecast'!N173</f>
        <v>750</v>
      </c>
      <c r="L168" s="270">
        <f>+'FY 24-25 Forecast'!O173</f>
        <v>3145.51</v>
      </c>
      <c r="M168" s="309"/>
      <c r="N168" s="155">
        <f>+'Contract 1'!I168+'Contract 2'!I168+'Contract 3'!I168+'Contract 4'!I168+'Contract 5'!I168+'Contract 6'!I168+'Contract 7'!I168+'Contract 8'!I168+'Contract 9'!I168+'Contract 10'!I168+'Contract 11'!I168+'Contract 12'!I168+'Contract 13'!I168+'Contract 14'!I168+'Contract 15'!I168</f>
        <v>333.33</v>
      </c>
      <c r="O168" s="155">
        <f>+'Contract 1'!J168+'Contract 2'!J168+'Contract 3'!J168+'Contract 4'!J168+'Contract 5'!J168+'Contract 6'!J168+'Contract 7'!J168+'Contract 8'!J168+'Contract 9'!J168+'Contract 10'!J168+'Contract 11'!J168+'Contract 12'!J168+'Contract 13'!J168+'Contract 14'!J168+'Contract 15'!J168</f>
        <v>333.33</v>
      </c>
      <c r="P168" s="155">
        <f>+'Contract 1'!K168+'Contract 2'!K168+'Contract 3'!K168+'Contract 4'!K168+'Contract 5'!K168+'Contract 6'!K168+'Contract 7'!K168+'Contract 8'!K168+'Contract 9'!K168+'Contract 10'!K168+'Contract 11'!K168+'Contract 12'!K168+'Contract 13'!K168+'Contract 14'!K168+'Contract 15'!K168</f>
        <v>333.33</v>
      </c>
      <c r="Q168" s="155">
        <f>+'Contract 1'!L168+'Contract 2'!L168+'Contract 3'!L168+'Contract 4'!L168+'Contract 5'!L168+'Contract 6'!L168+'Contract 7'!L168+'Contract 8'!L168+'Contract 9'!L168+'Contract 10'!L168+'Contract 11'!L168+'Contract 12'!L168+'Contract 13'!L168+'Contract 14'!L168+'Contract 15'!L168</f>
        <v>333.33</v>
      </c>
      <c r="R168" s="155">
        <f>+'Contract 1'!M168+'Contract 2'!M168+'Contract 3'!M168+'Contract 4'!M168+'Contract 5'!M168+'Contract 6'!M168+'Contract 7'!M168+'Contract 8'!M168+'Contract 9'!M168+'Contract 10'!M168+'Contract 11'!M168+'Contract 12'!M168+'Contract 13'!M168+'Contract 14'!M168+'Contract 15'!M168</f>
        <v>333.33</v>
      </c>
      <c r="S168" s="155">
        <f>+'Contract 1'!N168+'Contract 2'!N168+'Contract 3'!N168+'Contract 4'!N168+'Contract 5'!N168+'Contract 6'!N168+'Contract 7'!N168+'Contract 8'!N168+'Contract 9'!N168+'Contract 10'!N168+'Contract 11'!N168+'Contract 12'!N168+'Contract 13'!N168+'Contract 14'!N168+'Contract 15'!N168</f>
        <v>333.33</v>
      </c>
      <c r="T168" s="155">
        <f>+'Contract 1'!O168+'Contract 2'!O168+'Contract 3'!O168+'Contract 4'!O168+'Contract 5'!O168+'Contract 6'!O168+'Contract 7'!O168+'Contract 8'!O168+'Contract 9'!O168+'Contract 10'!O168+'Contract 11'!O168+'Contract 12'!O168+'Contract 13'!O168+'Contract 14'!O168+'Contract 15'!O168</f>
        <v>333.33</v>
      </c>
      <c r="U168" s="155">
        <f>+'Contract 1'!P168+'Contract 2'!P168+'Contract 3'!P168+'Contract 4'!P168+'Contract 5'!P168+'Contract 6'!P168+'Contract 7'!P168+'Contract 8'!P168+'Contract 9'!P168+'Contract 10'!P168+'Contract 11'!P168+'Contract 12'!P168+'Contract 13'!P168+'Contract 14'!P168+'Contract 15'!P168</f>
        <v>333.33</v>
      </c>
      <c r="V168" s="155">
        <f>+'Contract 1'!Q168+'Contract 2'!Q168+'Contract 3'!Q168+'Contract 4'!Q168+'Contract 5'!Q168+'Contract 6'!Q168+'Contract 7'!Q168+'Contract 8'!Q168+'Contract 9'!Q168+'Contract 10'!Q168+'Contract 11'!Q168+'Contract 12'!Q168+'Contract 13'!Q168+'Contract 14'!Q168+'Contract 15'!Q168</f>
        <v>333.33</v>
      </c>
      <c r="W168" s="155">
        <f>+'Contract 1'!R168+'Contract 2'!R168+'Contract 3'!R168+'Contract 4'!R168+'Contract 5'!R168+'Contract 6'!R168+'Contract 7'!R168+'Contract 8'!R168+'Contract 9'!R168+'Contract 10'!R168+'Contract 11'!R168+'Contract 12'!R168+'Contract 13'!R168+'Contract 14'!R168+'Contract 15'!R168</f>
        <v>333.33</v>
      </c>
      <c r="X168" s="155">
        <f>+'Contract 1'!S168+'Contract 2'!S168+'Contract 3'!S168+'Contract 4'!S168+'Contract 5'!S168+'Contract 6'!S168+'Contract 7'!S168+'Contract 8'!S168+'Contract 9'!S168+'Contract 10'!S168+'Contract 11'!S168+'Contract 12'!S168+'Contract 13'!S168+'Contract 14'!S168+'Contract 15'!S168</f>
        <v>333.33</v>
      </c>
      <c r="Y168" s="155">
        <f>+'Contract 1'!T168+'Contract 2'!T168+'Contract 3'!T168+'Contract 4'!T168+'Contract 5'!T168+'Contract 6'!T168+'Contract 7'!T168+'Contract 8'!T168+'Contract 9'!T168+'Contract 10'!T168+'Contract 11'!T168+'Contract 12'!T168+'Contract 13'!T168+'Contract 14'!T168+'Contract 15'!T168</f>
        <v>333.33</v>
      </c>
      <c r="Z168" s="157">
        <f>SUM(N168:Y168)</f>
        <v>3999.9599999999996</v>
      </c>
      <c r="AA168" s="126">
        <f>H168-Z168</f>
        <v>4.0000000000418368E-2</v>
      </c>
      <c r="AB168" s="18"/>
    </row>
    <row r="169" spans="2:28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+'Contract 1'!H169+'Contract 2'!H169+'Contract 3'!H169+'Contract 4'!H169+'Contract 5'!H169+'Contract 6'!H169+'Contract 7'!H169+'Contract 8'!H169+'Contract 9'!H169+'Contract 10'!H169+'Contract 11'!H169+'Contract 12'!H169+'Contract 13'!H169+'Contract 14'!H169+'Contract 15'!H169</f>
        <v>0</v>
      </c>
      <c r="I169" s="155">
        <f>+'FY 24-25 Forecast'!L174</f>
        <v>0</v>
      </c>
      <c r="J169" s="155">
        <f>+'FY 24-25 Forecast'!M174</f>
        <v>0</v>
      </c>
      <c r="K169" s="155">
        <f>+'FY 24-25 Forecast'!N174</f>
        <v>0</v>
      </c>
      <c r="L169" s="270">
        <f>+'FY 24-25 Forecast'!O174</f>
        <v>2117.7600000000002</v>
      </c>
      <c r="M169" s="309"/>
      <c r="N169" s="155">
        <f>+'Contract 1'!I169+'Contract 2'!I169+'Contract 3'!I169+'Contract 4'!I169+'Contract 5'!I169+'Contract 6'!I169+'Contract 7'!I169+'Contract 8'!I169+'Contract 9'!I169+'Contract 10'!I169+'Contract 11'!I169+'Contract 12'!I169+'Contract 13'!I169+'Contract 14'!I169+'Contract 15'!I169</f>
        <v>0</v>
      </c>
      <c r="O169" s="155">
        <f>+'Contract 1'!J169+'Contract 2'!J169+'Contract 3'!J169+'Contract 4'!J169+'Contract 5'!J169+'Contract 6'!J169+'Contract 7'!J169+'Contract 8'!J169+'Contract 9'!J169+'Contract 10'!J169+'Contract 11'!J169+'Contract 12'!J169+'Contract 13'!J169+'Contract 14'!J169+'Contract 15'!J169</f>
        <v>0</v>
      </c>
      <c r="P169" s="155">
        <f>+'Contract 1'!K169+'Contract 2'!K169+'Contract 3'!K169+'Contract 4'!K169+'Contract 5'!K169+'Contract 6'!K169+'Contract 7'!K169+'Contract 8'!K169+'Contract 9'!K169+'Contract 10'!K169+'Contract 11'!K169+'Contract 12'!K169+'Contract 13'!K169+'Contract 14'!K169+'Contract 15'!K169</f>
        <v>0</v>
      </c>
      <c r="Q169" s="155">
        <f>+'Contract 1'!L169+'Contract 2'!L169+'Contract 3'!L169+'Contract 4'!L169+'Contract 5'!L169+'Contract 6'!L169+'Contract 7'!L169+'Contract 8'!L169+'Contract 9'!L169+'Contract 10'!L169+'Contract 11'!L169+'Contract 12'!L169+'Contract 13'!L169+'Contract 14'!L169+'Contract 15'!L169</f>
        <v>0</v>
      </c>
      <c r="R169" s="155">
        <f>+'Contract 1'!M169+'Contract 2'!M169+'Contract 3'!M169+'Contract 4'!M169+'Contract 5'!M169+'Contract 6'!M169+'Contract 7'!M169+'Contract 8'!M169+'Contract 9'!M169+'Contract 10'!M169+'Contract 11'!M169+'Contract 12'!M169+'Contract 13'!M169+'Contract 14'!M169+'Contract 15'!M169</f>
        <v>0</v>
      </c>
      <c r="S169" s="155">
        <f>+'Contract 1'!N169+'Contract 2'!N169+'Contract 3'!N169+'Contract 4'!N169+'Contract 5'!N169+'Contract 6'!N169+'Contract 7'!N169+'Contract 8'!N169+'Contract 9'!N169+'Contract 10'!N169+'Contract 11'!N169+'Contract 12'!N169+'Contract 13'!N169+'Contract 14'!N169+'Contract 15'!N169</f>
        <v>0</v>
      </c>
      <c r="T169" s="155">
        <f>+'Contract 1'!O169+'Contract 2'!O169+'Contract 3'!O169+'Contract 4'!O169+'Contract 5'!O169+'Contract 6'!O169+'Contract 7'!O169+'Contract 8'!O169+'Contract 9'!O169+'Contract 10'!O169+'Contract 11'!O169+'Contract 12'!O169+'Contract 13'!O169+'Contract 14'!O169+'Contract 15'!O169</f>
        <v>0</v>
      </c>
      <c r="U169" s="155">
        <f>+'Contract 1'!P169+'Contract 2'!P169+'Contract 3'!P169+'Contract 4'!P169+'Contract 5'!P169+'Contract 6'!P169+'Contract 7'!P169+'Contract 8'!P169+'Contract 9'!P169+'Contract 10'!P169+'Contract 11'!P169+'Contract 12'!P169+'Contract 13'!P169+'Contract 14'!P169+'Contract 15'!P169</f>
        <v>0</v>
      </c>
      <c r="V169" s="155">
        <f>+'Contract 1'!Q169+'Contract 2'!Q169+'Contract 3'!Q169+'Contract 4'!Q169+'Contract 5'!Q169+'Contract 6'!Q169+'Contract 7'!Q169+'Contract 8'!Q169+'Contract 9'!Q169+'Contract 10'!Q169+'Contract 11'!Q169+'Contract 12'!Q169+'Contract 13'!Q169+'Contract 14'!Q169+'Contract 15'!Q169</f>
        <v>0</v>
      </c>
      <c r="W169" s="155">
        <f>+'Contract 1'!R169+'Contract 2'!R169+'Contract 3'!R169+'Contract 4'!R169+'Contract 5'!R169+'Contract 6'!R169+'Contract 7'!R169+'Contract 8'!R169+'Contract 9'!R169+'Contract 10'!R169+'Contract 11'!R169+'Contract 12'!R169+'Contract 13'!R169+'Contract 14'!R169+'Contract 15'!R169</f>
        <v>0</v>
      </c>
      <c r="X169" s="155">
        <f>+'Contract 1'!S169+'Contract 2'!S169+'Contract 3'!S169+'Contract 4'!S169+'Contract 5'!S169+'Contract 6'!S169+'Contract 7'!S169+'Contract 8'!S169+'Contract 9'!S169+'Contract 10'!S169+'Contract 11'!S169+'Contract 12'!S169+'Contract 13'!S169+'Contract 14'!S169+'Contract 15'!S169</f>
        <v>0</v>
      </c>
      <c r="Y169" s="155">
        <f>+'Contract 1'!T169+'Contract 2'!T169+'Contract 3'!T169+'Contract 4'!T169+'Contract 5'!T169+'Contract 6'!T169+'Contract 7'!T169+'Contract 8'!T169+'Contract 9'!T169+'Contract 10'!T169+'Contract 11'!T169+'Contract 12'!T169+'Contract 13'!T169+'Contract 14'!T169+'Contract 15'!T169</f>
        <v>0</v>
      </c>
      <c r="Z169" s="157">
        <f>SUM(N169:Y169)</f>
        <v>0</v>
      </c>
      <c r="AA169" s="126">
        <f>H169-Z169</f>
        <v>0</v>
      </c>
      <c r="AB169" s="18"/>
    </row>
    <row r="170" spans="2:28" collapsed="1" x14ac:dyDescent="0.25">
      <c r="B170" s="163"/>
      <c r="C170" s="162" t="s">
        <v>484</v>
      </c>
      <c r="D170" s="164"/>
      <c r="E170" s="64"/>
      <c r="F170" s="65"/>
      <c r="G170" s="165"/>
      <c r="H170" s="159">
        <f>SUBTOTAL(9,H167:H169)</f>
        <v>7384</v>
      </c>
      <c r="I170" s="166">
        <f>SUM(I167:I169)</f>
        <v>1500</v>
      </c>
      <c r="J170" s="166">
        <f>SUM(J167:J169)</f>
        <v>1500</v>
      </c>
      <c r="K170" s="166">
        <f>SUM(K167:K169)</f>
        <v>1500</v>
      </c>
      <c r="L170" s="271">
        <f>SUM(L167:L169)</f>
        <v>7819.1</v>
      </c>
      <c r="M170" s="312"/>
      <c r="N170" s="166">
        <f>SUBTOTAL(9,N167:N169)</f>
        <v>615.32999999999993</v>
      </c>
      <c r="O170" s="166">
        <f>SUBTOTAL(9,O167:O169)</f>
        <v>615.32999999999993</v>
      </c>
      <c r="P170" s="166">
        <f t="shared" ref="P170:AA170" si="39">SUBTOTAL(9,P167:P169)</f>
        <v>615.32999999999993</v>
      </c>
      <c r="Q170" s="166">
        <f t="shared" si="39"/>
        <v>615.32999999999993</v>
      </c>
      <c r="R170" s="166">
        <f t="shared" si="39"/>
        <v>615.32999999999993</v>
      </c>
      <c r="S170" s="166">
        <f t="shared" si="39"/>
        <v>615.32999999999993</v>
      </c>
      <c r="T170" s="166">
        <f t="shared" si="39"/>
        <v>615.32999999999993</v>
      </c>
      <c r="U170" s="166">
        <f t="shared" si="39"/>
        <v>615.32999999999993</v>
      </c>
      <c r="V170" s="166">
        <f t="shared" si="39"/>
        <v>615.32999999999993</v>
      </c>
      <c r="W170" s="166">
        <f t="shared" si="39"/>
        <v>615.32999999999993</v>
      </c>
      <c r="X170" s="166">
        <f t="shared" si="39"/>
        <v>615.32999999999993</v>
      </c>
      <c r="Y170" s="166">
        <f t="shared" si="39"/>
        <v>615.32999999999993</v>
      </c>
      <c r="Z170" s="166">
        <f t="shared" si="39"/>
        <v>7383.9599999999991</v>
      </c>
      <c r="AA170" s="73">
        <f t="shared" si="39"/>
        <v>4.0000000000418368E-2</v>
      </c>
      <c r="AB170" s="64"/>
    </row>
    <row r="171" spans="2:28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+'Contract 1'!H171+'Contract 2'!H171+'Contract 3'!H171+'Contract 4'!H171+'Contract 5'!H171+'Contract 6'!H171+'Contract 7'!H171+'Contract 8'!H171+'Contract 9'!H171+'Contract 10'!H171+'Contract 11'!H171+'Contract 12'!H171+'Contract 13'!H171+'Contract 14'!H171+'Contract 15'!H171</f>
        <v>0</v>
      </c>
      <c r="I171" s="155">
        <f>+'FY 24-25 Forecast'!L176</f>
        <v>0</v>
      </c>
      <c r="J171" s="155">
        <f>+'FY 24-25 Forecast'!M176</f>
        <v>0</v>
      </c>
      <c r="K171" s="155">
        <f>+'FY 24-25 Forecast'!N176</f>
        <v>0</v>
      </c>
      <c r="L171" s="270">
        <f>+'FY 24-25 Forecast'!O176</f>
        <v>0</v>
      </c>
      <c r="M171" s="309"/>
      <c r="N171" s="155">
        <f>+'Contract 1'!I171+'Contract 2'!I171+'Contract 3'!I171+'Contract 4'!I171+'Contract 5'!I171+'Contract 6'!I171+'Contract 7'!I171+'Contract 8'!I171+'Contract 9'!I171+'Contract 10'!I171+'Contract 11'!I171+'Contract 12'!I171+'Contract 13'!I171+'Contract 14'!I171+'Contract 15'!I171</f>
        <v>0</v>
      </c>
      <c r="O171" s="155">
        <f>+'Contract 1'!J171+'Contract 2'!J171+'Contract 3'!J171+'Contract 4'!J171+'Contract 5'!J171+'Contract 6'!J171+'Contract 7'!J171+'Contract 8'!J171+'Contract 9'!J171+'Contract 10'!J171+'Contract 11'!J171+'Contract 12'!J171+'Contract 13'!J171+'Contract 14'!J171+'Contract 15'!J171</f>
        <v>0</v>
      </c>
      <c r="P171" s="155">
        <f>+'Contract 1'!K171+'Contract 2'!K171+'Contract 3'!K171+'Contract 4'!K171+'Contract 5'!K171+'Contract 6'!K171+'Contract 7'!K171+'Contract 8'!K171+'Contract 9'!K171+'Contract 10'!K171+'Contract 11'!K171+'Contract 12'!K171+'Contract 13'!K171+'Contract 14'!K171+'Contract 15'!K171</f>
        <v>0</v>
      </c>
      <c r="Q171" s="155">
        <f>+'Contract 1'!L171+'Contract 2'!L171+'Contract 3'!L171+'Contract 4'!L171+'Contract 5'!L171+'Contract 6'!L171+'Contract 7'!L171+'Contract 8'!L171+'Contract 9'!L171+'Contract 10'!L171+'Contract 11'!L171+'Contract 12'!L171+'Contract 13'!L171+'Contract 14'!L171+'Contract 15'!L171</f>
        <v>0</v>
      </c>
      <c r="R171" s="155">
        <f>+'Contract 1'!M171+'Contract 2'!M171+'Contract 3'!M171+'Contract 4'!M171+'Contract 5'!M171+'Contract 6'!M171+'Contract 7'!M171+'Contract 8'!M171+'Contract 9'!M171+'Contract 10'!M171+'Contract 11'!M171+'Contract 12'!M171+'Contract 13'!M171+'Contract 14'!M171+'Contract 15'!M171</f>
        <v>0</v>
      </c>
      <c r="S171" s="155">
        <f>+'Contract 1'!N171+'Contract 2'!N171+'Contract 3'!N171+'Contract 4'!N171+'Contract 5'!N171+'Contract 6'!N171+'Contract 7'!N171+'Contract 8'!N171+'Contract 9'!N171+'Contract 10'!N171+'Contract 11'!N171+'Contract 12'!N171+'Contract 13'!N171+'Contract 14'!N171+'Contract 15'!N171</f>
        <v>0</v>
      </c>
      <c r="T171" s="155">
        <f>+'Contract 1'!O171+'Contract 2'!O171+'Contract 3'!O171+'Contract 4'!O171+'Contract 5'!O171+'Contract 6'!O171+'Contract 7'!O171+'Contract 8'!O171+'Contract 9'!O171+'Contract 10'!O171+'Contract 11'!O171+'Contract 12'!O171+'Contract 13'!O171+'Contract 14'!O171+'Contract 15'!O171</f>
        <v>0</v>
      </c>
      <c r="U171" s="155">
        <f>+'Contract 1'!P171+'Contract 2'!P171+'Contract 3'!P171+'Contract 4'!P171+'Contract 5'!P171+'Contract 6'!P171+'Contract 7'!P171+'Contract 8'!P171+'Contract 9'!P171+'Contract 10'!P171+'Contract 11'!P171+'Contract 12'!P171+'Contract 13'!P171+'Contract 14'!P171+'Contract 15'!P171</f>
        <v>0</v>
      </c>
      <c r="V171" s="155">
        <f>+'Contract 1'!Q171+'Contract 2'!Q171+'Contract 3'!Q171+'Contract 4'!Q171+'Contract 5'!Q171+'Contract 6'!Q171+'Contract 7'!Q171+'Contract 8'!Q171+'Contract 9'!Q171+'Contract 10'!Q171+'Contract 11'!Q171+'Contract 12'!Q171+'Contract 13'!Q171+'Contract 14'!Q171+'Contract 15'!Q171</f>
        <v>0</v>
      </c>
      <c r="W171" s="155">
        <f>+'Contract 1'!R171+'Contract 2'!R171+'Contract 3'!R171+'Contract 4'!R171+'Contract 5'!R171+'Contract 6'!R171+'Contract 7'!R171+'Contract 8'!R171+'Contract 9'!R171+'Contract 10'!R171+'Contract 11'!R171+'Contract 12'!R171+'Contract 13'!R171+'Contract 14'!R171+'Contract 15'!R171</f>
        <v>0</v>
      </c>
      <c r="X171" s="155">
        <f>+'Contract 1'!S171+'Contract 2'!S171+'Contract 3'!S171+'Contract 4'!S171+'Contract 5'!S171+'Contract 6'!S171+'Contract 7'!S171+'Contract 8'!S171+'Contract 9'!S171+'Contract 10'!S171+'Contract 11'!S171+'Contract 12'!S171+'Contract 13'!S171+'Contract 14'!S171+'Contract 15'!S171</f>
        <v>0</v>
      </c>
      <c r="Y171" s="155">
        <f>+'Contract 1'!T171+'Contract 2'!T171+'Contract 3'!T171+'Contract 4'!T171+'Contract 5'!T171+'Contract 6'!T171+'Contract 7'!T171+'Contract 8'!T171+'Contract 9'!T171+'Contract 10'!T171+'Contract 11'!T171+'Contract 12'!T171+'Contract 13'!T171+'Contract 14'!T171+'Contract 15'!T171</f>
        <v>0</v>
      </c>
      <c r="Z171" s="157">
        <f>SUM(N171:Y171)</f>
        <v>0</v>
      </c>
      <c r="AA171" s="126">
        <f>H171-Z171</f>
        <v>0</v>
      </c>
      <c r="AB171" s="18"/>
    </row>
    <row r="172" spans="2:28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+'Contract 1'!H172+'Contract 2'!H172+'Contract 3'!H172+'Contract 4'!H172+'Contract 5'!H172+'Contract 6'!H172+'Contract 7'!H172+'Contract 8'!H172+'Contract 9'!H172+'Contract 10'!H172+'Contract 11'!H172+'Contract 12'!H172+'Contract 13'!H172+'Contract 14'!H172+'Contract 15'!H172</f>
        <v>0</v>
      </c>
      <c r="I172" s="155">
        <f>+'FY 24-25 Forecast'!L177</f>
        <v>0</v>
      </c>
      <c r="J172" s="155">
        <f>+'FY 24-25 Forecast'!M177</f>
        <v>0</v>
      </c>
      <c r="K172" s="155">
        <f>+'FY 24-25 Forecast'!N177</f>
        <v>0</v>
      </c>
      <c r="L172" s="270">
        <f>+'FY 24-25 Forecast'!O177</f>
        <v>0</v>
      </c>
      <c r="M172" s="309"/>
      <c r="N172" s="155">
        <f>+'Contract 1'!I172+'Contract 2'!I172+'Contract 3'!I172+'Contract 4'!I172+'Contract 5'!I172+'Contract 6'!I172+'Contract 7'!I172+'Contract 8'!I172+'Contract 9'!I172+'Contract 10'!I172+'Contract 11'!I172+'Contract 12'!I172+'Contract 13'!I172+'Contract 14'!I172+'Contract 15'!I172</f>
        <v>0</v>
      </c>
      <c r="O172" s="155">
        <f>+'Contract 1'!J172+'Contract 2'!J172+'Contract 3'!J172+'Contract 4'!J172+'Contract 5'!J172+'Contract 6'!J172+'Contract 7'!J172+'Contract 8'!J172+'Contract 9'!J172+'Contract 10'!J172+'Contract 11'!J172+'Contract 12'!J172+'Contract 13'!J172+'Contract 14'!J172+'Contract 15'!J172</f>
        <v>0</v>
      </c>
      <c r="P172" s="155">
        <f>+'Contract 1'!K172+'Contract 2'!K172+'Contract 3'!K172+'Contract 4'!K172+'Contract 5'!K172+'Contract 6'!K172+'Contract 7'!K172+'Contract 8'!K172+'Contract 9'!K172+'Contract 10'!K172+'Contract 11'!K172+'Contract 12'!K172+'Contract 13'!K172+'Contract 14'!K172+'Contract 15'!K172</f>
        <v>0</v>
      </c>
      <c r="Q172" s="155">
        <f>+'Contract 1'!L172+'Contract 2'!L172+'Contract 3'!L172+'Contract 4'!L172+'Contract 5'!L172+'Contract 6'!L172+'Contract 7'!L172+'Contract 8'!L172+'Contract 9'!L172+'Contract 10'!L172+'Contract 11'!L172+'Contract 12'!L172+'Contract 13'!L172+'Contract 14'!L172+'Contract 15'!L172</f>
        <v>0</v>
      </c>
      <c r="R172" s="155">
        <f>+'Contract 1'!M172+'Contract 2'!M172+'Contract 3'!M172+'Contract 4'!M172+'Contract 5'!M172+'Contract 6'!M172+'Contract 7'!M172+'Contract 8'!M172+'Contract 9'!M172+'Contract 10'!M172+'Contract 11'!M172+'Contract 12'!M172+'Contract 13'!M172+'Contract 14'!M172+'Contract 15'!M172</f>
        <v>0</v>
      </c>
      <c r="S172" s="155">
        <f>+'Contract 1'!N172+'Contract 2'!N172+'Contract 3'!N172+'Contract 4'!N172+'Contract 5'!N172+'Contract 6'!N172+'Contract 7'!N172+'Contract 8'!N172+'Contract 9'!N172+'Contract 10'!N172+'Contract 11'!N172+'Contract 12'!N172+'Contract 13'!N172+'Contract 14'!N172+'Contract 15'!N172</f>
        <v>0</v>
      </c>
      <c r="T172" s="155">
        <f>+'Contract 1'!O172+'Contract 2'!O172+'Contract 3'!O172+'Contract 4'!O172+'Contract 5'!O172+'Contract 6'!O172+'Contract 7'!O172+'Contract 8'!O172+'Contract 9'!O172+'Contract 10'!O172+'Contract 11'!O172+'Contract 12'!O172+'Contract 13'!O172+'Contract 14'!O172+'Contract 15'!O172</f>
        <v>0</v>
      </c>
      <c r="U172" s="155">
        <f>+'Contract 1'!P172+'Contract 2'!P172+'Contract 3'!P172+'Contract 4'!P172+'Contract 5'!P172+'Contract 6'!P172+'Contract 7'!P172+'Contract 8'!P172+'Contract 9'!P172+'Contract 10'!P172+'Contract 11'!P172+'Contract 12'!P172+'Contract 13'!P172+'Contract 14'!P172+'Contract 15'!P172</f>
        <v>0</v>
      </c>
      <c r="V172" s="155">
        <f>+'Contract 1'!Q172+'Contract 2'!Q172+'Contract 3'!Q172+'Contract 4'!Q172+'Contract 5'!Q172+'Contract 6'!Q172+'Contract 7'!Q172+'Contract 8'!Q172+'Contract 9'!Q172+'Contract 10'!Q172+'Contract 11'!Q172+'Contract 12'!Q172+'Contract 13'!Q172+'Contract 14'!Q172+'Contract 15'!Q172</f>
        <v>0</v>
      </c>
      <c r="W172" s="155">
        <f>+'Contract 1'!R172+'Contract 2'!R172+'Contract 3'!R172+'Contract 4'!R172+'Contract 5'!R172+'Contract 6'!R172+'Contract 7'!R172+'Contract 8'!R172+'Contract 9'!R172+'Contract 10'!R172+'Contract 11'!R172+'Contract 12'!R172+'Contract 13'!R172+'Contract 14'!R172+'Contract 15'!R172</f>
        <v>0</v>
      </c>
      <c r="X172" s="155">
        <f>+'Contract 1'!S172+'Contract 2'!S172+'Contract 3'!S172+'Contract 4'!S172+'Contract 5'!S172+'Contract 6'!S172+'Contract 7'!S172+'Contract 8'!S172+'Contract 9'!S172+'Contract 10'!S172+'Contract 11'!S172+'Contract 12'!S172+'Contract 13'!S172+'Contract 14'!S172+'Contract 15'!S172</f>
        <v>0</v>
      </c>
      <c r="Y172" s="155">
        <f>+'Contract 1'!T172+'Contract 2'!T172+'Contract 3'!T172+'Contract 4'!T172+'Contract 5'!T172+'Contract 6'!T172+'Contract 7'!T172+'Contract 8'!T172+'Contract 9'!T172+'Contract 10'!T172+'Contract 11'!T172+'Contract 12'!T172+'Contract 13'!T172+'Contract 14'!T172+'Contract 15'!T172</f>
        <v>0</v>
      </c>
      <c r="Z172" s="157">
        <f>SUM(N172:Y172)</f>
        <v>0</v>
      </c>
      <c r="AA172" s="126">
        <f>H172-Z172</f>
        <v>0</v>
      </c>
      <c r="AB172" s="18"/>
    </row>
    <row r="173" spans="2:28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+'Contract 1'!H173+'Contract 2'!H173+'Contract 3'!H173+'Contract 4'!H173+'Contract 5'!H173+'Contract 6'!H173+'Contract 7'!H173+'Contract 8'!H173+'Contract 9'!H173+'Contract 10'!H173+'Contract 11'!H173+'Contract 12'!H173+'Contract 13'!H173+'Contract 14'!H173+'Contract 15'!H173</f>
        <v>0</v>
      </c>
      <c r="I173" s="155">
        <f>+'FY 24-25 Forecast'!L178</f>
        <v>0</v>
      </c>
      <c r="J173" s="155">
        <f>+'FY 24-25 Forecast'!M178</f>
        <v>0</v>
      </c>
      <c r="K173" s="155">
        <f>+'FY 24-25 Forecast'!N178</f>
        <v>0</v>
      </c>
      <c r="L173" s="270">
        <f>+'FY 24-25 Forecast'!O178</f>
        <v>0</v>
      </c>
      <c r="M173" s="309"/>
      <c r="N173" s="155">
        <f>+'Contract 1'!I173+'Contract 2'!I173+'Contract 3'!I173+'Contract 4'!I173+'Contract 5'!I173+'Contract 6'!I173+'Contract 7'!I173+'Contract 8'!I173+'Contract 9'!I173+'Contract 10'!I173+'Contract 11'!I173+'Contract 12'!I173+'Contract 13'!I173+'Contract 14'!I173+'Contract 15'!I173</f>
        <v>0</v>
      </c>
      <c r="O173" s="155">
        <f>+'Contract 1'!J173+'Contract 2'!J173+'Contract 3'!J173+'Contract 4'!J173+'Contract 5'!J173+'Contract 6'!J173+'Contract 7'!J173+'Contract 8'!J173+'Contract 9'!J173+'Contract 10'!J173+'Contract 11'!J173+'Contract 12'!J173+'Contract 13'!J173+'Contract 14'!J173+'Contract 15'!J173</f>
        <v>0</v>
      </c>
      <c r="P173" s="155">
        <f>+'Contract 1'!K173+'Contract 2'!K173+'Contract 3'!K173+'Contract 4'!K173+'Contract 5'!K173+'Contract 6'!K173+'Contract 7'!K173+'Contract 8'!K173+'Contract 9'!K173+'Contract 10'!K173+'Contract 11'!K173+'Contract 12'!K173+'Contract 13'!K173+'Contract 14'!K173+'Contract 15'!K173</f>
        <v>0</v>
      </c>
      <c r="Q173" s="155">
        <f>+'Contract 1'!L173+'Contract 2'!L173+'Contract 3'!L173+'Contract 4'!L173+'Contract 5'!L173+'Contract 6'!L173+'Contract 7'!L173+'Contract 8'!L173+'Contract 9'!L173+'Contract 10'!L173+'Contract 11'!L173+'Contract 12'!L173+'Contract 13'!L173+'Contract 14'!L173+'Contract 15'!L173</f>
        <v>0</v>
      </c>
      <c r="R173" s="155">
        <f>+'Contract 1'!M173+'Contract 2'!M173+'Contract 3'!M173+'Contract 4'!M173+'Contract 5'!M173+'Contract 6'!M173+'Contract 7'!M173+'Contract 8'!M173+'Contract 9'!M173+'Contract 10'!M173+'Contract 11'!M173+'Contract 12'!M173+'Contract 13'!M173+'Contract 14'!M173+'Contract 15'!M173</f>
        <v>0</v>
      </c>
      <c r="S173" s="155">
        <f>+'Contract 1'!N173+'Contract 2'!N173+'Contract 3'!N173+'Contract 4'!N173+'Contract 5'!N173+'Contract 6'!N173+'Contract 7'!N173+'Contract 8'!N173+'Contract 9'!N173+'Contract 10'!N173+'Contract 11'!N173+'Contract 12'!N173+'Contract 13'!N173+'Contract 14'!N173+'Contract 15'!N173</f>
        <v>0</v>
      </c>
      <c r="T173" s="155">
        <f>+'Contract 1'!O173+'Contract 2'!O173+'Contract 3'!O173+'Contract 4'!O173+'Contract 5'!O173+'Contract 6'!O173+'Contract 7'!O173+'Contract 8'!O173+'Contract 9'!O173+'Contract 10'!O173+'Contract 11'!O173+'Contract 12'!O173+'Contract 13'!O173+'Contract 14'!O173+'Contract 15'!O173</f>
        <v>0</v>
      </c>
      <c r="U173" s="155">
        <f>+'Contract 1'!P173+'Contract 2'!P173+'Contract 3'!P173+'Contract 4'!P173+'Contract 5'!P173+'Contract 6'!P173+'Contract 7'!P173+'Contract 8'!P173+'Contract 9'!P173+'Contract 10'!P173+'Contract 11'!P173+'Contract 12'!P173+'Contract 13'!P173+'Contract 14'!P173+'Contract 15'!P173</f>
        <v>0</v>
      </c>
      <c r="V173" s="155">
        <f>+'Contract 1'!Q173+'Contract 2'!Q173+'Contract 3'!Q173+'Contract 4'!Q173+'Contract 5'!Q173+'Contract 6'!Q173+'Contract 7'!Q173+'Contract 8'!Q173+'Contract 9'!Q173+'Contract 10'!Q173+'Contract 11'!Q173+'Contract 12'!Q173+'Contract 13'!Q173+'Contract 14'!Q173+'Contract 15'!Q173</f>
        <v>0</v>
      </c>
      <c r="W173" s="155">
        <f>+'Contract 1'!R173+'Contract 2'!R173+'Contract 3'!R173+'Contract 4'!R173+'Contract 5'!R173+'Contract 6'!R173+'Contract 7'!R173+'Contract 8'!R173+'Contract 9'!R173+'Contract 10'!R173+'Contract 11'!R173+'Contract 12'!R173+'Contract 13'!R173+'Contract 14'!R173+'Contract 15'!R173</f>
        <v>0</v>
      </c>
      <c r="X173" s="155">
        <f>+'Contract 1'!S173+'Contract 2'!S173+'Contract 3'!S173+'Contract 4'!S173+'Contract 5'!S173+'Contract 6'!S173+'Contract 7'!S173+'Contract 8'!S173+'Contract 9'!S173+'Contract 10'!S173+'Contract 11'!S173+'Contract 12'!S173+'Contract 13'!S173+'Contract 14'!S173+'Contract 15'!S173</f>
        <v>0</v>
      </c>
      <c r="Y173" s="155">
        <f>+'Contract 1'!T173+'Contract 2'!T173+'Contract 3'!T173+'Contract 4'!T173+'Contract 5'!T173+'Contract 6'!T173+'Contract 7'!T173+'Contract 8'!T173+'Contract 9'!T173+'Contract 10'!T173+'Contract 11'!T173+'Contract 12'!T173+'Contract 13'!T173+'Contract 14'!T173+'Contract 15'!T173</f>
        <v>0</v>
      </c>
      <c r="Z173" s="157">
        <f>SUM(N173:Y173)</f>
        <v>0</v>
      </c>
      <c r="AA173" s="126">
        <f>H173-Z173</f>
        <v>0</v>
      </c>
      <c r="AB173" s="18"/>
    </row>
    <row r="174" spans="2:28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+'Contract 1'!H174+'Contract 2'!H174+'Contract 3'!H174+'Contract 4'!H174+'Contract 5'!H174+'Contract 6'!H174+'Contract 7'!H174+'Contract 8'!H174+'Contract 9'!H174+'Contract 10'!H174+'Contract 11'!H174+'Contract 12'!H174+'Contract 13'!H174+'Contract 14'!H174+'Contract 15'!H174</f>
        <v>0</v>
      </c>
      <c r="I174" s="155">
        <f>+'FY 24-25 Forecast'!L179</f>
        <v>0</v>
      </c>
      <c r="J174" s="155">
        <f>+'FY 24-25 Forecast'!M179</f>
        <v>0</v>
      </c>
      <c r="K174" s="155">
        <f>+'FY 24-25 Forecast'!N179</f>
        <v>0</v>
      </c>
      <c r="L174" s="270">
        <f>+'FY 24-25 Forecast'!O179</f>
        <v>0</v>
      </c>
      <c r="M174" s="309"/>
      <c r="N174" s="155">
        <f>+'Contract 1'!I174+'Contract 2'!I174+'Contract 3'!I174+'Contract 4'!I174+'Contract 5'!I174+'Contract 6'!I174+'Contract 7'!I174+'Contract 8'!I174+'Contract 9'!I174+'Contract 10'!I174+'Contract 11'!I174+'Contract 12'!I174+'Contract 13'!I174+'Contract 14'!I174+'Contract 15'!I174</f>
        <v>0</v>
      </c>
      <c r="O174" s="155">
        <f>+'Contract 1'!J174+'Contract 2'!J174+'Contract 3'!J174+'Contract 4'!J174+'Contract 5'!J174+'Contract 6'!J174+'Contract 7'!J174+'Contract 8'!J174+'Contract 9'!J174+'Contract 10'!J174+'Contract 11'!J174+'Contract 12'!J174+'Contract 13'!J174+'Contract 14'!J174+'Contract 15'!J174</f>
        <v>0</v>
      </c>
      <c r="P174" s="155">
        <f>+'Contract 1'!K174+'Contract 2'!K174+'Contract 3'!K174+'Contract 4'!K174+'Contract 5'!K174+'Contract 6'!K174+'Contract 7'!K174+'Contract 8'!K174+'Contract 9'!K174+'Contract 10'!K174+'Contract 11'!K174+'Contract 12'!K174+'Contract 13'!K174+'Contract 14'!K174+'Contract 15'!K174</f>
        <v>0</v>
      </c>
      <c r="Q174" s="155">
        <f>+'Contract 1'!L174+'Contract 2'!L174+'Contract 3'!L174+'Contract 4'!L174+'Contract 5'!L174+'Contract 6'!L174+'Contract 7'!L174+'Contract 8'!L174+'Contract 9'!L174+'Contract 10'!L174+'Contract 11'!L174+'Contract 12'!L174+'Contract 13'!L174+'Contract 14'!L174+'Contract 15'!L174</f>
        <v>0</v>
      </c>
      <c r="R174" s="155">
        <f>+'Contract 1'!M174+'Contract 2'!M174+'Contract 3'!M174+'Contract 4'!M174+'Contract 5'!M174+'Contract 6'!M174+'Contract 7'!M174+'Contract 8'!M174+'Contract 9'!M174+'Contract 10'!M174+'Contract 11'!M174+'Contract 12'!M174+'Contract 13'!M174+'Contract 14'!M174+'Contract 15'!M174</f>
        <v>0</v>
      </c>
      <c r="S174" s="155">
        <f>+'Contract 1'!N174+'Contract 2'!N174+'Contract 3'!N174+'Contract 4'!N174+'Contract 5'!N174+'Contract 6'!N174+'Contract 7'!N174+'Contract 8'!N174+'Contract 9'!N174+'Contract 10'!N174+'Contract 11'!N174+'Contract 12'!N174+'Contract 13'!N174+'Contract 14'!N174+'Contract 15'!N174</f>
        <v>0</v>
      </c>
      <c r="T174" s="155">
        <f>+'Contract 1'!O174+'Contract 2'!O174+'Contract 3'!O174+'Contract 4'!O174+'Contract 5'!O174+'Contract 6'!O174+'Contract 7'!O174+'Contract 8'!O174+'Contract 9'!O174+'Contract 10'!O174+'Contract 11'!O174+'Contract 12'!O174+'Contract 13'!O174+'Contract 14'!O174+'Contract 15'!O174</f>
        <v>0</v>
      </c>
      <c r="U174" s="155">
        <f>+'Contract 1'!P174+'Contract 2'!P174+'Contract 3'!P174+'Contract 4'!P174+'Contract 5'!P174+'Contract 6'!P174+'Contract 7'!P174+'Contract 8'!P174+'Contract 9'!P174+'Contract 10'!P174+'Contract 11'!P174+'Contract 12'!P174+'Contract 13'!P174+'Contract 14'!P174+'Contract 15'!P174</f>
        <v>0</v>
      </c>
      <c r="V174" s="155">
        <f>+'Contract 1'!Q174+'Contract 2'!Q174+'Contract 3'!Q174+'Contract 4'!Q174+'Contract 5'!Q174+'Contract 6'!Q174+'Contract 7'!Q174+'Contract 8'!Q174+'Contract 9'!Q174+'Contract 10'!Q174+'Contract 11'!Q174+'Contract 12'!Q174+'Contract 13'!Q174+'Contract 14'!Q174+'Contract 15'!Q174</f>
        <v>0</v>
      </c>
      <c r="W174" s="155">
        <f>+'Contract 1'!R174+'Contract 2'!R174+'Contract 3'!R174+'Contract 4'!R174+'Contract 5'!R174+'Contract 6'!R174+'Contract 7'!R174+'Contract 8'!R174+'Contract 9'!R174+'Contract 10'!R174+'Contract 11'!R174+'Contract 12'!R174+'Contract 13'!R174+'Contract 14'!R174+'Contract 15'!R174</f>
        <v>0</v>
      </c>
      <c r="X174" s="155">
        <f>+'Contract 1'!S174+'Contract 2'!S174+'Contract 3'!S174+'Contract 4'!S174+'Contract 5'!S174+'Contract 6'!S174+'Contract 7'!S174+'Contract 8'!S174+'Contract 9'!S174+'Contract 10'!S174+'Contract 11'!S174+'Contract 12'!S174+'Contract 13'!S174+'Contract 14'!S174+'Contract 15'!S174</f>
        <v>0</v>
      </c>
      <c r="Y174" s="155">
        <f>+'Contract 1'!T174+'Contract 2'!T174+'Contract 3'!T174+'Contract 4'!T174+'Contract 5'!T174+'Contract 6'!T174+'Contract 7'!T174+'Contract 8'!T174+'Contract 9'!T174+'Contract 10'!T174+'Contract 11'!T174+'Contract 12'!T174+'Contract 13'!T174+'Contract 14'!T174+'Contract 15'!T174</f>
        <v>0</v>
      </c>
      <c r="Z174" s="157">
        <f>SUM(N174:Y174)</f>
        <v>0</v>
      </c>
      <c r="AA174" s="126">
        <f>H174-Z174</f>
        <v>0</v>
      </c>
      <c r="AB174" s="18"/>
    </row>
    <row r="175" spans="2:28" collapsed="1" x14ac:dyDescent="0.25">
      <c r="B175" s="163"/>
      <c r="C175" s="162" t="s">
        <v>489</v>
      </c>
      <c r="D175" s="164"/>
      <c r="E175" s="64"/>
      <c r="F175" s="65"/>
      <c r="G175" s="165"/>
      <c r="H175" s="159">
        <f>SUBTOTAL(9,H171:H174)</f>
        <v>0</v>
      </c>
      <c r="I175" s="166">
        <f>SUM(I171:I174)</f>
        <v>0</v>
      </c>
      <c r="J175" s="166">
        <f>SUM(J171:J174)</f>
        <v>0</v>
      </c>
      <c r="K175" s="166">
        <f>SUM(K171:K174)</f>
        <v>0</v>
      </c>
      <c r="L175" s="271">
        <f>SUM(L171:L174)</f>
        <v>0</v>
      </c>
      <c r="M175" s="312"/>
      <c r="N175" s="166">
        <f>SUBTOTAL(9,N171:N174)</f>
        <v>0</v>
      </c>
      <c r="O175" s="166">
        <f>SUBTOTAL(9,O171:O174)</f>
        <v>0</v>
      </c>
      <c r="P175" s="166">
        <f t="shared" ref="P175:AA175" si="40">SUBTOTAL(9,P171:P174)</f>
        <v>0</v>
      </c>
      <c r="Q175" s="166">
        <f t="shared" si="40"/>
        <v>0</v>
      </c>
      <c r="R175" s="166">
        <f t="shared" si="40"/>
        <v>0</v>
      </c>
      <c r="S175" s="166">
        <f t="shared" si="40"/>
        <v>0</v>
      </c>
      <c r="T175" s="166">
        <f t="shared" si="40"/>
        <v>0</v>
      </c>
      <c r="U175" s="166">
        <f t="shared" si="40"/>
        <v>0</v>
      </c>
      <c r="V175" s="166">
        <f t="shared" si="40"/>
        <v>0</v>
      </c>
      <c r="W175" s="166">
        <f t="shared" si="40"/>
        <v>0</v>
      </c>
      <c r="X175" s="166">
        <f t="shared" si="40"/>
        <v>0</v>
      </c>
      <c r="Y175" s="166">
        <f t="shared" si="40"/>
        <v>0</v>
      </c>
      <c r="Z175" s="166">
        <f t="shared" si="40"/>
        <v>0</v>
      </c>
      <c r="AA175" s="73">
        <f t="shared" si="40"/>
        <v>0</v>
      </c>
      <c r="AB175" s="64"/>
    </row>
    <row r="176" spans="2:28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+'Contract 1'!H176+'Contract 2'!H176+'Contract 3'!H176+'Contract 4'!H176+'Contract 5'!H176+'Contract 6'!H176+'Contract 7'!H176+'Contract 8'!H176+'Contract 9'!H176+'Contract 10'!H176+'Contract 11'!H176+'Contract 12'!H176+'Contract 13'!H176+'Contract 14'!H176+'Contract 15'!H176</f>
        <v>0</v>
      </c>
      <c r="I176" s="155">
        <f>+'FY 24-25 Forecast'!L181</f>
        <v>0</v>
      </c>
      <c r="J176" s="155">
        <f>+'FY 24-25 Forecast'!M181</f>
        <v>0</v>
      </c>
      <c r="K176" s="155">
        <f>+'FY 24-25 Forecast'!N181</f>
        <v>0</v>
      </c>
      <c r="L176" s="270">
        <f>+'FY 24-25 Forecast'!O181</f>
        <v>0</v>
      </c>
      <c r="M176" s="309"/>
      <c r="N176" s="155">
        <f>+'Contract 1'!I176+'Contract 2'!I176+'Contract 3'!I176+'Contract 4'!I176+'Contract 5'!I176+'Contract 6'!I176+'Contract 7'!I176+'Contract 8'!I176+'Contract 9'!I176+'Contract 10'!I176+'Contract 11'!I176+'Contract 12'!I176+'Contract 13'!I176+'Contract 14'!I176+'Contract 15'!I176</f>
        <v>0</v>
      </c>
      <c r="O176" s="155">
        <f>+'Contract 1'!J176+'Contract 2'!J176+'Contract 3'!J176+'Contract 4'!J176+'Contract 5'!J176+'Contract 6'!J176+'Contract 7'!J176+'Contract 8'!J176+'Contract 9'!J176+'Contract 10'!J176+'Contract 11'!J176+'Contract 12'!J176+'Contract 13'!J176+'Contract 14'!J176+'Contract 15'!J176</f>
        <v>0</v>
      </c>
      <c r="P176" s="155">
        <f>+'Contract 1'!K176+'Contract 2'!K176+'Contract 3'!K176+'Contract 4'!K176+'Contract 5'!K176+'Contract 6'!K176+'Contract 7'!K176+'Contract 8'!K176+'Contract 9'!K176+'Contract 10'!K176+'Contract 11'!K176+'Contract 12'!K176+'Contract 13'!K176+'Contract 14'!K176+'Contract 15'!K176</f>
        <v>0</v>
      </c>
      <c r="Q176" s="155">
        <f>+'Contract 1'!L176+'Contract 2'!L176+'Contract 3'!L176+'Contract 4'!L176+'Contract 5'!L176+'Contract 6'!L176+'Contract 7'!L176+'Contract 8'!L176+'Contract 9'!L176+'Contract 10'!L176+'Contract 11'!L176+'Contract 12'!L176+'Contract 13'!L176+'Contract 14'!L176+'Contract 15'!L176</f>
        <v>0</v>
      </c>
      <c r="R176" s="155">
        <f>+'Contract 1'!M176+'Contract 2'!M176+'Contract 3'!M176+'Contract 4'!M176+'Contract 5'!M176+'Contract 6'!M176+'Contract 7'!M176+'Contract 8'!M176+'Contract 9'!M176+'Contract 10'!M176+'Contract 11'!M176+'Contract 12'!M176+'Contract 13'!M176+'Contract 14'!M176+'Contract 15'!M176</f>
        <v>0</v>
      </c>
      <c r="S176" s="155">
        <f>+'Contract 1'!N176+'Contract 2'!N176+'Contract 3'!N176+'Contract 4'!N176+'Contract 5'!N176+'Contract 6'!N176+'Contract 7'!N176+'Contract 8'!N176+'Contract 9'!N176+'Contract 10'!N176+'Contract 11'!N176+'Contract 12'!N176+'Contract 13'!N176+'Contract 14'!N176+'Contract 15'!N176</f>
        <v>0</v>
      </c>
      <c r="T176" s="155">
        <f>+'Contract 1'!O176+'Contract 2'!O176+'Contract 3'!O176+'Contract 4'!O176+'Contract 5'!O176+'Contract 6'!O176+'Contract 7'!O176+'Contract 8'!O176+'Contract 9'!O176+'Contract 10'!O176+'Contract 11'!O176+'Contract 12'!O176+'Contract 13'!O176+'Contract 14'!O176+'Contract 15'!O176</f>
        <v>0</v>
      </c>
      <c r="U176" s="155">
        <f>+'Contract 1'!P176+'Contract 2'!P176+'Contract 3'!P176+'Contract 4'!P176+'Contract 5'!P176+'Contract 6'!P176+'Contract 7'!P176+'Contract 8'!P176+'Contract 9'!P176+'Contract 10'!P176+'Contract 11'!P176+'Contract 12'!P176+'Contract 13'!P176+'Contract 14'!P176+'Contract 15'!P176</f>
        <v>0</v>
      </c>
      <c r="V176" s="155">
        <f>+'Contract 1'!Q176+'Contract 2'!Q176+'Contract 3'!Q176+'Contract 4'!Q176+'Contract 5'!Q176+'Contract 6'!Q176+'Contract 7'!Q176+'Contract 8'!Q176+'Contract 9'!Q176+'Contract 10'!Q176+'Contract 11'!Q176+'Contract 12'!Q176+'Contract 13'!Q176+'Contract 14'!Q176+'Contract 15'!Q176</f>
        <v>0</v>
      </c>
      <c r="W176" s="155">
        <f>+'Contract 1'!R176+'Contract 2'!R176+'Contract 3'!R176+'Contract 4'!R176+'Contract 5'!R176+'Contract 6'!R176+'Contract 7'!R176+'Contract 8'!R176+'Contract 9'!R176+'Contract 10'!R176+'Contract 11'!R176+'Contract 12'!R176+'Contract 13'!R176+'Contract 14'!R176+'Contract 15'!R176</f>
        <v>0</v>
      </c>
      <c r="X176" s="155">
        <f>+'Contract 1'!S176+'Contract 2'!S176+'Contract 3'!S176+'Contract 4'!S176+'Contract 5'!S176+'Contract 6'!S176+'Contract 7'!S176+'Contract 8'!S176+'Contract 9'!S176+'Contract 10'!S176+'Contract 11'!S176+'Contract 12'!S176+'Contract 13'!S176+'Contract 14'!S176+'Contract 15'!S176</f>
        <v>0</v>
      </c>
      <c r="Y176" s="155">
        <f>+'Contract 1'!T176+'Contract 2'!T176+'Contract 3'!T176+'Contract 4'!T176+'Contract 5'!T176+'Contract 6'!T176+'Contract 7'!T176+'Contract 8'!T176+'Contract 9'!T176+'Contract 10'!T176+'Contract 11'!T176+'Contract 12'!T176+'Contract 13'!T176+'Contract 14'!T176+'Contract 15'!T176</f>
        <v>0</v>
      </c>
      <c r="Z176" s="157">
        <f t="shared" ref="Z176:Z181" si="41">SUM(N176:Y176)</f>
        <v>0</v>
      </c>
      <c r="AA176" s="126">
        <f t="shared" ref="AA176:AA181" si="42">H176-Z176</f>
        <v>0</v>
      </c>
      <c r="AB176" s="18"/>
    </row>
    <row r="177" spans="2:28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+'Contract 1'!H177+'Contract 2'!H177+'Contract 3'!H177+'Contract 4'!H177+'Contract 5'!H177+'Contract 6'!H177+'Contract 7'!H177+'Contract 8'!H177+'Contract 9'!H177+'Contract 10'!H177+'Contract 11'!H177+'Contract 12'!H177+'Contract 13'!H177+'Contract 14'!H177+'Contract 15'!H177</f>
        <v>0</v>
      </c>
      <c r="I177" s="155">
        <f>+'FY 24-25 Forecast'!L182</f>
        <v>0</v>
      </c>
      <c r="J177" s="155">
        <f>+'FY 24-25 Forecast'!M182</f>
        <v>0</v>
      </c>
      <c r="K177" s="155">
        <f>+'FY 24-25 Forecast'!N182</f>
        <v>0</v>
      </c>
      <c r="L177" s="270">
        <f>+'FY 24-25 Forecast'!O182</f>
        <v>0</v>
      </c>
      <c r="M177" s="309"/>
      <c r="N177" s="155">
        <f>+'Contract 1'!I177+'Contract 2'!I177+'Contract 3'!I177+'Contract 4'!I177+'Contract 5'!I177+'Contract 6'!I177+'Contract 7'!I177+'Contract 8'!I177+'Contract 9'!I177+'Contract 10'!I177+'Contract 11'!I177+'Contract 12'!I177+'Contract 13'!I177+'Contract 14'!I177+'Contract 15'!I177</f>
        <v>0</v>
      </c>
      <c r="O177" s="155">
        <f>+'Contract 1'!J177+'Contract 2'!J177+'Contract 3'!J177+'Contract 4'!J177+'Contract 5'!J177+'Contract 6'!J177+'Contract 7'!J177+'Contract 8'!J177+'Contract 9'!J177+'Contract 10'!J177+'Contract 11'!J177+'Contract 12'!J177+'Contract 13'!J177+'Contract 14'!J177+'Contract 15'!J177</f>
        <v>0</v>
      </c>
      <c r="P177" s="155">
        <f>+'Contract 1'!K177+'Contract 2'!K177+'Contract 3'!K177+'Contract 4'!K177+'Contract 5'!K177+'Contract 6'!K177+'Contract 7'!K177+'Contract 8'!K177+'Contract 9'!K177+'Contract 10'!K177+'Contract 11'!K177+'Contract 12'!K177+'Contract 13'!K177+'Contract 14'!K177+'Contract 15'!K177</f>
        <v>0</v>
      </c>
      <c r="Q177" s="155">
        <f>+'Contract 1'!L177+'Contract 2'!L177+'Contract 3'!L177+'Contract 4'!L177+'Contract 5'!L177+'Contract 6'!L177+'Contract 7'!L177+'Contract 8'!L177+'Contract 9'!L177+'Contract 10'!L177+'Contract 11'!L177+'Contract 12'!L177+'Contract 13'!L177+'Contract 14'!L177+'Contract 15'!L177</f>
        <v>0</v>
      </c>
      <c r="R177" s="155">
        <f>+'Contract 1'!M177+'Contract 2'!M177+'Contract 3'!M177+'Contract 4'!M177+'Contract 5'!M177+'Contract 6'!M177+'Contract 7'!M177+'Contract 8'!M177+'Contract 9'!M177+'Contract 10'!M177+'Contract 11'!M177+'Contract 12'!M177+'Contract 13'!M177+'Contract 14'!M177+'Contract 15'!M177</f>
        <v>0</v>
      </c>
      <c r="S177" s="155">
        <f>+'Contract 1'!N177+'Contract 2'!N177+'Contract 3'!N177+'Contract 4'!N177+'Contract 5'!N177+'Contract 6'!N177+'Contract 7'!N177+'Contract 8'!N177+'Contract 9'!N177+'Contract 10'!N177+'Contract 11'!N177+'Contract 12'!N177+'Contract 13'!N177+'Contract 14'!N177+'Contract 15'!N177</f>
        <v>0</v>
      </c>
      <c r="T177" s="155">
        <f>+'Contract 1'!O177+'Contract 2'!O177+'Contract 3'!O177+'Contract 4'!O177+'Contract 5'!O177+'Contract 6'!O177+'Contract 7'!O177+'Contract 8'!O177+'Contract 9'!O177+'Contract 10'!O177+'Contract 11'!O177+'Contract 12'!O177+'Contract 13'!O177+'Contract 14'!O177+'Contract 15'!O177</f>
        <v>0</v>
      </c>
      <c r="U177" s="155">
        <f>+'Contract 1'!P177+'Contract 2'!P177+'Contract 3'!P177+'Contract 4'!P177+'Contract 5'!P177+'Contract 6'!P177+'Contract 7'!P177+'Contract 8'!P177+'Contract 9'!P177+'Contract 10'!P177+'Contract 11'!P177+'Contract 12'!P177+'Contract 13'!P177+'Contract 14'!P177+'Contract 15'!P177</f>
        <v>0</v>
      </c>
      <c r="V177" s="155">
        <f>+'Contract 1'!Q177+'Contract 2'!Q177+'Contract 3'!Q177+'Contract 4'!Q177+'Contract 5'!Q177+'Contract 6'!Q177+'Contract 7'!Q177+'Contract 8'!Q177+'Contract 9'!Q177+'Contract 10'!Q177+'Contract 11'!Q177+'Contract 12'!Q177+'Contract 13'!Q177+'Contract 14'!Q177+'Contract 15'!Q177</f>
        <v>0</v>
      </c>
      <c r="W177" s="155">
        <f>+'Contract 1'!R177+'Contract 2'!R177+'Contract 3'!R177+'Contract 4'!R177+'Contract 5'!R177+'Contract 6'!R177+'Contract 7'!R177+'Contract 8'!R177+'Contract 9'!R177+'Contract 10'!R177+'Contract 11'!R177+'Contract 12'!R177+'Contract 13'!R177+'Contract 14'!R177+'Contract 15'!R177</f>
        <v>0</v>
      </c>
      <c r="X177" s="155">
        <f>+'Contract 1'!S177+'Contract 2'!S177+'Contract 3'!S177+'Contract 4'!S177+'Contract 5'!S177+'Contract 6'!S177+'Contract 7'!S177+'Contract 8'!S177+'Contract 9'!S177+'Contract 10'!S177+'Contract 11'!S177+'Contract 12'!S177+'Contract 13'!S177+'Contract 14'!S177+'Contract 15'!S177</f>
        <v>0</v>
      </c>
      <c r="Y177" s="155">
        <f>+'Contract 1'!T177+'Contract 2'!T177+'Contract 3'!T177+'Contract 4'!T177+'Contract 5'!T177+'Contract 6'!T177+'Contract 7'!T177+'Contract 8'!T177+'Contract 9'!T177+'Contract 10'!T177+'Contract 11'!T177+'Contract 12'!T177+'Contract 13'!T177+'Contract 14'!T177+'Contract 15'!T177</f>
        <v>0</v>
      </c>
      <c r="Z177" s="157">
        <f t="shared" si="41"/>
        <v>0</v>
      </c>
      <c r="AA177" s="126">
        <f t="shared" si="42"/>
        <v>0</v>
      </c>
      <c r="AB177" s="18"/>
    </row>
    <row r="178" spans="2:28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+'Contract 1'!H178+'Contract 2'!H178+'Contract 3'!H178+'Contract 4'!H178+'Contract 5'!H178+'Contract 6'!H178+'Contract 7'!H178+'Contract 8'!H178+'Contract 9'!H178+'Contract 10'!H178+'Contract 11'!H178+'Contract 12'!H178+'Contract 13'!H178+'Contract 14'!H178+'Contract 15'!H178</f>
        <v>0</v>
      </c>
      <c r="I178" s="155">
        <f>+'FY 24-25 Forecast'!L183</f>
        <v>0</v>
      </c>
      <c r="J178" s="155">
        <f>+'FY 24-25 Forecast'!M183</f>
        <v>0</v>
      </c>
      <c r="K178" s="155">
        <f>+'FY 24-25 Forecast'!N183</f>
        <v>0</v>
      </c>
      <c r="L178" s="270">
        <f>+'FY 24-25 Forecast'!O183</f>
        <v>0</v>
      </c>
      <c r="M178" s="309"/>
      <c r="N178" s="155">
        <f>+'Contract 1'!I178+'Contract 2'!I178+'Contract 3'!I178+'Contract 4'!I178+'Contract 5'!I178+'Contract 6'!I178+'Contract 7'!I178+'Contract 8'!I178+'Contract 9'!I178+'Contract 10'!I178+'Contract 11'!I178+'Contract 12'!I178+'Contract 13'!I178+'Contract 14'!I178+'Contract 15'!I178</f>
        <v>0</v>
      </c>
      <c r="O178" s="155">
        <f>+'Contract 1'!J178+'Contract 2'!J178+'Contract 3'!J178+'Contract 4'!J178+'Contract 5'!J178+'Contract 6'!J178+'Contract 7'!J178+'Contract 8'!J178+'Contract 9'!J178+'Contract 10'!J178+'Contract 11'!J178+'Contract 12'!J178+'Contract 13'!J178+'Contract 14'!J178+'Contract 15'!J178</f>
        <v>0</v>
      </c>
      <c r="P178" s="155">
        <f>+'Contract 1'!K178+'Contract 2'!K178+'Contract 3'!K178+'Contract 4'!K178+'Contract 5'!K178+'Contract 6'!K178+'Contract 7'!K178+'Contract 8'!K178+'Contract 9'!K178+'Contract 10'!K178+'Contract 11'!K178+'Contract 12'!K178+'Contract 13'!K178+'Contract 14'!K178+'Contract 15'!K178</f>
        <v>0</v>
      </c>
      <c r="Q178" s="155">
        <f>+'Contract 1'!L178+'Contract 2'!L178+'Contract 3'!L178+'Contract 4'!L178+'Contract 5'!L178+'Contract 6'!L178+'Contract 7'!L178+'Contract 8'!L178+'Contract 9'!L178+'Contract 10'!L178+'Contract 11'!L178+'Contract 12'!L178+'Contract 13'!L178+'Contract 14'!L178+'Contract 15'!L178</f>
        <v>0</v>
      </c>
      <c r="R178" s="155">
        <f>+'Contract 1'!M178+'Contract 2'!M178+'Contract 3'!M178+'Contract 4'!M178+'Contract 5'!M178+'Contract 6'!M178+'Contract 7'!M178+'Contract 8'!M178+'Contract 9'!M178+'Contract 10'!M178+'Contract 11'!M178+'Contract 12'!M178+'Contract 13'!M178+'Contract 14'!M178+'Contract 15'!M178</f>
        <v>0</v>
      </c>
      <c r="S178" s="155">
        <f>+'Contract 1'!N178+'Contract 2'!N178+'Contract 3'!N178+'Contract 4'!N178+'Contract 5'!N178+'Contract 6'!N178+'Contract 7'!N178+'Contract 8'!N178+'Contract 9'!N178+'Contract 10'!N178+'Contract 11'!N178+'Contract 12'!N178+'Contract 13'!N178+'Contract 14'!N178+'Contract 15'!N178</f>
        <v>0</v>
      </c>
      <c r="T178" s="155">
        <f>+'Contract 1'!O178+'Contract 2'!O178+'Contract 3'!O178+'Contract 4'!O178+'Contract 5'!O178+'Contract 6'!O178+'Contract 7'!O178+'Contract 8'!O178+'Contract 9'!O178+'Contract 10'!O178+'Contract 11'!O178+'Contract 12'!O178+'Contract 13'!O178+'Contract 14'!O178+'Contract 15'!O178</f>
        <v>0</v>
      </c>
      <c r="U178" s="155">
        <f>+'Contract 1'!P178+'Contract 2'!P178+'Contract 3'!P178+'Contract 4'!P178+'Contract 5'!P178+'Contract 6'!P178+'Contract 7'!P178+'Contract 8'!P178+'Contract 9'!P178+'Contract 10'!P178+'Contract 11'!P178+'Contract 12'!P178+'Contract 13'!P178+'Contract 14'!P178+'Contract 15'!P178</f>
        <v>0</v>
      </c>
      <c r="V178" s="155">
        <f>+'Contract 1'!Q178+'Contract 2'!Q178+'Contract 3'!Q178+'Contract 4'!Q178+'Contract 5'!Q178+'Contract 6'!Q178+'Contract 7'!Q178+'Contract 8'!Q178+'Contract 9'!Q178+'Contract 10'!Q178+'Contract 11'!Q178+'Contract 12'!Q178+'Contract 13'!Q178+'Contract 14'!Q178+'Contract 15'!Q178</f>
        <v>0</v>
      </c>
      <c r="W178" s="155">
        <f>+'Contract 1'!R178+'Contract 2'!R178+'Contract 3'!R178+'Contract 4'!R178+'Contract 5'!R178+'Contract 6'!R178+'Contract 7'!R178+'Contract 8'!R178+'Contract 9'!R178+'Contract 10'!R178+'Contract 11'!R178+'Contract 12'!R178+'Contract 13'!R178+'Contract 14'!R178+'Contract 15'!R178</f>
        <v>0</v>
      </c>
      <c r="X178" s="155">
        <f>+'Contract 1'!S178+'Contract 2'!S178+'Contract 3'!S178+'Contract 4'!S178+'Contract 5'!S178+'Contract 6'!S178+'Contract 7'!S178+'Contract 8'!S178+'Contract 9'!S178+'Contract 10'!S178+'Contract 11'!S178+'Contract 12'!S178+'Contract 13'!S178+'Contract 14'!S178+'Contract 15'!S178</f>
        <v>0</v>
      </c>
      <c r="Y178" s="155">
        <f>+'Contract 1'!T178+'Contract 2'!T178+'Contract 3'!T178+'Contract 4'!T178+'Contract 5'!T178+'Contract 6'!T178+'Contract 7'!T178+'Contract 8'!T178+'Contract 9'!T178+'Contract 10'!T178+'Contract 11'!T178+'Contract 12'!T178+'Contract 13'!T178+'Contract 14'!T178+'Contract 15'!T178</f>
        <v>0</v>
      </c>
      <c r="Z178" s="157">
        <f t="shared" si="41"/>
        <v>0</v>
      </c>
      <c r="AA178" s="126">
        <f t="shared" si="42"/>
        <v>0</v>
      </c>
      <c r="AB178" s="18"/>
    </row>
    <row r="179" spans="2:28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+'Contract 1'!H179+'Contract 2'!H179+'Contract 3'!H179+'Contract 4'!H179+'Contract 5'!H179+'Contract 6'!H179+'Contract 7'!H179+'Contract 8'!H179+'Contract 9'!H179+'Contract 10'!H179+'Contract 11'!H179+'Contract 12'!H179+'Contract 13'!H179+'Contract 14'!H179+'Contract 15'!H179</f>
        <v>0</v>
      </c>
      <c r="I179" s="155">
        <f>+'FY 24-25 Forecast'!L184</f>
        <v>0</v>
      </c>
      <c r="J179" s="155">
        <f>+'FY 24-25 Forecast'!M184</f>
        <v>0</v>
      </c>
      <c r="K179" s="155">
        <f>+'FY 24-25 Forecast'!N184</f>
        <v>0</v>
      </c>
      <c r="L179" s="270">
        <f>+'FY 24-25 Forecast'!O184</f>
        <v>0</v>
      </c>
      <c r="M179" s="309"/>
      <c r="N179" s="155">
        <f>+'Contract 1'!I179+'Contract 2'!I179+'Contract 3'!I179+'Contract 4'!I179+'Contract 5'!I179+'Contract 6'!I179+'Contract 7'!I179+'Contract 8'!I179+'Contract 9'!I179+'Contract 10'!I179+'Contract 11'!I179+'Contract 12'!I179+'Contract 13'!I179+'Contract 14'!I179+'Contract 15'!I179</f>
        <v>0</v>
      </c>
      <c r="O179" s="155">
        <f>+'Contract 1'!J179+'Contract 2'!J179+'Contract 3'!J179+'Contract 4'!J179+'Contract 5'!J179+'Contract 6'!J179+'Contract 7'!J179+'Contract 8'!J179+'Contract 9'!J179+'Contract 10'!J179+'Contract 11'!J179+'Contract 12'!J179+'Contract 13'!J179+'Contract 14'!J179+'Contract 15'!J179</f>
        <v>0</v>
      </c>
      <c r="P179" s="155">
        <f>+'Contract 1'!K179+'Contract 2'!K179+'Contract 3'!K179+'Contract 4'!K179+'Contract 5'!K179+'Contract 6'!K179+'Contract 7'!K179+'Contract 8'!K179+'Contract 9'!K179+'Contract 10'!K179+'Contract 11'!K179+'Contract 12'!K179+'Contract 13'!K179+'Contract 14'!K179+'Contract 15'!K179</f>
        <v>0</v>
      </c>
      <c r="Q179" s="155">
        <f>+'Contract 1'!L179+'Contract 2'!L179+'Contract 3'!L179+'Contract 4'!L179+'Contract 5'!L179+'Contract 6'!L179+'Contract 7'!L179+'Contract 8'!L179+'Contract 9'!L179+'Contract 10'!L179+'Contract 11'!L179+'Contract 12'!L179+'Contract 13'!L179+'Contract 14'!L179+'Contract 15'!L179</f>
        <v>0</v>
      </c>
      <c r="R179" s="155">
        <f>+'Contract 1'!M179+'Contract 2'!M179+'Contract 3'!M179+'Contract 4'!M179+'Contract 5'!M179+'Contract 6'!M179+'Contract 7'!M179+'Contract 8'!M179+'Contract 9'!M179+'Contract 10'!M179+'Contract 11'!M179+'Contract 12'!M179+'Contract 13'!M179+'Contract 14'!M179+'Contract 15'!M179</f>
        <v>0</v>
      </c>
      <c r="S179" s="155">
        <f>+'Contract 1'!N179+'Contract 2'!N179+'Contract 3'!N179+'Contract 4'!N179+'Contract 5'!N179+'Contract 6'!N179+'Contract 7'!N179+'Contract 8'!N179+'Contract 9'!N179+'Contract 10'!N179+'Contract 11'!N179+'Contract 12'!N179+'Contract 13'!N179+'Contract 14'!N179+'Contract 15'!N179</f>
        <v>0</v>
      </c>
      <c r="T179" s="155">
        <f>+'Contract 1'!O179+'Contract 2'!O179+'Contract 3'!O179+'Contract 4'!O179+'Contract 5'!O179+'Contract 6'!O179+'Contract 7'!O179+'Contract 8'!O179+'Contract 9'!O179+'Contract 10'!O179+'Contract 11'!O179+'Contract 12'!O179+'Contract 13'!O179+'Contract 14'!O179+'Contract 15'!O179</f>
        <v>0</v>
      </c>
      <c r="U179" s="155">
        <f>+'Contract 1'!P179+'Contract 2'!P179+'Contract 3'!P179+'Contract 4'!P179+'Contract 5'!P179+'Contract 6'!P179+'Contract 7'!P179+'Contract 8'!P179+'Contract 9'!P179+'Contract 10'!P179+'Contract 11'!P179+'Contract 12'!P179+'Contract 13'!P179+'Contract 14'!P179+'Contract 15'!P179</f>
        <v>0</v>
      </c>
      <c r="V179" s="155">
        <f>+'Contract 1'!Q179+'Contract 2'!Q179+'Contract 3'!Q179+'Contract 4'!Q179+'Contract 5'!Q179+'Contract 6'!Q179+'Contract 7'!Q179+'Contract 8'!Q179+'Contract 9'!Q179+'Contract 10'!Q179+'Contract 11'!Q179+'Contract 12'!Q179+'Contract 13'!Q179+'Contract 14'!Q179+'Contract 15'!Q179</f>
        <v>0</v>
      </c>
      <c r="W179" s="155">
        <f>+'Contract 1'!R179+'Contract 2'!R179+'Contract 3'!R179+'Contract 4'!R179+'Contract 5'!R179+'Contract 6'!R179+'Contract 7'!R179+'Contract 8'!R179+'Contract 9'!R179+'Contract 10'!R179+'Contract 11'!R179+'Contract 12'!R179+'Contract 13'!R179+'Contract 14'!R179+'Contract 15'!R179</f>
        <v>0</v>
      </c>
      <c r="X179" s="155">
        <f>+'Contract 1'!S179+'Contract 2'!S179+'Contract 3'!S179+'Contract 4'!S179+'Contract 5'!S179+'Contract 6'!S179+'Contract 7'!S179+'Contract 8'!S179+'Contract 9'!S179+'Contract 10'!S179+'Contract 11'!S179+'Contract 12'!S179+'Contract 13'!S179+'Contract 14'!S179+'Contract 15'!S179</f>
        <v>0</v>
      </c>
      <c r="Y179" s="155">
        <f>+'Contract 1'!T179+'Contract 2'!T179+'Contract 3'!T179+'Contract 4'!T179+'Contract 5'!T179+'Contract 6'!T179+'Contract 7'!T179+'Contract 8'!T179+'Contract 9'!T179+'Contract 10'!T179+'Contract 11'!T179+'Contract 12'!T179+'Contract 13'!T179+'Contract 14'!T179+'Contract 15'!T179</f>
        <v>0</v>
      </c>
      <c r="Z179" s="157">
        <f t="shared" si="41"/>
        <v>0</v>
      </c>
      <c r="AA179" s="126">
        <f t="shared" si="42"/>
        <v>0</v>
      </c>
      <c r="AB179" s="18"/>
    </row>
    <row r="180" spans="2:28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+'Contract 1'!H180+'Contract 2'!H180+'Contract 3'!H180+'Contract 4'!H180+'Contract 5'!H180+'Contract 6'!H180+'Contract 7'!H180+'Contract 8'!H180+'Contract 9'!H180+'Contract 10'!H180+'Contract 11'!H180+'Contract 12'!H180+'Contract 13'!H180+'Contract 14'!H180+'Contract 15'!H180</f>
        <v>0</v>
      </c>
      <c r="I180" s="155">
        <f>+'FY 24-25 Forecast'!L185</f>
        <v>0</v>
      </c>
      <c r="J180" s="155">
        <f>+'FY 24-25 Forecast'!M185</f>
        <v>0</v>
      </c>
      <c r="K180" s="155">
        <f>+'FY 24-25 Forecast'!N185</f>
        <v>0</v>
      </c>
      <c r="L180" s="270">
        <f>+'FY 24-25 Forecast'!O185</f>
        <v>0</v>
      </c>
      <c r="M180" s="309"/>
      <c r="N180" s="155">
        <f>+'Contract 1'!I180+'Contract 2'!I180+'Contract 3'!I180+'Contract 4'!I180+'Contract 5'!I180+'Contract 6'!I180+'Contract 7'!I180+'Contract 8'!I180+'Contract 9'!I180+'Contract 10'!I180+'Contract 11'!I180+'Contract 12'!I180+'Contract 13'!I180+'Contract 14'!I180+'Contract 15'!I180</f>
        <v>0</v>
      </c>
      <c r="O180" s="155">
        <f>+'Contract 1'!J180+'Contract 2'!J180+'Contract 3'!J180+'Contract 4'!J180+'Contract 5'!J180+'Contract 6'!J180+'Contract 7'!J180+'Contract 8'!J180+'Contract 9'!J180+'Contract 10'!J180+'Contract 11'!J180+'Contract 12'!J180+'Contract 13'!J180+'Contract 14'!J180+'Contract 15'!J180</f>
        <v>0</v>
      </c>
      <c r="P180" s="155">
        <f>+'Contract 1'!K180+'Contract 2'!K180+'Contract 3'!K180+'Contract 4'!K180+'Contract 5'!K180+'Contract 6'!K180+'Contract 7'!K180+'Contract 8'!K180+'Contract 9'!K180+'Contract 10'!K180+'Contract 11'!K180+'Contract 12'!K180+'Contract 13'!K180+'Contract 14'!K180+'Contract 15'!K180</f>
        <v>0</v>
      </c>
      <c r="Q180" s="155">
        <f>+'Contract 1'!L180+'Contract 2'!L180+'Contract 3'!L180+'Contract 4'!L180+'Contract 5'!L180+'Contract 6'!L180+'Contract 7'!L180+'Contract 8'!L180+'Contract 9'!L180+'Contract 10'!L180+'Contract 11'!L180+'Contract 12'!L180+'Contract 13'!L180+'Contract 14'!L180+'Contract 15'!L180</f>
        <v>0</v>
      </c>
      <c r="R180" s="155">
        <f>+'Contract 1'!M180+'Contract 2'!M180+'Contract 3'!M180+'Contract 4'!M180+'Contract 5'!M180+'Contract 6'!M180+'Contract 7'!M180+'Contract 8'!M180+'Contract 9'!M180+'Contract 10'!M180+'Contract 11'!M180+'Contract 12'!M180+'Contract 13'!M180+'Contract 14'!M180+'Contract 15'!M180</f>
        <v>0</v>
      </c>
      <c r="S180" s="155">
        <f>+'Contract 1'!N180+'Contract 2'!N180+'Contract 3'!N180+'Contract 4'!N180+'Contract 5'!N180+'Contract 6'!N180+'Contract 7'!N180+'Contract 8'!N180+'Contract 9'!N180+'Contract 10'!N180+'Contract 11'!N180+'Contract 12'!N180+'Contract 13'!N180+'Contract 14'!N180+'Contract 15'!N180</f>
        <v>0</v>
      </c>
      <c r="T180" s="155">
        <f>+'Contract 1'!O180+'Contract 2'!O180+'Contract 3'!O180+'Contract 4'!O180+'Contract 5'!O180+'Contract 6'!O180+'Contract 7'!O180+'Contract 8'!O180+'Contract 9'!O180+'Contract 10'!O180+'Contract 11'!O180+'Contract 12'!O180+'Contract 13'!O180+'Contract 14'!O180+'Contract 15'!O180</f>
        <v>0</v>
      </c>
      <c r="U180" s="155">
        <f>+'Contract 1'!P180+'Contract 2'!P180+'Contract 3'!P180+'Contract 4'!P180+'Contract 5'!P180+'Contract 6'!P180+'Contract 7'!P180+'Contract 8'!P180+'Contract 9'!P180+'Contract 10'!P180+'Contract 11'!P180+'Contract 12'!P180+'Contract 13'!P180+'Contract 14'!P180+'Contract 15'!P180</f>
        <v>0</v>
      </c>
      <c r="V180" s="155">
        <f>+'Contract 1'!Q180+'Contract 2'!Q180+'Contract 3'!Q180+'Contract 4'!Q180+'Contract 5'!Q180+'Contract 6'!Q180+'Contract 7'!Q180+'Contract 8'!Q180+'Contract 9'!Q180+'Contract 10'!Q180+'Contract 11'!Q180+'Contract 12'!Q180+'Contract 13'!Q180+'Contract 14'!Q180+'Contract 15'!Q180</f>
        <v>0</v>
      </c>
      <c r="W180" s="155">
        <f>+'Contract 1'!R180+'Contract 2'!R180+'Contract 3'!R180+'Contract 4'!R180+'Contract 5'!R180+'Contract 6'!R180+'Contract 7'!R180+'Contract 8'!R180+'Contract 9'!R180+'Contract 10'!R180+'Contract 11'!R180+'Contract 12'!R180+'Contract 13'!R180+'Contract 14'!R180+'Contract 15'!R180</f>
        <v>0</v>
      </c>
      <c r="X180" s="155">
        <f>+'Contract 1'!S180+'Contract 2'!S180+'Contract 3'!S180+'Contract 4'!S180+'Contract 5'!S180+'Contract 6'!S180+'Contract 7'!S180+'Contract 8'!S180+'Contract 9'!S180+'Contract 10'!S180+'Contract 11'!S180+'Contract 12'!S180+'Contract 13'!S180+'Contract 14'!S180+'Contract 15'!S180</f>
        <v>0</v>
      </c>
      <c r="Y180" s="155">
        <f>+'Contract 1'!T180+'Contract 2'!T180+'Contract 3'!T180+'Contract 4'!T180+'Contract 5'!T180+'Contract 6'!T180+'Contract 7'!T180+'Contract 8'!T180+'Contract 9'!T180+'Contract 10'!T180+'Contract 11'!T180+'Contract 12'!T180+'Contract 13'!T180+'Contract 14'!T180+'Contract 15'!T180</f>
        <v>0</v>
      </c>
      <c r="Z180" s="157">
        <f t="shared" si="41"/>
        <v>0</v>
      </c>
      <c r="AA180" s="126">
        <f t="shared" si="42"/>
        <v>0</v>
      </c>
      <c r="AB180" s="18"/>
    </row>
    <row r="181" spans="2:28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+'Contract 1'!H181+'Contract 2'!H181+'Contract 3'!H181+'Contract 4'!H181+'Contract 5'!H181+'Contract 6'!H181+'Contract 7'!H181+'Contract 8'!H181+'Contract 9'!H181+'Contract 10'!H181+'Contract 11'!H181+'Contract 12'!H181+'Contract 13'!H181+'Contract 14'!H181+'Contract 15'!H181</f>
        <v>0</v>
      </c>
      <c r="I181" s="155">
        <f>+'FY 24-25 Forecast'!L186</f>
        <v>0</v>
      </c>
      <c r="J181" s="155">
        <f>+'FY 24-25 Forecast'!M186</f>
        <v>0</v>
      </c>
      <c r="K181" s="155">
        <f>+'FY 24-25 Forecast'!N186</f>
        <v>0</v>
      </c>
      <c r="L181" s="270">
        <f>+'FY 24-25 Forecast'!O186</f>
        <v>0</v>
      </c>
      <c r="M181" s="309"/>
      <c r="N181" s="155">
        <f>+'Contract 1'!I181+'Contract 2'!I181+'Contract 3'!I181+'Contract 4'!I181+'Contract 5'!I181+'Contract 6'!I181+'Contract 7'!I181+'Contract 8'!I181+'Contract 9'!I181+'Contract 10'!I181+'Contract 11'!I181+'Contract 12'!I181+'Contract 13'!I181+'Contract 14'!I181+'Contract 15'!I181</f>
        <v>0</v>
      </c>
      <c r="O181" s="155">
        <f>+'Contract 1'!J181+'Contract 2'!J181+'Contract 3'!J181+'Contract 4'!J181+'Contract 5'!J181+'Contract 6'!J181+'Contract 7'!J181+'Contract 8'!J181+'Contract 9'!J181+'Contract 10'!J181+'Contract 11'!J181+'Contract 12'!J181+'Contract 13'!J181+'Contract 14'!J181+'Contract 15'!J181</f>
        <v>0</v>
      </c>
      <c r="P181" s="155">
        <f>+'Contract 1'!K181+'Contract 2'!K181+'Contract 3'!K181+'Contract 4'!K181+'Contract 5'!K181+'Contract 6'!K181+'Contract 7'!K181+'Contract 8'!K181+'Contract 9'!K181+'Contract 10'!K181+'Contract 11'!K181+'Contract 12'!K181+'Contract 13'!K181+'Contract 14'!K181+'Contract 15'!K181</f>
        <v>0</v>
      </c>
      <c r="Q181" s="155">
        <f>+'Contract 1'!L181+'Contract 2'!L181+'Contract 3'!L181+'Contract 4'!L181+'Contract 5'!L181+'Contract 6'!L181+'Contract 7'!L181+'Contract 8'!L181+'Contract 9'!L181+'Contract 10'!L181+'Contract 11'!L181+'Contract 12'!L181+'Contract 13'!L181+'Contract 14'!L181+'Contract 15'!L181</f>
        <v>0</v>
      </c>
      <c r="R181" s="155">
        <f>+'Contract 1'!M181+'Contract 2'!M181+'Contract 3'!M181+'Contract 4'!M181+'Contract 5'!M181+'Contract 6'!M181+'Contract 7'!M181+'Contract 8'!M181+'Contract 9'!M181+'Contract 10'!M181+'Contract 11'!M181+'Contract 12'!M181+'Contract 13'!M181+'Contract 14'!M181+'Contract 15'!M181</f>
        <v>0</v>
      </c>
      <c r="S181" s="155">
        <f>+'Contract 1'!N181+'Contract 2'!N181+'Contract 3'!N181+'Contract 4'!N181+'Contract 5'!N181+'Contract 6'!N181+'Contract 7'!N181+'Contract 8'!N181+'Contract 9'!N181+'Contract 10'!N181+'Contract 11'!N181+'Contract 12'!N181+'Contract 13'!N181+'Contract 14'!N181+'Contract 15'!N181</f>
        <v>0</v>
      </c>
      <c r="T181" s="155">
        <f>+'Contract 1'!O181+'Contract 2'!O181+'Contract 3'!O181+'Contract 4'!O181+'Contract 5'!O181+'Contract 6'!O181+'Contract 7'!O181+'Contract 8'!O181+'Contract 9'!O181+'Contract 10'!O181+'Contract 11'!O181+'Contract 12'!O181+'Contract 13'!O181+'Contract 14'!O181+'Contract 15'!O181</f>
        <v>0</v>
      </c>
      <c r="U181" s="155">
        <f>+'Contract 1'!P181+'Contract 2'!P181+'Contract 3'!P181+'Contract 4'!P181+'Contract 5'!P181+'Contract 6'!P181+'Contract 7'!P181+'Contract 8'!P181+'Contract 9'!P181+'Contract 10'!P181+'Contract 11'!P181+'Contract 12'!P181+'Contract 13'!P181+'Contract 14'!P181+'Contract 15'!P181</f>
        <v>0</v>
      </c>
      <c r="V181" s="155">
        <f>+'Contract 1'!Q181+'Contract 2'!Q181+'Contract 3'!Q181+'Contract 4'!Q181+'Contract 5'!Q181+'Contract 6'!Q181+'Contract 7'!Q181+'Contract 8'!Q181+'Contract 9'!Q181+'Contract 10'!Q181+'Contract 11'!Q181+'Contract 12'!Q181+'Contract 13'!Q181+'Contract 14'!Q181+'Contract 15'!Q181</f>
        <v>0</v>
      </c>
      <c r="W181" s="155">
        <f>+'Contract 1'!R181+'Contract 2'!R181+'Contract 3'!R181+'Contract 4'!R181+'Contract 5'!R181+'Contract 6'!R181+'Contract 7'!R181+'Contract 8'!R181+'Contract 9'!R181+'Contract 10'!R181+'Contract 11'!R181+'Contract 12'!R181+'Contract 13'!R181+'Contract 14'!R181+'Contract 15'!R181</f>
        <v>0</v>
      </c>
      <c r="X181" s="155">
        <f>+'Contract 1'!S181+'Contract 2'!S181+'Contract 3'!S181+'Contract 4'!S181+'Contract 5'!S181+'Contract 6'!S181+'Contract 7'!S181+'Contract 8'!S181+'Contract 9'!S181+'Contract 10'!S181+'Contract 11'!S181+'Contract 12'!S181+'Contract 13'!S181+'Contract 14'!S181+'Contract 15'!S181</f>
        <v>0</v>
      </c>
      <c r="Y181" s="155">
        <f>+'Contract 1'!T181+'Contract 2'!T181+'Contract 3'!T181+'Contract 4'!T181+'Contract 5'!T181+'Contract 6'!T181+'Contract 7'!T181+'Contract 8'!T181+'Contract 9'!T181+'Contract 10'!T181+'Contract 11'!T181+'Contract 12'!T181+'Contract 13'!T181+'Contract 14'!T181+'Contract 15'!T181</f>
        <v>0</v>
      </c>
      <c r="Z181" s="157">
        <f t="shared" si="41"/>
        <v>0</v>
      </c>
      <c r="AA181" s="126">
        <f t="shared" si="42"/>
        <v>0</v>
      </c>
      <c r="AB181" s="18"/>
    </row>
    <row r="182" spans="2:28" collapsed="1" x14ac:dyDescent="0.25">
      <c r="B182" s="163"/>
      <c r="C182" s="162" t="s">
        <v>496</v>
      </c>
      <c r="D182" s="164"/>
      <c r="E182" s="64"/>
      <c r="F182" s="65"/>
      <c r="G182" s="165"/>
      <c r="H182" s="159">
        <f>SUBTOTAL(9,H177:H181)</f>
        <v>0</v>
      </c>
      <c r="I182" s="166">
        <f>SUM(I177:I181)</f>
        <v>0</v>
      </c>
      <c r="J182" s="166">
        <f>SUM(J177:J181)</f>
        <v>0</v>
      </c>
      <c r="K182" s="166">
        <f>SUM(K177:K181)</f>
        <v>0</v>
      </c>
      <c r="L182" s="271">
        <f>SUM(L177:L181)</f>
        <v>0</v>
      </c>
      <c r="M182" s="312"/>
      <c r="N182" s="166">
        <f>SUBTOTAL(9,N177:N181)</f>
        <v>0</v>
      </c>
      <c r="O182" s="166">
        <f>SUBTOTAL(9,O177:O181)</f>
        <v>0</v>
      </c>
      <c r="P182" s="166">
        <f t="shared" ref="P182:AA182" si="43">SUBTOTAL(9,P177:P181)</f>
        <v>0</v>
      </c>
      <c r="Q182" s="166">
        <f t="shared" si="43"/>
        <v>0</v>
      </c>
      <c r="R182" s="166">
        <f t="shared" si="43"/>
        <v>0</v>
      </c>
      <c r="S182" s="166">
        <f t="shared" si="43"/>
        <v>0</v>
      </c>
      <c r="T182" s="166">
        <f t="shared" si="43"/>
        <v>0</v>
      </c>
      <c r="U182" s="166">
        <f t="shared" si="43"/>
        <v>0</v>
      </c>
      <c r="V182" s="166">
        <f t="shared" si="43"/>
        <v>0</v>
      </c>
      <c r="W182" s="166">
        <f t="shared" si="43"/>
        <v>0</v>
      </c>
      <c r="X182" s="166">
        <f t="shared" si="43"/>
        <v>0</v>
      </c>
      <c r="Y182" s="166">
        <f t="shared" si="43"/>
        <v>0</v>
      </c>
      <c r="Z182" s="166">
        <f t="shared" si="43"/>
        <v>0</v>
      </c>
      <c r="AA182" s="73">
        <f t="shared" si="43"/>
        <v>0</v>
      </c>
      <c r="AB182" s="64"/>
    </row>
    <row r="183" spans="2:28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+'Contract 1'!H183+'Contract 2'!H183+'Contract 3'!H183+'Contract 4'!H183+'Contract 5'!H183+'Contract 6'!H183+'Contract 7'!H183+'Contract 8'!H183+'Contract 9'!H183+'Contract 10'!H183+'Contract 11'!H183+'Contract 12'!H183+'Contract 13'!H183+'Contract 14'!H183+'Contract 15'!H183</f>
        <v>0</v>
      </c>
      <c r="I183" s="155">
        <f>+'FY 24-25 Forecast'!L188</f>
        <v>0</v>
      </c>
      <c r="J183" s="155">
        <f>+'FY 24-25 Forecast'!M188</f>
        <v>0</v>
      </c>
      <c r="K183" s="155">
        <f>+'FY 24-25 Forecast'!N188</f>
        <v>0</v>
      </c>
      <c r="L183" s="270">
        <f>+'FY 24-25 Forecast'!O188</f>
        <v>0</v>
      </c>
      <c r="M183" s="309"/>
      <c r="N183" s="155">
        <f>+'Contract 1'!I183+'Contract 2'!I183+'Contract 3'!I183+'Contract 4'!I183+'Contract 5'!I183+'Contract 6'!I183+'Contract 7'!I183+'Contract 8'!I183+'Contract 9'!I183+'Contract 10'!I183+'Contract 11'!I183+'Contract 12'!I183+'Contract 13'!I183+'Contract 14'!I183+'Contract 15'!I183</f>
        <v>0</v>
      </c>
      <c r="O183" s="155">
        <f>+'Contract 1'!J183+'Contract 2'!J183+'Contract 3'!J183+'Contract 4'!J183+'Contract 5'!J183+'Contract 6'!J183+'Contract 7'!J183+'Contract 8'!J183+'Contract 9'!J183+'Contract 10'!J183+'Contract 11'!J183+'Contract 12'!J183+'Contract 13'!J183+'Contract 14'!J183+'Contract 15'!J183</f>
        <v>0</v>
      </c>
      <c r="P183" s="155">
        <f>+'Contract 1'!K183+'Contract 2'!K183+'Contract 3'!K183+'Contract 4'!K183+'Contract 5'!K183+'Contract 6'!K183+'Contract 7'!K183+'Contract 8'!K183+'Contract 9'!K183+'Contract 10'!K183+'Contract 11'!K183+'Contract 12'!K183+'Contract 13'!K183+'Contract 14'!K183+'Contract 15'!K183</f>
        <v>0</v>
      </c>
      <c r="Q183" s="155">
        <f>+'Contract 1'!L183+'Contract 2'!L183+'Contract 3'!L183+'Contract 4'!L183+'Contract 5'!L183+'Contract 6'!L183+'Contract 7'!L183+'Contract 8'!L183+'Contract 9'!L183+'Contract 10'!L183+'Contract 11'!L183+'Contract 12'!L183+'Contract 13'!L183+'Contract 14'!L183+'Contract 15'!L183</f>
        <v>0</v>
      </c>
      <c r="R183" s="155">
        <f>+'Contract 1'!M183+'Contract 2'!M183+'Contract 3'!M183+'Contract 4'!M183+'Contract 5'!M183+'Contract 6'!M183+'Contract 7'!M183+'Contract 8'!M183+'Contract 9'!M183+'Contract 10'!M183+'Contract 11'!M183+'Contract 12'!M183+'Contract 13'!M183+'Contract 14'!M183+'Contract 15'!M183</f>
        <v>0</v>
      </c>
      <c r="S183" s="155">
        <f>+'Contract 1'!N183+'Contract 2'!N183+'Contract 3'!N183+'Contract 4'!N183+'Contract 5'!N183+'Contract 6'!N183+'Contract 7'!N183+'Contract 8'!N183+'Contract 9'!N183+'Contract 10'!N183+'Contract 11'!N183+'Contract 12'!N183+'Contract 13'!N183+'Contract 14'!N183+'Contract 15'!N183</f>
        <v>0</v>
      </c>
      <c r="T183" s="155">
        <f>+'Contract 1'!O183+'Contract 2'!O183+'Contract 3'!O183+'Contract 4'!O183+'Contract 5'!O183+'Contract 6'!O183+'Contract 7'!O183+'Contract 8'!O183+'Contract 9'!O183+'Contract 10'!O183+'Contract 11'!O183+'Contract 12'!O183+'Contract 13'!O183+'Contract 14'!O183+'Contract 15'!O183</f>
        <v>0</v>
      </c>
      <c r="U183" s="155">
        <f>+'Contract 1'!P183+'Contract 2'!P183+'Contract 3'!P183+'Contract 4'!P183+'Contract 5'!P183+'Contract 6'!P183+'Contract 7'!P183+'Contract 8'!P183+'Contract 9'!P183+'Contract 10'!P183+'Contract 11'!P183+'Contract 12'!P183+'Contract 13'!P183+'Contract 14'!P183+'Contract 15'!P183</f>
        <v>0</v>
      </c>
      <c r="V183" s="155">
        <f>+'Contract 1'!Q183+'Contract 2'!Q183+'Contract 3'!Q183+'Contract 4'!Q183+'Contract 5'!Q183+'Contract 6'!Q183+'Contract 7'!Q183+'Contract 8'!Q183+'Contract 9'!Q183+'Contract 10'!Q183+'Contract 11'!Q183+'Contract 12'!Q183+'Contract 13'!Q183+'Contract 14'!Q183+'Contract 15'!Q183</f>
        <v>0</v>
      </c>
      <c r="W183" s="155">
        <f>+'Contract 1'!R183+'Contract 2'!R183+'Contract 3'!R183+'Contract 4'!R183+'Contract 5'!R183+'Contract 6'!R183+'Contract 7'!R183+'Contract 8'!R183+'Contract 9'!R183+'Contract 10'!R183+'Contract 11'!R183+'Contract 12'!R183+'Contract 13'!R183+'Contract 14'!R183+'Contract 15'!R183</f>
        <v>0</v>
      </c>
      <c r="X183" s="155">
        <f>+'Contract 1'!S183+'Contract 2'!S183+'Contract 3'!S183+'Contract 4'!S183+'Contract 5'!S183+'Contract 6'!S183+'Contract 7'!S183+'Contract 8'!S183+'Contract 9'!S183+'Contract 10'!S183+'Contract 11'!S183+'Contract 12'!S183+'Contract 13'!S183+'Contract 14'!S183+'Contract 15'!S183</f>
        <v>0</v>
      </c>
      <c r="Y183" s="155">
        <f>+'Contract 1'!T183+'Contract 2'!T183+'Contract 3'!T183+'Contract 4'!T183+'Contract 5'!T183+'Contract 6'!T183+'Contract 7'!T183+'Contract 8'!T183+'Contract 9'!T183+'Contract 10'!T183+'Contract 11'!T183+'Contract 12'!T183+'Contract 13'!T183+'Contract 14'!T183+'Contract 15'!T183</f>
        <v>0</v>
      </c>
      <c r="Z183" s="157">
        <f>SUM(N183:Y183)</f>
        <v>0</v>
      </c>
      <c r="AA183" s="126">
        <f>H183-Z183</f>
        <v>0</v>
      </c>
      <c r="AB183" s="18"/>
    </row>
    <row r="184" spans="2:28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+'Contract 1'!H184+'Contract 2'!H184+'Contract 3'!H184+'Contract 4'!H184+'Contract 5'!H184+'Contract 6'!H184+'Contract 7'!H184+'Contract 8'!H184+'Contract 9'!H184+'Contract 10'!H184+'Contract 11'!H184+'Contract 12'!H184+'Contract 13'!H184+'Contract 14'!H184+'Contract 15'!H184</f>
        <v>0</v>
      </c>
      <c r="I184" s="155">
        <f>+'FY 24-25 Forecast'!L189</f>
        <v>0</v>
      </c>
      <c r="J184" s="155">
        <f>+'FY 24-25 Forecast'!M189</f>
        <v>0</v>
      </c>
      <c r="K184" s="155">
        <f>+'FY 24-25 Forecast'!N189</f>
        <v>0</v>
      </c>
      <c r="L184" s="270">
        <f>+'FY 24-25 Forecast'!O189</f>
        <v>0</v>
      </c>
      <c r="M184" s="309"/>
      <c r="N184" s="155">
        <f>+'Contract 1'!I184+'Contract 2'!I184+'Contract 3'!I184+'Contract 4'!I184+'Contract 5'!I184+'Contract 6'!I184+'Contract 7'!I184+'Contract 8'!I184+'Contract 9'!I184+'Contract 10'!I184+'Contract 11'!I184+'Contract 12'!I184+'Contract 13'!I184+'Contract 14'!I184+'Contract 15'!I184</f>
        <v>0</v>
      </c>
      <c r="O184" s="155">
        <f>+'Contract 1'!J184+'Contract 2'!J184+'Contract 3'!J184+'Contract 4'!J184+'Contract 5'!J184+'Contract 6'!J184+'Contract 7'!J184+'Contract 8'!J184+'Contract 9'!J184+'Contract 10'!J184+'Contract 11'!J184+'Contract 12'!J184+'Contract 13'!J184+'Contract 14'!J184+'Contract 15'!J184</f>
        <v>0</v>
      </c>
      <c r="P184" s="155">
        <f>+'Contract 1'!K184+'Contract 2'!K184+'Contract 3'!K184+'Contract 4'!K184+'Contract 5'!K184+'Contract 6'!K184+'Contract 7'!K184+'Contract 8'!K184+'Contract 9'!K184+'Contract 10'!K184+'Contract 11'!K184+'Contract 12'!K184+'Contract 13'!K184+'Contract 14'!K184+'Contract 15'!K184</f>
        <v>0</v>
      </c>
      <c r="Q184" s="155">
        <f>+'Contract 1'!L184+'Contract 2'!L184+'Contract 3'!L184+'Contract 4'!L184+'Contract 5'!L184+'Contract 6'!L184+'Contract 7'!L184+'Contract 8'!L184+'Contract 9'!L184+'Contract 10'!L184+'Contract 11'!L184+'Contract 12'!L184+'Contract 13'!L184+'Contract 14'!L184+'Contract 15'!L184</f>
        <v>0</v>
      </c>
      <c r="R184" s="155">
        <f>+'Contract 1'!M184+'Contract 2'!M184+'Contract 3'!M184+'Contract 4'!M184+'Contract 5'!M184+'Contract 6'!M184+'Contract 7'!M184+'Contract 8'!M184+'Contract 9'!M184+'Contract 10'!M184+'Contract 11'!M184+'Contract 12'!M184+'Contract 13'!M184+'Contract 14'!M184+'Contract 15'!M184</f>
        <v>0</v>
      </c>
      <c r="S184" s="155">
        <f>+'Contract 1'!N184+'Contract 2'!N184+'Contract 3'!N184+'Contract 4'!N184+'Contract 5'!N184+'Contract 6'!N184+'Contract 7'!N184+'Contract 8'!N184+'Contract 9'!N184+'Contract 10'!N184+'Contract 11'!N184+'Contract 12'!N184+'Contract 13'!N184+'Contract 14'!N184+'Contract 15'!N184</f>
        <v>0</v>
      </c>
      <c r="T184" s="155">
        <f>+'Contract 1'!O184+'Contract 2'!O184+'Contract 3'!O184+'Contract 4'!O184+'Contract 5'!O184+'Contract 6'!O184+'Contract 7'!O184+'Contract 8'!O184+'Contract 9'!O184+'Contract 10'!O184+'Contract 11'!O184+'Contract 12'!O184+'Contract 13'!O184+'Contract 14'!O184+'Contract 15'!O184</f>
        <v>0</v>
      </c>
      <c r="U184" s="155">
        <f>+'Contract 1'!P184+'Contract 2'!P184+'Contract 3'!P184+'Contract 4'!P184+'Contract 5'!P184+'Contract 6'!P184+'Contract 7'!P184+'Contract 8'!P184+'Contract 9'!P184+'Contract 10'!P184+'Contract 11'!P184+'Contract 12'!P184+'Contract 13'!P184+'Contract 14'!P184+'Contract 15'!P184</f>
        <v>0</v>
      </c>
      <c r="V184" s="155">
        <f>+'Contract 1'!Q184+'Contract 2'!Q184+'Contract 3'!Q184+'Contract 4'!Q184+'Contract 5'!Q184+'Contract 6'!Q184+'Contract 7'!Q184+'Contract 8'!Q184+'Contract 9'!Q184+'Contract 10'!Q184+'Contract 11'!Q184+'Contract 12'!Q184+'Contract 13'!Q184+'Contract 14'!Q184+'Contract 15'!Q184</f>
        <v>0</v>
      </c>
      <c r="W184" s="155">
        <f>+'Contract 1'!R184+'Contract 2'!R184+'Contract 3'!R184+'Contract 4'!R184+'Contract 5'!R184+'Contract 6'!R184+'Contract 7'!R184+'Contract 8'!R184+'Contract 9'!R184+'Contract 10'!R184+'Contract 11'!R184+'Contract 12'!R184+'Contract 13'!R184+'Contract 14'!R184+'Contract 15'!R184</f>
        <v>0</v>
      </c>
      <c r="X184" s="155">
        <f>+'Contract 1'!S184+'Contract 2'!S184+'Contract 3'!S184+'Contract 4'!S184+'Contract 5'!S184+'Contract 6'!S184+'Contract 7'!S184+'Contract 8'!S184+'Contract 9'!S184+'Contract 10'!S184+'Contract 11'!S184+'Contract 12'!S184+'Contract 13'!S184+'Contract 14'!S184+'Contract 15'!S184</f>
        <v>0</v>
      </c>
      <c r="Y184" s="155">
        <f>+'Contract 1'!T184+'Contract 2'!T184+'Contract 3'!T184+'Contract 4'!T184+'Contract 5'!T184+'Contract 6'!T184+'Contract 7'!T184+'Contract 8'!T184+'Contract 9'!T184+'Contract 10'!T184+'Contract 11'!T184+'Contract 12'!T184+'Contract 13'!T184+'Contract 14'!T184+'Contract 15'!T184</f>
        <v>0</v>
      </c>
      <c r="Z184" s="157">
        <f>SUM(N184:Y184)</f>
        <v>0</v>
      </c>
      <c r="AA184" s="126">
        <f>H184-Z184</f>
        <v>0</v>
      </c>
      <c r="AB184" s="18"/>
    </row>
    <row r="185" spans="2:28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+'Contract 1'!H185+'Contract 2'!H185+'Contract 3'!H185+'Contract 4'!H185+'Contract 5'!H185+'Contract 6'!H185+'Contract 7'!H185+'Contract 8'!H185+'Contract 9'!H185+'Contract 10'!H185+'Contract 11'!H185+'Contract 12'!H185+'Contract 13'!H185+'Contract 14'!H185+'Contract 15'!H185</f>
        <v>0</v>
      </c>
      <c r="I185" s="155">
        <f>+'FY 24-25 Forecast'!L190</f>
        <v>0</v>
      </c>
      <c r="J185" s="155">
        <f>+'FY 24-25 Forecast'!M190</f>
        <v>0</v>
      </c>
      <c r="K185" s="155">
        <f>+'FY 24-25 Forecast'!N190</f>
        <v>0</v>
      </c>
      <c r="L185" s="270">
        <f>+'FY 24-25 Forecast'!O190</f>
        <v>0</v>
      </c>
      <c r="M185" s="309"/>
      <c r="N185" s="155">
        <f>+'Contract 1'!I185+'Contract 2'!I185+'Contract 3'!I185+'Contract 4'!I185+'Contract 5'!I185+'Contract 6'!I185+'Contract 7'!I185+'Contract 8'!I185+'Contract 9'!I185+'Contract 10'!I185+'Contract 11'!I185+'Contract 12'!I185+'Contract 13'!I185+'Contract 14'!I185+'Contract 15'!I185</f>
        <v>0</v>
      </c>
      <c r="O185" s="155">
        <f>+'Contract 1'!J185+'Contract 2'!J185+'Contract 3'!J185+'Contract 4'!J185+'Contract 5'!J185+'Contract 6'!J185+'Contract 7'!J185+'Contract 8'!J185+'Contract 9'!J185+'Contract 10'!J185+'Contract 11'!J185+'Contract 12'!J185+'Contract 13'!J185+'Contract 14'!J185+'Contract 15'!J185</f>
        <v>0</v>
      </c>
      <c r="P185" s="155">
        <f>+'Contract 1'!K185+'Contract 2'!K185+'Contract 3'!K185+'Contract 4'!K185+'Contract 5'!K185+'Contract 6'!K185+'Contract 7'!K185+'Contract 8'!K185+'Contract 9'!K185+'Contract 10'!K185+'Contract 11'!K185+'Contract 12'!K185+'Contract 13'!K185+'Contract 14'!K185+'Contract 15'!K185</f>
        <v>0</v>
      </c>
      <c r="Q185" s="155">
        <f>+'Contract 1'!L185+'Contract 2'!L185+'Contract 3'!L185+'Contract 4'!L185+'Contract 5'!L185+'Contract 6'!L185+'Contract 7'!L185+'Contract 8'!L185+'Contract 9'!L185+'Contract 10'!L185+'Contract 11'!L185+'Contract 12'!L185+'Contract 13'!L185+'Contract 14'!L185+'Contract 15'!L185</f>
        <v>0</v>
      </c>
      <c r="R185" s="155">
        <f>+'Contract 1'!M185+'Contract 2'!M185+'Contract 3'!M185+'Contract 4'!M185+'Contract 5'!M185+'Contract 6'!M185+'Contract 7'!M185+'Contract 8'!M185+'Contract 9'!M185+'Contract 10'!M185+'Contract 11'!M185+'Contract 12'!M185+'Contract 13'!M185+'Contract 14'!M185+'Contract 15'!M185</f>
        <v>0</v>
      </c>
      <c r="S185" s="155">
        <f>+'Contract 1'!N185+'Contract 2'!N185+'Contract 3'!N185+'Contract 4'!N185+'Contract 5'!N185+'Contract 6'!N185+'Contract 7'!N185+'Contract 8'!N185+'Contract 9'!N185+'Contract 10'!N185+'Contract 11'!N185+'Contract 12'!N185+'Contract 13'!N185+'Contract 14'!N185+'Contract 15'!N185</f>
        <v>0</v>
      </c>
      <c r="T185" s="155">
        <f>+'Contract 1'!O185+'Contract 2'!O185+'Contract 3'!O185+'Contract 4'!O185+'Contract 5'!O185+'Contract 6'!O185+'Contract 7'!O185+'Contract 8'!O185+'Contract 9'!O185+'Contract 10'!O185+'Contract 11'!O185+'Contract 12'!O185+'Contract 13'!O185+'Contract 14'!O185+'Contract 15'!O185</f>
        <v>0</v>
      </c>
      <c r="U185" s="155">
        <f>+'Contract 1'!P185+'Contract 2'!P185+'Contract 3'!P185+'Contract 4'!P185+'Contract 5'!P185+'Contract 6'!P185+'Contract 7'!P185+'Contract 8'!P185+'Contract 9'!P185+'Contract 10'!P185+'Contract 11'!P185+'Contract 12'!P185+'Contract 13'!P185+'Contract 14'!P185+'Contract 15'!P185</f>
        <v>0</v>
      </c>
      <c r="V185" s="155">
        <f>+'Contract 1'!Q185+'Contract 2'!Q185+'Contract 3'!Q185+'Contract 4'!Q185+'Contract 5'!Q185+'Contract 6'!Q185+'Contract 7'!Q185+'Contract 8'!Q185+'Contract 9'!Q185+'Contract 10'!Q185+'Contract 11'!Q185+'Contract 12'!Q185+'Contract 13'!Q185+'Contract 14'!Q185+'Contract 15'!Q185</f>
        <v>0</v>
      </c>
      <c r="W185" s="155">
        <f>+'Contract 1'!R185+'Contract 2'!R185+'Contract 3'!R185+'Contract 4'!R185+'Contract 5'!R185+'Contract 6'!R185+'Contract 7'!R185+'Contract 8'!R185+'Contract 9'!R185+'Contract 10'!R185+'Contract 11'!R185+'Contract 12'!R185+'Contract 13'!R185+'Contract 14'!R185+'Contract 15'!R185</f>
        <v>0</v>
      </c>
      <c r="X185" s="155">
        <f>+'Contract 1'!S185+'Contract 2'!S185+'Contract 3'!S185+'Contract 4'!S185+'Contract 5'!S185+'Contract 6'!S185+'Contract 7'!S185+'Contract 8'!S185+'Contract 9'!S185+'Contract 10'!S185+'Contract 11'!S185+'Contract 12'!S185+'Contract 13'!S185+'Contract 14'!S185+'Contract 15'!S185</f>
        <v>0</v>
      </c>
      <c r="Y185" s="155">
        <f>+'Contract 1'!T185+'Contract 2'!T185+'Contract 3'!T185+'Contract 4'!T185+'Contract 5'!T185+'Contract 6'!T185+'Contract 7'!T185+'Contract 8'!T185+'Contract 9'!T185+'Contract 10'!T185+'Contract 11'!T185+'Contract 12'!T185+'Contract 13'!T185+'Contract 14'!T185+'Contract 15'!T185</f>
        <v>0</v>
      </c>
      <c r="Z185" s="157">
        <f t="shared" ref="Z185:Z196" si="44">SUM(N185:Y185)</f>
        <v>0</v>
      </c>
      <c r="AA185" s="126">
        <f t="shared" ref="AA185:AA196" si="45">H185-Z185</f>
        <v>0</v>
      </c>
      <c r="AB185" s="18"/>
    </row>
    <row r="186" spans="2:28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+'Contract 1'!H186+'Contract 2'!H186+'Contract 3'!H186+'Contract 4'!H186+'Contract 5'!H186+'Contract 6'!H186+'Contract 7'!H186+'Contract 8'!H186+'Contract 9'!H186+'Contract 10'!H186+'Contract 11'!H186+'Contract 12'!H186+'Contract 13'!H186+'Contract 14'!H186+'Contract 15'!H186</f>
        <v>0</v>
      </c>
      <c r="I186" s="155">
        <f>+'FY 24-25 Forecast'!L191</f>
        <v>0</v>
      </c>
      <c r="J186" s="155">
        <f>+'FY 24-25 Forecast'!M191</f>
        <v>0</v>
      </c>
      <c r="K186" s="155">
        <f>+'FY 24-25 Forecast'!N191</f>
        <v>0</v>
      </c>
      <c r="L186" s="270">
        <f>+'FY 24-25 Forecast'!O191</f>
        <v>0</v>
      </c>
      <c r="M186" s="309"/>
      <c r="N186" s="155">
        <f>+'Contract 1'!I186+'Contract 2'!I186+'Contract 3'!I186+'Contract 4'!I186+'Contract 5'!I186+'Contract 6'!I186+'Contract 7'!I186+'Contract 8'!I186+'Contract 9'!I186+'Contract 10'!I186+'Contract 11'!I186+'Contract 12'!I186+'Contract 13'!I186+'Contract 14'!I186+'Contract 15'!I186</f>
        <v>0</v>
      </c>
      <c r="O186" s="155">
        <f>+'Contract 1'!J186+'Contract 2'!J186+'Contract 3'!J186+'Contract 4'!J186+'Contract 5'!J186+'Contract 6'!J186+'Contract 7'!J186+'Contract 8'!J186+'Contract 9'!J186+'Contract 10'!J186+'Contract 11'!J186+'Contract 12'!J186+'Contract 13'!J186+'Contract 14'!J186+'Contract 15'!J186</f>
        <v>0</v>
      </c>
      <c r="P186" s="155">
        <f>+'Contract 1'!K186+'Contract 2'!K186+'Contract 3'!K186+'Contract 4'!K186+'Contract 5'!K186+'Contract 6'!K186+'Contract 7'!K186+'Contract 8'!K186+'Contract 9'!K186+'Contract 10'!K186+'Contract 11'!K186+'Contract 12'!K186+'Contract 13'!K186+'Contract 14'!K186+'Contract 15'!K186</f>
        <v>0</v>
      </c>
      <c r="Q186" s="155">
        <f>+'Contract 1'!L186+'Contract 2'!L186+'Contract 3'!L186+'Contract 4'!L186+'Contract 5'!L186+'Contract 6'!L186+'Contract 7'!L186+'Contract 8'!L186+'Contract 9'!L186+'Contract 10'!L186+'Contract 11'!L186+'Contract 12'!L186+'Contract 13'!L186+'Contract 14'!L186+'Contract 15'!L186</f>
        <v>0</v>
      </c>
      <c r="R186" s="155">
        <f>+'Contract 1'!M186+'Contract 2'!M186+'Contract 3'!M186+'Contract 4'!M186+'Contract 5'!M186+'Contract 6'!M186+'Contract 7'!M186+'Contract 8'!M186+'Contract 9'!M186+'Contract 10'!M186+'Contract 11'!M186+'Contract 12'!M186+'Contract 13'!M186+'Contract 14'!M186+'Contract 15'!M186</f>
        <v>0</v>
      </c>
      <c r="S186" s="155">
        <f>+'Contract 1'!N186+'Contract 2'!N186+'Contract 3'!N186+'Contract 4'!N186+'Contract 5'!N186+'Contract 6'!N186+'Contract 7'!N186+'Contract 8'!N186+'Contract 9'!N186+'Contract 10'!N186+'Contract 11'!N186+'Contract 12'!N186+'Contract 13'!N186+'Contract 14'!N186+'Contract 15'!N186</f>
        <v>0</v>
      </c>
      <c r="T186" s="155">
        <f>+'Contract 1'!O186+'Contract 2'!O186+'Contract 3'!O186+'Contract 4'!O186+'Contract 5'!O186+'Contract 6'!O186+'Contract 7'!O186+'Contract 8'!O186+'Contract 9'!O186+'Contract 10'!O186+'Contract 11'!O186+'Contract 12'!O186+'Contract 13'!O186+'Contract 14'!O186+'Contract 15'!O186</f>
        <v>0</v>
      </c>
      <c r="U186" s="155">
        <f>+'Contract 1'!P186+'Contract 2'!P186+'Contract 3'!P186+'Contract 4'!P186+'Contract 5'!P186+'Contract 6'!P186+'Contract 7'!P186+'Contract 8'!P186+'Contract 9'!P186+'Contract 10'!P186+'Contract 11'!P186+'Contract 12'!P186+'Contract 13'!P186+'Contract 14'!P186+'Contract 15'!P186</f>
        <v>0</v>
      </c>
      <c r="V186" s="155">
        <f>+'Contract 1'!Q186+'Contract 2'!Q186+'Contract 3'!Q186+'Contract 4'!Q186+'Contract 5'!Q186+'Contract 6'!Q186+'Contract 7'!Q186+'Contract 8'!Q186+'Contract 9'!Q186+'Contract 10'!Q186+'Contract 11'!Q186+'Contract 12'!Q186+'Contract 13'!Q186+'Contract 14'!Q186+'Contract 15'!Q186</f>
        <v>0</v>
      </c>
      <c r="W186" s="155">
        <f>+'Contract 1'!R186+'Contract 2'!R186+'Contract 3'!R186+'Contract 4'!R186+'Contract 5'!R186+'Contract 6'!R186+'Contract 7'!R186+'Contract 8'!R186+'Contract 9'!R186+'Contract 10'!R186+'Contract 11'!R186+'Contract 12'!R186+'Contract 13'!R186+'Contract 14'!R186+'Contract 15'!R186</f>
        <v>0</v>
      </c>
      <c r="X186" s="155">
        <f>+'Contract 1'!S186+'Contract 2'!S186+'Contract 3'!S186+'Contract 4'!S186+'Contract 5'!S186+'Contract 6'!S186+'Contract 7'!S186+'Contract 8'!S186+'Contract 9'!S186+'Contract 10'!S186+'Contract 11'!S186+'Contract 12'!S186+'Contract 13'!S186+'Contract 14'!S186+'Contract 15'!S186</f>
        <v>0</v>
      </c>
      <c r="Y186" s="155">
        <f>+'Contract 1'!T186+'Contract 2'!T186+'Contract 3'!T186+'Contract 4'!T186+'Contract 5'!T186+'Contract 6'!T186+'Contract 7'!T186+'Contract 8'!T186+'Contract 9'!T186+'Contract 10'!T186+'Contract 11'!T186+'Contract 12'!T186+'Contract 13'!T186+'Contract 14'!T186+'Contract 15'!T186</f>
        <v>0</v>
      </c>
      <c r="Z186" s="157">
        <f t="shared" si="44"/>
        <v>0</v>
      </c>
      <c r="AA186" s="126">
        <f t="shared" si="45"/>
        <v>0</v>
      </c>
      <c r="AB186" s="18"/>
    </row>
    <row r="187" spans="2:28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+'Contract 1'!H187+'Contract 2'!H187+'Contract 3'!H187+'Contract 4'!H187+'Contract 5'!H187+'Contract 6'!H187+'Contract 7'!H187+'Contract 8'!H187+'Contract 9'!H187+'Contract 10'!H187+'Contract 11'!H187+'Contract 12'!H187+'Contract 13'!H187+'Contract 14'!H187+'Contract 15'!H187</f>
        <v>0</v>
      </c>
      <c r="I187" s="155">
        <f>+'FY 24-25 Forecast'!L192</f>
        <v>0</v>
      </c>
      <c r="J187" s="155">
        <f>+'FY 24-25 Forecast'!M192</f>
        <v>0</v>
      </c>
      <c r="K187" s="155">
        <f>+'FY 24-25 Forecast'!N192</f>
        <v>0</v>
      </c>
      <c r="L187" s="270">
        <f>+'FY 24-25 Forecast'!O192</f>
        <v>0</v>
      </c>
      <c r="M187" s="309"/>
      <c r="N187" s="155">
        <f>+'Contract 1'!I187+'Contract 2'!I187+'Contract 3'!I187+'Contract 4'!I187+'Contract 5'!I187+'Contract 6'!I187+'Contract 7'!I187+'Contract 8'!I187+'Contract 9'!I187+'Contract 10'!I187+'Contract 11'!I187+'Contract 12'!I187+'Contract 13'!I187+'Contract 14'!I187+'Contract 15'!I187</f>
        <v>0</v>
      </c>
      <c r="O187" s="155">
        <f>+'Contract 1'!J187+'Contract 2'!J187+'Contract 3'!J187+'Contract 4'!J187+'Contract 5'!J187+'Contract 6'!J187+'Contract 7'!J187+'Contract 8'!J187+'Contract 9'!J187+'Contract 10'!J187+'Contract 11'!J187+'Contract 12'!J187+'Contract 13'!J187+'Contract 14'!J187+'Contract 15'!J187</f>
        <v>0</v>
      </c>
      <c r="P187" s="155">
        <f>+'Contract 1'!K187+'Contract 2'!K187+'Contract 3'!K187+'Contract 4'!K187+'Contract 5'!K187+'Contract 6'!K187+'Contract 7'!K187+'Contract 8'!K187+'Contract 9'!K187+'Contract 10'!K187+'Contract 11'!K187+'Contract 12'!K187+'Contract 13'!K187+'Contract 14'!K187+'Contract 15'!K187</f>
        <v>0</v>
      </c>
      <c r="Q187" s="155">
        <f>+'Contract 1'!L187+'Contract 2'!L187+'Contract 3'!L187+'Contract 4'!L187+'Contract 5'!L187+'Contract 6'!L187+'Contract 7'!L187+'Contract 8'!L187+'Contract 9'!L187+'Contract 10'!L187+'Contract 11'!L187+'Contract 12'!L187+'Contract 13'!L187+'Contract 14'!L187+'Contract 15'!L187</f>
        <v>0</v>
      </c>
      <c r="R187" s="155">
        <f>+'Contract 1'!M187+'Contract 2'!M187+'Contract 3'!M187+'Contract 4'!M187+'Contract 5'!M187+'Contract 6'!M187+'Contract 7'!M187+'Contract 8'!M187+'Contract 9'!M187+'Contract 10'!M187+'Contract 11'!M187+'Contract 12'!M187+'Contract 13'!M187+'Contract 14'!M187+'Contract 15'!M187</f>
        <v>0</v>
      </c>
      <c r="S187" s="155">
        <f>+'Contract 1'!N187+'Contract 2'!N187+'Contract 3'!N187+'Contract 4'!N187+'Contract 5'!N187+'Contract 6'!N187+'Contract 7'!N187+'Contract 8'!N187+'Contract 9'!N187+'Contract 10'!N187+'Contract 11'!N187+'Contract 12'!N187+'Contract 13'!N187+'Contract 14'!N187+'Contract 15'!N187</f>
        <v>0</v>
      </c>
      <c r="T187" s="155">
        <f>+'Contract 1'!O187+'Contract 2'!O187+'Contract 3'!O187+'Contract 4'!O187+'Contract 5'!O187+'Contract 6'!O187+'Contract 7'!O187+'Contract 8'!O187+'Contract 9'!O187+'Contract 10'!O187+'Contract 11'!O187+'Contract 12'!O187+'Contract 13'!O187+'Contract 14'!O187+'Contract 15'!O187</f>
        <v>0</v>
      </c>
      <c r="U187" s="155">
        <f>+'Contract 1'!P187+'Contract 2'!P187+'Contract 3'!P187+'Contract 4'!P187+'Contract 5'!P187+'Contract 6'!P187+'Contract 7'!P187+'Contract 8'!P187+'Contract 9'!P187+'Contract 10'!P187+'Contract 11'!P187+'Contract 12'!P187+'Contract 13'!P187+'Contract 14'!P187+'Contract 15'!P187</f>
        <v>0</v>
      </c>
      <c r="V187" s="155">
        <f>+'Contract 1'!Q187+'Contract 2'!Q187+'Contract 3'!Q187+'Contract 4'!Q187+'Contract 5'!Q187+'Contract 6'!Q187+'Contract 7'!Q187+'Contract 8'!Q187+'Contract 9'!Q187+'Contract 10'!Q187+'Contract 11'!Q187+'Contract 12'!Q187+'Contract 13'!Q187+'Contract 14'!Q187+'Contract 15'!Q187</f>
        <v>0</v>
      </c>
      <c r="W187" s="155">
        <f>+'Contract 1'!R187+'Contract 2'!R187+'Contract 3'!R187+'Contract 4'!R187+'Contract 5'!R187+'Contract 6'!R187+'Contract 7'!R187+'Contract 8'!R187+'Contract 9'!R187+'Contract 10'!R187+'Contract 11'!R187+'Contract 12'!R187+'Contract 13'!R187+'Contract 14'!R187+'Contract 15'!R187</f>
        <v>0</v>
      </c>
      <c r="X187" s="155">
        <f>+'Contract 1'!S187+'Contract 2'!S187+'Contract 3'!S187+'Contract 4'!S187+'Contract 5'!S187+'Contract 6'!S187+'Contract 7'!S187+'Contract 8'!S187+'Contract 9'!S187+'Contract 10'!S187+'Contract 11'!S187+'Contract 12'!S187+'Contract 13'!S187+'Contract 14'!S187+'Contract 15'!S187</f>
        <v>0</v>
      </c>
      <c r="Y187" s="155">
        <f>+'Contract 1'!T187+'Contract 2'!T187+'Contract 3'!T187+'Contract 4'!T187+'Contract 5'!T187+'Contract 6'!T187+'Contract 7'!T187+'Contract 8'!T187+'Contract 9'!T187+'Contract 10'!T187+'Contract 11'!T187+'Contract 12'!T187+'Contract 13'!T187+'Contract 14'!T187+'Contract 15'!T187</f>
        <v>0</v>
      </c>
      <c r="Z187" s="157">
        <f t="shared" si="44"/>
        <v>0</v>
      </c>
      <c r="AA187" s="126">
        <f t="shared" si="45"/>
        <v>0</v>
      </c>
      <c r="AB187" s="18"/>
    </row>
    <row r="188" spans="2:28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+'Contract 1'!H188+'Contract 2'!H188+'Contract 3'!H188+'Contract 4'!H188+'Contract 5'!H188+'Contract 6'!H188+'Contract 7'!H188+'Contract 8'!H188+'Contract 9'!H188+'Contract 10'!H188+'Contract 11'!H188+'Contract 12'!H188+'Contract 13'!H188+'Contract 14'!H188+'Contract 15'!H188</f>
        <v>0</v>
      </c>
      <c r="I188" s="155">
        <f>+'FY 24-25 Forecast'!L193</f>
        <v>0</v>
      </c>
      <c r="J188" s="155">
        <f>+'FY 24-25 Forecast'!M193</f>
        <v>0</v>
      </c>
      <c r="K188" s="155">
        <f>+'FY 24-25 Forecast'!N193</f>
        <v>0</v>
      </c>
      <c r="L188" s="270">
        <f>+'FY 24-25 Forecast'!O193</f>
        <v>0</v>
      </c>
      <c r="M188" s="309"/>
      <c r="N188" s="155">
        <f>+'Contract 1'!I188+'Contract 2'!I188+'Contract 3'!I188+'Contract 4'!I188+'Contract 5'!I188+'Contract 6'!I188+'Contract 7'!I188+'Contract 8'!I188+'Contract 9'!I188+'Contract 10'!I188+'Contract 11'!I188+'Contract 12'!I188+'Contract 13'!I188+'Contract 14'!I188+'Contract 15'!I188</f>
        <v>0</v>
      </c>
      <c r="O188" s="155">
        <f>+'Contract 1'!J188+'Contract 2'!J188+'Contract 3'!J188+'Contract 4'!J188+'Contract 5'!J188+'Contract 6'!J188+'Contract 7'!J188+'Contract 8'!J188+'Contract 9'!J188+'Contract 10'!J188+'Contract 11'!J188+'Contract 12'!J188+'Contract 13'!J188+'Contract 14'!J188+'Contract 15'!J188</f>
        <v>0</v>
      </c>
      <c r="P188" s="155">
        <f>+'Contract 1'!K188+'Contract 2'!K188+'Contract 3'!K188+'Contract 4'!K188+'Contract 5'!K188+'Contract 6'!K188+'Contract 7'!K188+'Contract 8'!K188+'Contract 9'!K188+'Contract 10'!K188+'Contract 11'!K188+'Contract 12'!K188+'Contract 13'!K188+'Contract 14'!K188+'Contract 15'!K188</f>
        <v>0</v>
      </c>
      <c r="Q188" s="155">
        <f>+'Contract 1'!L188+'Contract 2'!L188+'Contract 3'!L188+'Contract 4'!L188+'Contract 5'!L188+'Contract 6'!L188+'Contract 7'!L188+'Contract 8'!L188+'Contract 9'!L188+'Contract 10'!L188+'Contract 11'!L188+'Contract 12'!L188+'Contract 13'!L188+'Contract 14'!L188+'Contract 15'!L188</f>
        <v>0</v>
      </c>
      <c r="R188" s="155">
        <f>+'Contract 1'!M188+'Contract 2'!M188+'Contract 3'!M188+'Contract 4'!M188+'Contract 5'!M188+'Contract 6'!M188+'Contract 7'!M188+'Contract 8'!M188+'Contract 9'!M188+'Contract 10'!M188+'Contract 11'!M188+'Contract 12'!M188+'Contract 13'!M188+'Contract 14'!M188+'Contract 15'!M188</f>
        <v>0</v>
      </c>
      <c r="S188" s="155">
        <f>+'Contract 1'!N188+'Contract 2'!N188+'Contract 3'!N188+'Contract 4'!N188+'Contract 5'!N188+'Contract 6'!N188+'Contract 7'!N188+'Contract 8'!N188+'Contract 9'!N188+'Contract 10'!N188+'Contract 11'!N188+'Contract 12'!N188+'Contract 13'!N188+'Contract 14'!N188+'Contract 15'!N188</f>
        <v>0</v>
      </c>
      <c r="T188" s="155">
        <f>+'Contract 1'!O188+'Contract 2'!O188+'Contract 3'!O188+'Contract 4'!O188+'Contract 5'!O188+'Contract 6'!O188+'Contract 7'!O188+'Contract 8'!O188+'Contract 9'!O188+'Contract 10'!O188+'Contract 11'!O188+'Contract 12'!O188+'Contract 13'!O188+'Contract 14'!O188+'Contract 15'!O188</f>
        <v>0</v>
      </c>
      <c r="U188" s="155">
        <f>+'Contract 1'!P188+'Contract 2'!P188+'Contract 3'!P188+'Contract 4'!P188+'Contract 5'!P188+'Contract 6'!P188+'Contract 7'!P188+'Contract 8'!P188+'Contract 9'!P188+'Contract 10'!P188+'Contract 11'!P188+'Contract 12'!P188+'Contract 13'!P188+'Contract 14'!P188+'Contract 15'!P188</f>
        <v>0</v>
      </c>
      <c r="V188" s="155">
        <f>+'Contract 1'!Q188+'Contract 2'!Q188+'Contract 3'!Q188+'Contract 4'!Q188+'Contract 5'!Q188+'Contract 6'!Q188+'Contract 7'!Q188+'Contract 8'!Q188+'Contract 9'!Q188+'Contract 10'!Q188+'Contract 11'!Q188+'Contract 12'!Q188+'Contract 13'!Q188+'Contract 14'!Q188+'Contract 15'!Q188</f>
        <v>0</v>
      </c>
      <c r="W188" s="155">
        <f>+'Contract 1'!R188+'Contract 2'!R188+'Contract 3'!R188+'Contract 4'!R188+'Contract 5'!R188+'Contract 6'!R188+'Contract 7'!R188+'Contract 8'!R188+'Contract 9'!R188+'Contract 10'!R188+'Contract 11'!R188+'Contract 12'!R188+'Contract 13'!R188+'Contract 14'!R188+'Contract 15'!R188</f>
        <v>0</v>
      </c>
      <c r="X188" s="155">
        <f>+'Contract 1'!S188+'Contract 2'!S188+'Contract 3'!S188+'Contract 4'!S188+'Contract 5'!S188+'Contract 6'!S188+'Contract 7'!S188+'Contract 8'!S188+'Contract 9'!S188+'Contract 10'!S188+'Contract 11'!S188+'Contract 12'!S188+'Contract 13'!S188+'Contract 14'!S188+'Contract 15'!S188</f>
        <v>0</v>
      </c>
      <c r="Y188" s="155">
        <f>+'Contract 1'!T188+'Contract 2'!T188+'Contract 3'!T188+'Contract 4'!T188+'Contract 5'!T188+'Contract 6'!T188+'Contract 7'!T188+'Contract 8'!T188+'Contract 9'!T188+'Contract 10'!T188+'Contract 11'!T188+'Contract 12'!T188+'Contract 13'!T188+'Contract 14'!T188+'Contract 15'!T188</f>
        <v>0</v>
      </c>
      <c r="Z188" s="157">
        <f t="shared" si="44"/>
        <v>0</v>
      </c>
      <c r="AA188" s="126">
        <f t="shared" si="45"/>
        <v>0</v>
      </c>
      <c r="AB188" s="18"/>
    </row>
    <row r="189" spans="2:28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+'Contract 1'!H189+'Contract 2'!H189+'Contract 3'!H189+'Contract 4'!H189+'Contract 5'!H189+'Contract 6'!H189+'Contract 7'!H189+'Contract 8'!H189+'Contract 9'!H189+'Contract 10'!H189+'Contract 11'!H189+'Contract 12'!H189+'Contract 13'!H189+'Contract 14'!H189+'Contract 15'!H189</f>
        <v>0</v>
      </c>
      <c r="I189" s="155">
        <f>+'FY 24-25 Forecast'!L194</f>
        <v>0</v>
      </c>
      <c r="J189" s="155">
        <f>+'FY 24-25 Forecast'!M194</f>
        <v>0</v>
      </c>
      <c r="K189" s="155">
        <f>+'FY 24-25 Forecast'!N194</f>
        <v>0</v>
      </c>
      <c r="L189" s="270">
        <f>+'FY 24-25 Forecast'!O194</f>
        <v>0</v>
      </c>
      <c r="M189" s="309"/>
      <c r="N189" s="155">
        <f>+'Contract 1'!I189+'Contract 2'!I189+'Contract 3'!I189+'Contract 4'!I189+'Contract 5'!I189+'Contract 6'!I189+'Contract 7'!I189+'Contract 8'!I189+'Contract 9'!I189+'Contract 10'!I189+'Contract 11'!I189+'Contract 12'!I189+'Contract 13'!I189+'Contract 14'!I189+'Contract 15'!I189</f>
        <v>0</v>
      </c>
      <c r="O189" s="155">
        <f>+'Contract 1'!J189+'Contract 2'!J189+'Contract 3'!J189+'Contract 4'!J189+'Contract 5'!J189+'Contract 6'!J189+'Contract 7'!J189+'Contract 8'!J189+'Contract 9'!J189+'Contract 10'!J189+'Contract 11'!J189+'Contract 12'!J189+'Contract 13'!J189+'Contract 14'!J189+'Contract 15'!J189</f>
        <v>0</v>
      </c>
      <c r="P189" s="155">
        <f>+'Contract 1'!K189+'Contract 2'!K189+'Contract 3'!K189+'Contract 4'!K189+'Contract 5'!K189+'Contract 6'!K189+'Contract 7'!K189+'Contract 8'!K189+'Contract 9'!K189+'Contract 10'!K189+'Contract 11'!K189+'Contract 12'!K189+'Contract 13'!K189+'Contract 14'!K189+'Contract 15'!K189</f>
        <v>0</v>
      </c>
      <c r="Q189" s="155">
        <f>+'Contract 1'!L189+'Contract 2'!L189+'Contract 3'!L189+'Contract 4'!L189+'Contract 5'!L189+'Contract 6'!L189+'Contract 7'!L189+'Contract 8'!L189+'Contract 9'!L189+'Contract 10'!L189+'Contract 11'!L189+'Contract 12'!L189+'Contract 13'!L189+'Contract 14'!L189+'Contract 15'!L189</f>
        <v>0</v>
      </c>
      <c r="R189" s="155">
        <f>+'Contract 1'!M189+'Contract 2'!M189+'Contract 3'!M189+'Contract 4'!M189+'Contract 5'!M189+'Contract 6'!M189+'Contract 7'!M189+'Contract 8'!M189+'Contract 9'!M189+'Contract 10'!M189+'Contract 11'!M189+'Contract 12'!M189+'Contract 13'!M189+'Contract 14'!M189+'Contract 15'!M189</f>
        <v>0</v>
      </c>
      <c r="S189" s="155">
        <f>+'Contract 1'!N189+'Contract 2'!N189+'Contract 3'!N189+'Contract 4'!N189+'Contract 5'!N189+'Contract 6'!N189+'Contract 7'!N189+'Contract 8'!N189+'Contract 9'!N189+'Contract 10'!N189+'Contract 11'!N189+'Contract 12'!N189+'Contract 13'!N189+'Contract 14'!N189+'Contract 15'!N189</f>
        <v>0</v>
      </c>
      <c r="T189" s="155">
        <f>+'Contract 1'!O189+'Contract 2'!O189+'Contract 3'!O189+'Contract 4'!O189+'Contract 5'!O189+'Contract 6'!O189+'Contract 7'!O189+'Contract 8'!O189+'Contract 9'!O189+'Contract 10'!O189+'Contract 11'!O189+'Contract 12'!O189+'Contract 13'!O189+'Contract 14'!O189+'Contract 15'!O189</f>
        <v>0</v>
      </c>
      <c r="U189" s="155">
        <f>+'Contract 1'!P189+'Contract 2'!P189+'Contract 3'!P189+'Contract 4'!P189+'Contract 5'!P189+'Contract 6'!P189+'Contract 7'!P189+'Contract 8'!P189+'Contract 9'!P189+'Contract 10'!P189+'Contract 11'!P189+'Contract 12'!P189+'Contract 13'!P189+'Contract 14'!P189+'Contract 15'!P189</f>
        <v>0</v>
      </c>
      <c r="V189" s="155">
        <f>+'Contract 1'!Q189+'Contract 2'!Q189+'Contract 3'!Q189+'Contract 4'!Q189+'Contract 5'!Q189+'Contract 6'!Q189+'Contract 7'!Q189+'Contract 8'!Q189+'Contract 9'!Q189+'Contract 10'!Q189+'Contract 11'!Q189+'Contract 12'!Q189+'Contract 13'!Q189+'Contract 14'!Q189+'Contract 15'!Q189</f>
        <v>0</v>
      </c>
      <c r="W189" s="155">
        <f>+'Contract 1'!R189+'Contract 2'!R189+'Contract 3'!R189+'Contract 4'!R189+'Contract 5'!R189+'Contract 6'!R189+'Contract 7'!R189+'Contract 8'!R189+'Contract 9'!R189+'Contract 10'!R189+'Contract 11'!R189+'Contract 12'!R189+'Contract 13'!R189+'Contract 14'!R189+'Contract 15'!R189</f>
        <v>0</v>
      </c>
      <c r="X189" s="155">
        <f>+'Contract 1'!S189+'Contract 2'!S189+'Contract 3'!S189+'Contract 4'!S189+'Contract 5'!S189+'Contract 6'!S189+'Contract 7'!S189+'Contract 8'!S189+'Contract 9'!S189+'Contract 10'!S189+'Contract 11'!S189+'Contract 12'!S189+'Contract 13'!S189+'Contract 14'!S189+'Contract 15'!S189</f>
        <v>0</v>
      </c>
      <c r="Y189" s="155">
        <f>+'Contract 1'!T189+'Contract 2'!T189+'Contract 3'!T189+'Contract 4'!T189+'Contract 5'!T189+'Contract 6'!T189+'Contract 7'!T189+'Contract 8'!T189+'Contract 9'!T189+'Contract 10'!T189+'Contract 11'!T189+'Contract 12'!T189+'Contract 13'!T189+'Contract 14'!T189+'Contract 15'!T189</f>
        <v>0</v>
      </c>
      <c r="Z189" s="157">
        <f t="shared" si="44"/>
        <v>0</v>
      </c>
      <c r="AA189" s="126">
        <f t="shared" si="45"/>
        <v>0</v>
      </c>
      <c r="AB189" s="18"/>
    </row>
    <row r="190" spans="2:28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+'Contract 1'!H190+'Contract 2'!H190+'Contract 3'!H190+'Contract 4'!H190+'Contract 5'!H190+'Contract 6'!H190+'Contract 7'!H190+'Contract 8'!H190+'Contract 9'!H190+'Contract 10'!H190+'Contract 11'!H190+'Contract 12'!H190+'Contract 13'!H190+'Contract 14'!H190+'Contract 15'!H190</f>
        <v>0</v>
      </c>
      <c r="I190" s="155">
        <f>+'FY 24-25 Forecast'!L195</f>
        <v>0</v>
      </c>
      <c r="J190" s="155">
        <f>+'FY 24-25 Forecast'!M195</f>
        <v>0</v>
      </c>
      <c r="K190" s="155">
        <f>+'FY 24-25 Forecast'!N195</f>
        <v>0</v>
      </c>
      <c r="L190" s="270">
        <f>+'FY 24-25 Forecast'!O195</f>
        <v>0</v>
      </c>
      <c r="M190" s="309"/>
      <c r="N190" s="155">
        <f>+'Contract 1'!I190+'Contract 2'!I190+'Contract 3'!I190+'Contract 4'!I190+'Contract 5'!I190+'Contract 6'!I190+'Contract 7'!I190+'Contract 8'!I190+'Contract 9'!I190+'Contract 10'!I190+'Contract 11'!I190+'Contract 12'!I190+'Contract 13'!I190+'Contract 14'!I190+'Contract 15'!I190</f>
        <v>0</v>
      </c>
      <c r="O190" s="155">
        <f>+'Contract 1'!J190+'Contract 2'!J190+'Contract 3'!J190+'Contract 4'!J190+'Contract 5'!J190+'Contract 6'!J190+'Contract 7'!J190+'Contract 8'!J190+'Contract 9'!J190+'Contract 10'!J190+'Contract 11'!J190+'Contract 12'!J190+'Contract 13'!J190+'Contract 14'!J190+'Contract 15'!J190</f>
        <v>0</v>
      </c>
      <c r="P190" s="155">
        <f>+'Contract 1'!K190+'Contract 2'!K190+'Contract 3'!K190+'Contract 4'!K190+'Contract 5'!K190+'Contract 6'!K190+'Contract 7'!K190+'Contract 8'!K190+'Contract 9'!K190+'Contract 10'!K190+'Contract 11'!K190+'Contract 12'!K190+'Contract 13'!K190+'Contract 14'!K190+'Contract 15'!K190</f>
        <v>0</v>
      </c>
      <c r="Q190" s="155">
        <f>+'Contract 1'!L190+'Contract 2'!L190+'Contract 3'!L190+'Contract 4'!L190+'Contract 5'!L190+'Contract 6'!L190+'Contract 7'!L190+'Contract 8'!L190+'Contract 9'!L190+'Contract 10'!L190+'Contract 11'!L190+'Contract 12'!L190+'Contract 13'!L190+'Contract 14'!L190+'Contract 15'!L190</f>
        <v>0</v>
      </c>
      <c r="R190" s="155">
        <f>+'Contract 1'!M190+'Contract 2'!M190+'Contract 3'!M190+'Contract 4'!M190+'Contract 5'!M190+'Contract 6'!M190+'Contract 7'!M190+'Contract 8'!M190+'Contract 9'!M190+'Contract 10'!M190+'Contract 11'!M190+'Contract 12'!M190+'Contract 13'!M190+'Contract 14'!M190+'Contract 15'!M190</f>
        <v>0</v>
      </c>
      <c r="S190" s="155">
        <f>+'Contract 1'!N190+'Contract 2'!N190+'Contract 3'!N190+'Contract 4'!N190+'Contract 5'!N190+'Contract 6'!N190+'Contract 7'!N190+'Contract 8'!N190+'Contract 9'!N190+'Contract 10'!N190+'Contract 11'!N190+'Contract 12'!N190+'Contract 13'!N190+'Contract 14'!N190+'Contract 15'!N190</f>
        <v>0</v>
      </c>
      <c r="T190" s="155">
        <f>+'Contract 1'!O190+'Contract 2'!O190+'Contract 3'!O190+'Contract 4'!O190+'Contract 5'!O190+'Contract 6'!O190+'Contract 7'!O190+'Contract 8'!O190+'Contract 9'!O190+'Contract 10'!O190+'Contract 11'!O190+'Contract 12'!O190+'Contract 13'!O190+'Contract 14'!O190+'Contract 15'!O190</f>
        <v>0</v>
      </c>
      <c r="U190" s="155">
        <f>+'Contract 1'!P190+'Contract 2'!P190+'Contract 3'!P190+'Contract 4'!P190+'Contract 5'!P190+'Contract 6'!P190+'Contract 7'!P190+'Contract 8'!P190+'Contract 9'!P190+'Contract 10'!P190+'Contract 11'!P190+'Contract 12'!P190+'Contract 13'!P190+'Contract 14'!P190+'Contract 15'!P190</f>
        <v>0</v>
      </c>
      <c r="V190" s="155">
        <f>+'Contract 1'!Q190+'Contract 2'!Q190+'Contract 3'!Q190+'Contract 4'!Q190+'Contract 5'!Q190+'Contract 6'!Q190+'Contract 7'!Q190+'Contract 8'!Q190+'Contract 9'!Q190+'Contract 10'!Q190+'Contract 11'!Q190+'Contract 12'!Q190+'Contract 13'!Q190+'Contract 14'!Q190+'Contract 15'!Q190</f>
        <v>0</v>
      </c>
      <c r="W190" s="155">
        <f>+'Contract 1'!R190+'Contract 2'!R190+'Contract 3'!R190+'Contract 4'!R190+'Contract 5'!R190+'Contract 6'!R190+'Contract 7'!R190+'Contract 8'!R190+'Contract 9'!R190+'Contract 10'!R190+'Contract 11'!R190+'Contract 12'!R190+'Contract 13'!R190+'Contract 14'!R190+'Contract 15'!R190</f>
        <v>0</v>
      </c>
      <c r="X190" s="155">
        <f>+'Contract 1'!S190+'Contract 2'!S190+'Contract 3'!S190+'Contract 4'!S190+'Contract 5'!S190+'Contract 6'!S190+'Contract 7'!S190+'Contract 8'!S190+'Contract 9'!S190+'Contract 10'!S190+'Contract 11'!S190+'Contract 12'!S190+'Contract 13'!S190+'Contract 14'!S190+'Contract 15'!S190</f>
        <v>0</v>
      </c>
      <c r="Y190" s="155">
        <f>+'Contract 1'!T190+'Contract 2'!T190+'Contract 3'!T190+'Contract 4'!T190+'Contract 5'!T190+'Contract 6'!T190+'Contract 7'!T190+'Contract 8'!T190+'Contract 9'!T190+'Contract 10'!T190+'Contract 11'!T190+'Contract 12'!T190+'Contract 13'!T190+'Contract 14'!T190+'Contract 15'!T190</f>
        <v>0</v>
      </c>
      <c r="Z190" s="157">
        <f t="shared" si="44"/>
        <v>0</v>
      </c>
      <c r="AA190" s="126">
        <f t="shared" si="45"/>
        <v>0</v>
      </c>
      <c r="AB190" s="18"/>
    </row>
    <row r="191" spans="2:28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+'Contract 1'!H191+'Contract 2'!H191+'Contract 3'!H191+'Contract 4'!H191+'Contract 5'!H191+'Contract 6'!H191+'Contract 7'!H191+'Contract 8'!H191+'Contract 9'!H191+'Contract 10'!H191+'Contract 11'!H191+'Contract 12'!H191+'Contract 13'!H191+'Contract 14'!H191+'Contract 15'!H191</f>
        <v>0</v>
      </c>
      <c r="I191" s="155">
        <f>+'FY 24-25 Forecast'!L196</f>
        <v>0</v>
      </c>
      <c r="J191" s="155">
        <f>+'FY 24-25 Forecast'!M196</f>
        <v>0</v>
      </c>
      <c r="K191" s="155">
        <f>+'FY 24-25 Forecast'!N196</f>
        <v>0</v>
      </c>
      <c r="L191" s="270">
        <f>+'FY 24-25 Forecast'!O196</f>
        <v>0</v>
      </c>
      <c r="M191" s="309"/>
      <c r="N191" s="155">
        <f>+'Contract 1'!I191+'Contract 2'!I191+'Contract 3'!I191+'Contract 4'!I191+'Contract 5'!I191+'Contract 6'!I191+'Contract 7'!I191+'Contract 8'!I191+'Contract 9'!I191+'Contract 10'!I191+'Contract 11'!I191+'Contract 12'!I191+'Contract 13'!I191+'Contract 14'!I191+'Contract 15'!I191</f>
        <v>0</v>
      </c>
      <c r="O191" s="155">
        <f>+'Contract 1'!J191+'Contract 2'!J191+'Contract 3'!J191+'Contract 4'!J191+'Contract 5'!J191+'Contract 6'!J191+'Contract 7'!J191+'Contract 8'!J191+'Contract 9'!J191+'Contract 10'!J191+'Contract 11'!J191+'Contract 12'!J191+'Contract 13'!J191+'Contract 14'!J191+'Contract 15'!J191</f>
        <v>0</v>
      </c>
      <c r="P191" s="155">
        <f>+'Contract 1'!K191+'Contract 2'!K191+'Contract 3'!K191+'Contract 4'!K191+'Contract 5'!K191+'Contract 6'!K191+'Contract 7'!K191+'Contract 8'!K191+'Contract 9'!K191+'Contract 10'!K191+'Contract 11'!K191+'Contract 12'!K191+'Contract 13'!K191+'Contract 14'!K191+'Contract 15'!K191</f>
        <v>0</v>
      </c>
      <c r="Q191" s="155">
        <f>+'Contract 1'!L191+'Contract 2'!L191+'Contract 3'!L191+'Contract 4'!L191+'Contract 5'!L191+'Contract 6'!L191+'Contract 7'!L191+'Contract 8'!L191+'Contract 9'!L191+'Contract 10'!L191+'Contract 11'!L191+'Contract 12'!L191+'Contract 13'!L191+'Contract 14'!L191+'Contract 15'!L191</f>
        <v>0</v>
      </c>
      <c r="R191" s="155">
        <f>+'Contract 1'!M191+'Contract 2'!M191+'Contract 3'!M191+'Contract 4'!M191+'Contract 5'!M191+'Contract 6'!M191+'Contract 7'!M191+'Contract 8'!M191+'Contract 9'!M191+'Contract 10'!M191+'Contract 11'!M191+'Contract 12'!M191+'Contract 13'!M191+'Contract 14'!M191+'Contract 15'!M191</f>
        <v>0</v>
      </c>
      <c r="S191" s="155">
        <f>+'Contract 1'!N191+'Contract 2'!N191+'Contract 3'!N191+'Contract 4'!N191+'Contract 5'!N191+'Contract 6'!N191+'Contract 7'!N191+'Contract 8'!N191+'Contract 9'!N191+'Contract 10'!N191+'Contract 11'!N191+'Contract 12'!N191+'Contract 13'!N191+'Contract 14'!N191+'Contract 15'!N191</f>
        <v>0</v>
      </c>
      <c r="T191" s="155">
        <f>+'Contract 1'!O191+'Contract 2'!O191+'Contract 3'!O191+'Contract 4'!O191+'Contract 5'!O191+'Contract 6'!O191+'Contract 7'!O191+'Contract 8'!O191+'Contract 9'!O191+'Contract 10'!O191+'Contract 11'!O191+'Contract 12'!O191+'Contract 13'!O191+'Contract 14'!O191+'Contract 15'!O191</f>
        <v>0</v>
      </c>
      <c r="U191" s="155">
        <f>+'Contract 1'!P191+'Contract 2'!P191+'Contract 3'!P191+'Contract 4'!P191+'Contract 5'!P191+'Contract 6'!P191+'Contract 7'!P191+'Contract 8'!P191+'Contract 9'!P191+'Contract 10'!P191+'Contract 11'!P191+'Contract 12'!P191+'Contract 13'!P191+'Contract 14'!P191+'Contract 15'!P191</f>
        <v>0</v>
      </c>
      <c r="V191" s="155">
        <f>+'Contract 1'!Q191+'Contract 2'!Q191+'Contract 3'!Q191+'Contract 4'!Q191+'Contract 5'!Q191+'Contract 6'!Q191+'Contract 7'!Q191+'Contract 8'!Q191+'Contract 9'!Q191+'Contract 10'!Q191+'Contract 11'!Q191+'Contract 12'!Q191+'Contract 13'!Q191+'Contract 14'!Q191+'Contract 15'!Q191</f>
        <v>0</v>
      </c>
      <c r="W191" s="155">
        <f>+'Contract 1'!R191+'Contract 2'!R191+'Contract 3'!R191+'Contract 4'!R191+'Contract 5'!R191+'Contract 6'!R191+'Contract 7'!R191+'Contract 8'!R191+'Contract 9'!R191+'Contract 10'!R191+'Contract 11'!R191+'Contract 12'!R191+'Contract 13'!R191+'Contract 14'!R191+'Contract 15'!R191</f>
        <v>0</v>
      </c>
      <c r="X191" s="155">
        <f>+'Contract 1'!S191+'Contract 2'!S191+'Contract 3'!S191+'Contract 4'!S191+'Contract 5'!S191+'Contract 6'!S191+'Contract 7'!S191+'Contract 8'!S191+'Contract 9'!S191+'Contract 10'!S191+'Contract 11'!S191+'Contract 12'!S191+'Contract 13'!S191+'Contract 14'!S191+'Contract 15'!S191</f>
        <v>0</v>
      </c>
      <c r="Y191" s="155">
        <f>+'Contract 1'!T191+'Contract 2'!T191+'Contract 3'!T191+'Contract 4'!T191+'Contract 5'!T191+'Contract 6'!T191+'Contract 7'!T191+'Contract 8'!T191+'Contract 9'!T191+'Contract 10'!T191+'Contract 11'!T191+'Contract 12'!T191+'Contract 13'!T191+'Contract 14'!T191+'Contract 15'!T191</f>
        <v>0</v>
      </c>
      <c r="Z191" s="157">
        <f t="shared" si="44"/>
        <v>0</v>
      </c>
      <c r="AA191" s="126">
        <f t="shared" si="45"/>
        <v>0</v>
      </c>
      <c r="AB191" s="18"/>
    </row>
    <row r="192" spans="2:28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+'Contract 1'!H192+'Contract 2'!H192+'Contract 3'!H192+'Contract 4'!H192+'Contract 5'!H192+'Contract 6'!H192+'Contract 7'!H192+'Contract 8'!H192+'Contract 9'!H192+'Contract 10'!H192+'Contract 11'!H192+'Contract 12'!H192+'Contract 13'!H192+'Contract 14'!H192+'Contract 15'!H192</f>
        <v>0</v>
      </c>
      <c r="I192" s="155">
        <f>+'FY 24-25 Forecast'!L197</f>
        <v>0</v>
      </c>
      <c r="J192" s="155">
        <f>+'FY 24-25 Forecast'!M197</f>
        <v>0</v>
      </c>
      <c r="K192" s="155">
        <f>+'FY 24-25 Forecast'!N197</f>
        <v>0</v>
      </c>
      <c r="L192" s="270">
        <f>+'FY 24-25 Forecast'!O197</f>
        <v>0</v>
      </c>
      <c r="M192" s="309"/>
      <c r="N192" s="155">
        <f>+'Contract 1'!I192+'Contract 2'!I192+'Contract 3'!I192+'Contract 4'!I192+'Contract 5'!I192+'Contract 6'!I192+'Contract 7'!I192+'Contract 8'!I192+'Contract 9'!I192+'Contract 10'!I192+'Contract 11'!I192+'Contract 12'!I192+'Contract 13'!I192+'Contract 14'!I192+'Contract 15'!I192</f>
        <v>0</v>
      </c>
      <c r="O192" s="155">
        <f>+'Contract 1'!J192+'Contract 2'!J192+'Contract 3'!J192+'Contract 4'!J192+'Contract 5'!J192+'Contract 6'!J192+'Contract 7'!J192+'Contract 8'!J192+'Contract 9'!J192+'Contract 10'!J192+'Contract 11'!J192+'Contract 12'!J192+'Contract 13'!J192+'Contract 14'!J192+'Contract 15'!J192</f>
        <v>0</v>
      </c>
      <c r="P192" s="155">
        <f>+'Contract 1'!K192+'Contract 2'!K192+'Contract 3'!K192+'Contract 4'!K192+'Contract 5'!K192+'Contract 6'!K192+'Contract 7'!K192+'Contract 8'!K192+'Contract 9'!K192+'Contract 10'!K192+'Contract 11'!K192+'Contract 12'!K192+'Contract 13'!K192+'Contract 14'!K192+'Contract 15'!K192</f>
        <v>0</v>
      </c>
      <c r="Q192" s="155">
        <f>+'Contract 1'!L192+'Contract 2'!L192+'Contract 3'!L192+'Contract 4'!L192+'Contract 5'!L192+'Contract 6'!L192+'Contract 7'!L192+'Contract 8'!L192+'Contract 9'!L192+'Contract 10'!L192+'Contract 11'!L192+'Contract 12'!L192+'Contract 13'!L192+'Contract 14'!L192+'Contract 15'!L192</f>
        <v>0</v>
      </c>
      <c r="R192" s="155">
        <f>+'Contract 1'!M192+'Contract 2'!M192+'Contract 3'!M192+'Contract 4'!M192+'Contract 5'!M192+'Contract 6'!M192+'Contract 7'!M192+'Contract 8'!M192+'Contract 9'!M192+'Contract 10'!M192+'Contract 11'!M192+'Contract 12'!M192+'Contract 13'!M192+'Contract 14'!M192+'Contract 15'!M192</f>
        <v>0</v>
      </c>
      <c r="S192" s="155">
        <f>+'Contract 1'!N192+'Contract 2'!N192+'Contract 3'!N192+'Contract 4'!N192+'Contract 5'!N192+'Contract 6'!N192+'Contract 7'!N192+'Contract 8'!N192+'Contract 9'!N192+'Contract 10'!N192+'Contract 11'!N192+'Contract 12'!N192+'Contract 13'!N192+'Contract 14'!N192+'Contract 15'!N192</f>
        <v>0</v>
      </c>
      <c r="T192" s="155">
        <f>+'Contract 1'!O192+'Contract 2'!O192+'Contract 3'!O192+'Contract 4'!O192+'Contract 5'!O192+'Contract 6'!O192+'Contract 7'!O192+'Contract 8'!O192+'Contract 9'!O192+'Contract 10'!O192+'Contract 11'!O192+'Contract 12'!O192+'Contract 13'!O192+'Contract 14'!O192+'Contract 15'!O192</f>
        <v>0</v>
      </c>
      <c r="U192" s="155">
        <f>+'Contract 1'!P192+'Contract 2'!P192+'Contract 3'!P192+'Contract 4'!P192+'Contract 5'!P192+'Contract 6'!P192+'Contract 7'!P192+'Contract 8'!P192+'Contract 9'!P192+'Contract 10'!P192+'Contract 11'!P192+'Contract 12'!P192+'Contract 13'!P192+'Contract 14'!P192+'Contract 15'!P192</f>
        <v>0</v>
      </c>
      <c r="V192" s="155">
        <f>+'Contract 1'!Q192+'Contract 2'!Q192+'Contract 3'!Q192+'Contract 4'!Q192+'Contract 5'!Q192+'Contract 6'!Q192+'Contract 7'!Q192+'Contract 8'!Q192+'Contract 9'!Q192+'Contract 10'!Q192+'Contract 11'!Q192+'Contract 12'!Q192+'Contract 13'!Q192+'Contract 14'!Q192+'Contract 15'!Q192</f>
        <v>0</v>
      </c>
      <c r="W192" s="155">
        <f>+'Contract 1'!R192+'Contract 2'!R192+'Contract 3'!R192+'Contract 4'!R192+'Contract 5'!R192+'Contract 6'!R192+'Contract 7'!R192+'Contract 8'!R192+'Contract 9'!R192+'Contract 10'!R192+'Contract 11'!R192+'Contract 12'!R192+'Contract 13'!R192+'Contract 14'!R192+'Contract 15'!R192</f>
        <v>0</v>
      </c>
      <c r="X192" s="155">
        <f>+'Contract 1'!S192+'Contract 2'!S192+'Contract 3'!S192+'Contract 4'!S192+'Contract 5'!S192+'Contract 6'!S192+'Contract 7'!S192+'Contract 8'!S192+'Contract 9'!S192+'Contract 10'!S192+'Contract 11'!S192+'Contract 12'!S192+'Contract 13'!S192+'Contract 14'!S192+'Contract 15'!S192</f>
        <v>0</v>
      </c>
      <c r="Y192" s="155">
        <f>+'Contract 1'!T192+'Contract 2'!T192+'Contract 3'!T192+'Contract 4'!T192+'Contract 5'!T192+'Contract 6'!T192+'Contract 7'!T192+'Contract 8'!T192+'Contract 9'!T192+'Contract 10'!T192+'Contract 11'!T192+'Contract 12'!T192+'Contract 13'!T192+'Contract 14'!T192+'Contract 15'!T192</f>
        <v>0</v>
      </c>
      <c r="Z192" s="157">
        <f t="shared" si="44"/>
        <v>0</v>
      </c>
      <c r="AA192" s="126">
        <f t="shared" si="45"/>
        <v>0</v>
      </c>
      <c r="AB192" s="18"/>
    </row>
    <row r="193" spans="2:28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+'Contract 1'!H193+'Contract 2'!H193+'Contract 3'!H193+'Contract 4'!H193+'Contract 5'!H193+'Contract 6'!H193+'Contract 7'!H193+'Contract 8'!H193+'Contract 9'!H193+'Contract 10'!H193+'Contract 11'!H193+'Contract 12'!H193+'Contract 13'!H193+'Contract 14'!H193+'Contract 15'!H193</f>
        <v>0</v>
      </c>
      <c r="I193" s="155">
        <f>+'FY 24-25 Forecast'!L198</f>
        <v>0</v>
      </c>
      <c r="J193" s="155">
        <f>+'FY 24-25 Forecast'!M198</f>
        <v>0</v>
      </c>
      <c r="K193" s="155">
        <f>+'FY 24-25 Forecast'!N198</f>
        <v>0</v>
      </c>
      <c r="L193" s="270">
        <f>+'FY 24-25 Forecast'!O198</f>
        <v>0</v>
      </c>
      <c r="M193" s="309"/>
      <c r="N193" s="155">
        <f>+'Contract 1'!I193+'Contract 2'!I193+'Contract 3'!I193+'Contract 4'!I193+'Contract 5'!I193+'Contract 6'!I193+'Contract 7'!I193+'Contract 8'!I193+'Contract 9'!I193+'Contract 10'!I193+'Contract 11'!I193+'Contract 12'!I193+'Contract 13'!I193+'Contract 14'!I193+'Contract 15'!I193</f>
        <v>0</v>
      </c>
      <c r="O193" s="155">
        <f>+'Contract 1'!J193+'Contract 2'!J193+'Contract 3'!J193+'Contract 4'!J193+'Contract 5'!J193+'Contract 6'!J193+'Contract 7'!J193+'Contract 8'!J193+'Contract 9'!J193+'Contract 10'!J193+'Contract 11'!J193+'Contract 12'!J193+'Contract 13'!J193+'Contract 14'!J193+'Contract 15'!J193</f>
        <v>0</v>
      </c>
      <c r="P193" s="155">
        <f>+'Contract 1'!K193+'Contract 2'!K193+'Contract 3'!K193+'Contract 4'!K193+'Contract 5'!K193+'Contract 6'!K193+'Contract 7'!K193+'Contract 8'!K193+'Contract 9'!K193+'Contract 10'!K193+'Contract 11'!K193+'Contract 12'!K193+'Contract 13'!K193+'Contract 14'!K193+'Contract 15'!K193</f>
        <v>0</v>
      </c>
      <c r="Q193" s="155">
        <f>+'Contract 1'!L193+'Contract 2'!L193+'Contract 3'!L193+'Contract 4'!L193+'Contract 5'!L193+'Contract 6'!L193+'Contract 7'!L193+'Contract 8'!L193+'Contract 9'!L193+'Contract 10'!L193+'Contract 11'!L193+'Contract 12'!L193+'Contract 13'!L193+'Contract 14'!L193+'Contract 15'!L193</f>
        <v>0</v>
      </c>
      <c r="R193" s="155">
        <f>+'Contract 1'!M193+'Contract 2'!M193+'Contract 3'!M193+'Contract 4'!M193+'Contract 5'!M193+'Contract 6'!M193+'Contract 7'!M193+'Contract 8'!M193+'Contract 9'!M193+'Contract 10'!M193+'Contract 11'!M193+'Contract 12'!M193+'Contract 13'!M193+'Contract 14'!M193+'Contract 15'!M193</f>
        <v>0</v>
      </c>
      <c r="S193" s="155">
        <f>+'Contract 1'!N193+'Contract 2'!N193+'Contract 3'!N193+'Contract 4'!N193+'Contract 5'!N193+'Contract 6'!N193+'Contract 7'!N193+'Contract 8'!N193+'Contract 9'!N193+'Contract 10'!N193+'Contract 11'!N193+'Contract 12'!N193+'Contract 13'!N193+'Contract 14'!N193+'Contract 15'!N193</f>
        <v>0</v>
      </c>
      <c r="T193" s="155">
        <f>+'Contract 1'!O193+'Contract 2'!O193+'Contract 3'!O193+'Contract 4'!O193+'Contract 5'!O193+'Contract 6'!O193+'Contract 7'!O193+'Contract 8'!O193+'Contract 9'!O193+'Contract 10'!O193+'Contract 11'!O193+'Contract 12'!O193+'Contract 13'!O193+'Contract 14'!O193+'Contract 15'!O193</f>
        <v>0</v>
      </c>
      <c r="U193" s="155">
        <f>+'Contract 1'!P193+'Contract 2'!P193+'Contract 3'!P193+'Contract 4'!P193+'Contract 5'!P193+'Contract 6'!P193+'Contract 7'!P193+'Contract 8'!P193+'Contract 9'!P193+'Contract 10'!P193+'Contract 11'!P193+'Contract 12'!P193+'Contract 13'!P193+'Contract 14'!P193+'Contract 15'!P193</f>
        <v>0</v>
      </c>
      <c r="V193" s="155">
        <f>+'Contract 1'!Q193+'Contract 2'!Q193+'Contract 3'!Q193+'Contract 4'!Q193+'Contract 5'!Q193+'Contract 6'!Q193+'Contract 7'!Q193+'Contract 8'!Q193+'Contract 9'!Q193+'Contract 10'!Q193+'Contract 11'!Q193+'Contract 12'!Q193+'Contract 13'!Q193+'Contract 14'!Q193+'Contract 15'!Q193</f>
        <v>0</v>
      </c>
      <c r="W193" s="155">
        <f>+'Contract 1'!R193+'Contract 2'!R193+'Contract 3'!R193+'Contract 4'!R193+'Contract 5'!R193+'Contract 6'!R193+'Contract 7'!R193+'Contract 8'!R193+'Contract 9'!R193+'Contract 10'!R193+'Contract 11'!R193+'Contract 12'!R193+'Contract 13'!R193+'Contract 14'!R193+'Contract 15'!R193</f>
        <v>0</v>
      </c>
      <c r="X193" s="155">
        <f>+'Contract 1'!S193+'Contract 2'!S193+'Contract 3'!S193+'Contract 4'!S193+'Contract 5'!S193+'Contract 6'!S193+'Contract 7'!S193+'Contract 8'!S193+'Contract 9'!S193+'Contract 10'!S193+'Contract 11'!S193+'Contract 12'!S193+'Contract 13'!S193+'Contract 14'!S193+'Contract 15'!S193</f>
        <v>0</v>
      </c>
      <c r="Y193" s="155">
        <f>+'Contract 1'!T193+'Contract 2'!T193+'Contract 3'!T193+'Contract 4'!T193+'Contract 5'!T193+'Contract 6'!T193+'Contract 7'!T193+'Contract 8'!T193+'Contract 9'!T193+'Contract 10'!T193+'Contract 11'!T193+'Contract 12'!T193+'Contract 13'!T193+'Contract 14'!T193+'Contract 15'!T193</f>
        <v>0</v>
      </c>
      <c r="Z193" s="157">
        <f t="shared" si="44"/>
        <v>0</v>
      </c>
      <c r="AA193" s="126">
        <f t="shared" si="45"/>
        <v>0</v>
      </c>
      <c r="AB193" s="18"/>
    </row>
    <row r="194" spans="2:28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+'Contract 1'!H194+'Contract 2'!H194+'Contract 3'!H194+'Contract 4'!H194+'Contract 5'!H194+'Contract 6'!H194+'Contract 7'!H194+'Contract 8'!H194+'Contract 9'!H194+'Contract 10'!H194+'Contract 11'!H194+'Contract 12'!H194+'Contract 13'!H194+'Contract 14'!H194+'Contract 15'!H194</f>
        <v>0</v>
      </c>
      <c r="I194" s="155">
        <f>+'FY 24-25 Forecast'!L199</f>
        <v>0</v>
      </c>
      <c r="J194" s="155">
        <f>+'FY 24-25 Forecast'!M199</f>
        <v>0</v>
      </c>
      <c r="K194" s="155">
        <f>+'FY 24-25 Forecast'!N199</f>
        <v>0</v>
      </c>
      <c r="L194" s="270">
        <f>+'FY 24-25 Forecast'!O199</f>
        <v>0</v>
      </c>
      <c r="M194" s="309"/>
      <c r="N194" s="155">
        <f>+'Contract 1'!I194+'Contract 2'!I194+'Contract 3'!I194+'Contract 4'!I194+'Contract 5'!I194+'Contract 6'!I194+'Contract 7'!I194+'Contract 8'!I194+'Contract 9'!I194+'Contract 10'!I194+'Contract 11'!I194+'Contract 12'!I194+'Contract 13'!I194+'Contract 14'!I194+'Contract 15'!I194</f>
        <v>0</v>
      </c>
      <c r="O194" s="155">
        <f>+'Contract 1'!J194+'Contract 2'!J194+'Contract 3'!J194+'Contract 4'!J194+'Contract 5'!J194+'Contract 6'!J194+'Contract 7'!J194+'Contract 8'!J194+'Contract 9'!J194+'Contract 10'!J194+'Contract 11'!J194+'Contract 12'!J194+'Contract 13'!J194+'Contract 14'!J194+'Contract 15'!J194</f>
        <v>0</v>
      </c>
      <c r="P194" s="155">
        <f>+'Contract 1'!K194+'Contract 2'!K194+'Contract 3'!K194+'Contract 4'!K194+'Contract 5'!K194+'Contract 6'!K194+'Contract 7'!K194+'Contract 8'!K194+'Contract 9'!K194+'Contract 10'!K194+'Contract 11'!K194+'Contract 12'!K194+'Contract 13'!K194+'Contract 14'!K194+'Contract 15'!K194</f>
        <v>0</v>
      </c>
      <c r="Q194" s="155">
        <f>+'Contract 1'!L194+'Contract 2'!L194+'Contract 3'!L194+'Contract 4'!L194+'Contract 5'!L194+'Contract 6'!L194+'Contract 7'!L194+'Contract 8'!L194+'Contract 9'!L194+'Contract 10'!L194+'Contract 11'!L194+'Contract 12'!L194+'Contract 13'!L194+'Contract 14'!L194+'Contract 15'!L194</f>
        <v>0</v>
      </c>
      <c r="R194" s="155">
        <f>+'Contract 1'!M194+'Contract 2'!M194+'Contract 3'!M194+'Contract 4'!M194+'Contract 5'!M194+'Contract 6'!M194+'Contract 7'!M194+'Contract 8'!M194+'Contract 9'!M194+'Contract 10'!M194+'Contract 11'!M194+'Contract 12'!M194+'Contract 13'!M194+'Contract 14'!M194+'Contract 15'!M194</f>
        <v>0</v>
      </c>
      <c r="S194" s="155">
        <f>+'Contract 1'!N194+'Contract 2'!N194+'Contract 3'!N194+'Contract 4'!N194+'Contract 5'!N194+'Contract 6'!N194+'Contract 7'!N194+'Contract 8'!N194+'Contract 9'!N194+'Contract 10'!N194+'Contract 11'!N194+'Contract 12'!N194+'Contract 13'!N194+'Contract 14'!N194+'Contract 15'!N194</f>
        <v>0</v>
      </c>
      <c r="T194" s="155">
        <f>+'Contract 1'!O194+'Contract 2'!O194+'Contract 3'!O194+'Contract 4'!O194+'Contract 5'!O194+'Contract 6'!O194+'Contract 7'!O194+'Contract 8'!O194+'Contract 9'!O194+'Contract 10'!O194+'Contract 11'!O194+'Contract 12'!O194+'Contract 13'!O194+'Contract 14'!O194+'Contract 15'!O194</f>
        <v>0</v>
      </c>
      <c r="U194" s="155">
        <f>+'Contract 1'!P194+'Contract 2'!P194+'Contract 3'!P194+'Contract 4'!P194+'Contract 5'!P194+'Contract 6'!P194+'Contract 7'!P194+'Contract 8'!P194+'Contract 9'!P194+'Contract 10'!P194+'Contract 11'!P194+'Contract 12'!P194+'Contract 13'!P194+'Contract 14'!P194+'Contract 15'!P194</f>
        <v>0</v>
      </c>
      <c r="V194" s="155">
        <f>+'Contract 1'!Q194+'Contract 2'!Q194+'Contract 3'!Q194+'Contract 4'!Q194+'Contract 5'!Q194+'Contract 6'!Q194+'Contract 7'!Q194+'Contract 8'!Q194+'Contract 9'!Q194+'Contract 10'!Q194+'Contract 11'!Q194+'Contract 12'!Q194+'Contract 13'!Q194+'Contract 14'!Q194+'Contract 15'!Q194</f>
        <v>0</v>
      </c>
      <c r="W194" s="155">
        <f>+'Contract 1'!R194+'Contract 2'!R194+'Contract 3'!R194+'Contract 4'!R194+'Contract 5'!R194+'Contract 6'!R194+'Contract 7'!R194+'Contract 8'!R194+'Contract 9'!R194+'Contract 10'!R194+'Contract 11'!R194+'Contract 12'!R194+'Contract 13'!R194+'Contract 14'!R194+'Contract 15'!R194</f>
        <v>0</v>
      </c>
      <c r="X194" s="155">
        <f>+'Contract 1'!S194+'Contract 2'!S194+'Contract 3'!S194+'Contract 4'!S194+'Contract 5'!S194+'Contract 6'!S194+'Contract 7'!S194+'Contract 8'!S194+'Contract 9'!S194+'Contract 10'!S194+'Contract 11'!S194+'Contract 12'!S194+'Contract 13'!S194+'Contract 14'!S194+'Contract 15'!S194</f>
        <v>0</v>
      </c>
      <c r="Y194" s="155">
        <f>+'Contract 1'!T194+'Contract 2'!T194+'Contract 3'!T194+'Contract 4'!T194+'Contract 5'!T194+'Contract 6'!T194+'Contract 7'!T194+'Contract 8'!T194+'Contract 9'!T194+'Contract 10'!T194+'Contract 11'!T194+'Contract 12'!T194+'Contract 13'!T194+'Contract 14'!T194+'Contract 15'!T194</f>
        <v>0</v>
      </c>
      <c r="Z194" s="157">
        <f t="shared" si="44"/>
        <v>0</v>
      </c>
      <c r="AA194" s="126">
        <f t="shared" si="45"/>
        <v>0</v>
      </c>
      <c r="AB194" s="18"/>
    </row>
    <row r="195" spans="2:28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+'Contract 1'!H195+'Contract 2'!H195+'Contract 3'!H195+'Contract 4'!H195+'Contract 5'!H195+'Contract 6'!H195+'Contract 7'!H195+'Contract 8'!H195+'Contract 9'!H195+'Contract 10'!H195+'Contract 11'!H195+'Contract 12'!H195+'Contract 13'!H195+'Contract 14'!H195+'Contract 15'!H195</f>
        <v>0</v>
      </c>
      <c r="I195" s="155">
        <f>+'FY 24-25 Forecast'!L200</f>
        <v>0</v>
      </c>
      <c r="J195" s="155">
        <f>+'FY 24-25 Forecast'!M200</f>
        <v>0</v>
      </c>
      <c r="K195" s="155">
        <f>+'FY 24-25 Forecast'!N200</f>
        <v>0</v>
      </c>
      <c r="L195" s="270">
        <f>+'FY 24-25 Forecast'!O200</f>
        <v>0</v>
      </c>
      <c r="M195" s="309"/>
      <c r="N195" s="155">
        <f>+'Contract 1'!I195+'Contract 2'!I195+'Contract 3'!I195+'Contract 4'!I195+'Contract 5'!I195+'Contract 6'!I195+'Contract 7'!I195+'Contract 8'!I195+'Contract 9'!I195+'Contract 10'!I195+'Contract 11'!I195+'Contract 12'!I195+'Contract 13'!I195+'Contract 14'!I195+'Contract 15'!I195</f>
        <v>0</v>
      </c>
      <c r="O195" s="155">
        <f>+'Contract 1'!J195+'Contract 2'!J195+'Contract 3'!J195+'Contract 4'!J195+'Contract 5'!J195+'Contract 6'!J195+'Contract 7'!J195+'Contract 8'!J195+'Contract 9'!J195+'Contract 10'!J195+'Contract 11'!J195+'Contract 12'!J195+'Contract 13'!J195+'Contract 14'!J195+'Contract 15'!J195</f>
        <v>0</v>
      </c>
      <c r="P195" s="155">
        <f>+'Contract 1'!K195+'Contract 2'!K195+'Contract 3'!K195+'Contract 4'!K195+'Contract 5'!K195+'Contract 6'!K195+'Contract 7'!K195+'Contract 8'!K195+'Contract 9'!K195+'Contract 10'!K195+'Contract 11'!K195+'Contract 12'!K195+'Contract 13'!K195+'Contract 14'!K195+'Contract 15'!K195</f>
        <v>0</v>
      </c>
      <c r="Q195" s="155">
        <f>+'Contract 1'!L195+'Contract 2'!L195+'Contract 3'!L195+'Contract 4'!L195+'Contract 5'!L195+'Contract 6'!L195+'Contract 7'!L195+'Contract 8'!L195+'Contract 9'!L195+'Contract 10'!L195+'Contract 11'!L195+'Contract 12'!L195+'Contract 13'!L195+'Contract 14'!L195+'Contract 15'!L195</f>
        <v>0</v>
      </c>
      <c r="R195" s="155">
        <f>+'Contract 1'!M195+'Contract 2'!M195+'Contract 3'!M195+'Contract 4'!M195+'Contract 5'!M195+'Contract 6'!M195+'Contract 7'!M195+'Contract 8'!M195+'Contract 9'!M195+'Contract 10'!M195+'Contract 11'!M195+'Contract 12'!M195+'Contract 13'!M195+'Contract 14'!M195+'Contract 15'!M195</f>
        <v>0</v>
      </c>
      <c r="S195" s="155">
        <f>+'Contract 1'!N195+'Contract 2'!N195+'Contract 3'!N195+'Contract 4'!N195+'Contract 5'!N195+'Contract 6'!N195+'Contract 7'!N195+'Contract 8'!N195+'Contract 9'!N195+'Contract 10'!N195+'Contract 11'!N195+'Contract 12'!N195+'Contract 13'!N195+'Contract 14'!N195+'Contract 15'!N195</f>
        <v>0</v>
      </c>
      <c r="T195" s="155">
        <f>+'Contract 1'!O195+'Contract 2'!O195+'Contract 3'!O195+'Contract 4'!O195+'Contract 5'!O195+'Contract 6'!O195+'Contract 7'!O195+'Contract 8'!O195+'Contract 9'!O195+'Contract 10'!O195+'Contract 11'!O195+'Contract 12'!O195+'Contract 13'!O195+'Contract 14'!O195+'Contract 15'!O195</f>
        <v>0</v>
      </c>
      <c r="U195" s="155">
        <f>+'Contract 1'!P195+'Contract 2'!P195+'Contract 3'!P195+'Contract 4'!P195+'Contract 5'!P195+'Contract 6'!P195+'Contract 7'!P195+'Contract 8'!P195+'Contract 9'!P195+'Contract 10'!P195+'Contract 11'!P195+'Contract 12'!P195+'Contract 13'!P195+'Contract 14'!P195+'Contract 15'!P195</f>
        <v>0</v>
      </c>
      <c r="V195" s="155">
        <f>+'Contract 1'!Q195+'Contract 2'!Q195+'Contract 3'!Q195+'Contract 4'!Q195+'Contract 5'!Q195+'Contract 6'!Q195+'Contract 7'!Q195+'Contract 8'!Q195+'Contract 9'!Q195+'Contract 10'!Q195+'Contract 11'!Q195+'Contract 12'!Q195+'Contract 13'!Q195+'Contract 14'!Q195+'Contract 15'!Q195</f>
        <v>0</v>
      </c>
      <c r="W195" s="155">
        <f>+'Contract 1'!R195+'Contract 2'!R195+'Contract 3'!R195+'Contract 4'!R195+'Contract 5'!R195+'Contract 6'!R195+'Contract 7'!R195+'Contract 8'!R195+'Contract 9'!R195+'Contract 10'!R195+'Contract 11'!R195+'Contract 12'!R195+'Contract 13'!R195+'Contract 14'!R195+'Contract 15'!R195</f>
        <v>0</v>
      </c>
      <c r="X195" s="155">
        <f>+'Contract 1'!S195+'Contract 2'!S195+'Contract 3'!S195+'Contract 4'!S195+'Contract 5'!S195+'Contract 6'!S195+'Contract 7'!S195+'Contract 8'!S195+'Contract 9'!S195+'Contract 10'!S195+'Contract 11'!S195+'Contract 12'!S195+'Contract 13'!S195+'Contract 14'!S195+'Contract 15'!S195</f>
        <v>0</v>
      </c>
      <c r="Y195" s="155">
        <f>+'Contract 1'!T195+'Contract 2'!T195+'Contract 3'!T195+'Contract 4'!T195+'Contract 5'!T195+'Contract 6'!T195+'Contract 7'!T195+'Contract 8'!T195+'Contract 9'!T195+'Contract 10'!T195+'Contract 11'!T195+'Contract 12'!T195+'Contract 13'!T195+'Contract 14'!T195+'Contract 15'!T195</f>
        <v>0</v>
      </c>
      <c r="Z195" s="157">
        <f t="shared" si="44"/>
        <v>0</v>
      </c>
      <c r="AA195" s="126">
        <f t="shared" si="45"/>
        <v>0</v>
      </c>
      <c r="AB195" s="18"/>
    </row>
    <row r="196" spans="2:28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+'Contract 1'!H196+'Contract 2'!H196+'Contract 3'!H196+'Contract 4'!H196+'Contract 5'!H196+'Contract 6'!H196+'Contract 7'!H196+'Contract 8'!H196+'Contract 9'!H196+'Contract 10'!H196+'Contract 11'!H196+'Contract 12'!H196+'Contract 13'!H196+'Contract 14'!H196+'Contract 15'!H196</f>
        <v>0</v>
      </c>
      <c r="I196" s="155">
        <f>+'FY 24-25 Forecast'!L201</f>
        <v>0</v>
      </c>
      <c r="J196" s="155">
        <f>+'FY 24-25 Forecast'!M201</f>
        <v>0</v>
      </c>
      <c r="K196" s="155">
        <f>+'FY 24-25 Forecast'!N201</f>
        <v>0</v>
      </c>
      <c r="L196" s="270">
        <f>+'FY 24-25 Forecast'!O201</f>
        <v>0</v>
      </c>
      <c r="M196" s="309"/>
      <c r="N196" s="155">
        <f>+'Contract 1'!I196+'Contract 2'!I196+'Contract 3'!I196+'Contract 4'!I196+'Contract 5'!I196+'Contract 6'!I196+'Contract 7'!I196+'Contract 8'!I196+'Contract 9'!I196+'Contract 10'!I196+'Contract 11'!I196+'Contract 12'!I196+'Contract 13'!I196+'Contract 14'!I196+'Contract 15'!I196</f>
        <v>0</v>
      </c>
      <c r="O196" s="155">
        <f>+'Contract 1'!J196+'Contract 2'!J196+'Contract 3'!J196+'Contract 4'!J196+'Contract 5'!J196+'Contract 6'!J196+'Contract 7'!J196+'Contract 8'!J196+'Contract 9'!J196+'Contract 10'!J196+'Contract 11'!J196+'Contract 12'!J196+'Contract 13'!J196+'Contract 14'!J196+'Contract 15'!J196</f>
        <v>0</v>
      </c>
      <c r="P196" s="155">
        <f>+'Contract 1'!K196+'Contract 2'!K196+'Contract 3'!K196+'Contract 4'!K196+'Contract 5'!K196+'Contract 6'!K196+'Contract 7'!K196+'Contract 8'!K196+'Contract 9'!K196+'Contract 10'!K196+'Contract 11'!K196+'Contract 12'!K196+'Contract 13'!K196+'Contract 14'!K196+'Contract 15'!K196</f>
        <v>0</v>
      </c>
      <c r="Q196" s="155">
        <f>+'Contract 1'!L196+'Contract 2'!L196+'Contract 3'!L196+'Contract 4'!L196+'Contract 5'!L196+'Contract 6'!L196+'Contract 7'!L196+'Contract 8'!L196+'Contract 9'!L196+'Contract 10'!L196+'Contract 11'!L196+'Contract 12'!L196+'Contract 13'!L196+'Contract 14'!L196+'Contract 15'!L196</f>
        <v>0</v>
      </c>
      <c r="R196" s="155">
        <f>+'Contract 1'!M196+'Contract 2'!M196+'Contract 3'!M196+'Contract 4'!M196+'Contract 5'!M196+'Contract 6'!M196+'Contract 7'!M196+'Contract 8'!M196+'Contract 9'!M196+'Contract 10'!M196+'Contract 11'!M196+'Contract 12'!M196+'Contract 13'!M196+'Contract 14'!M196+'Contract 15'!M196</f>
        <v>0</v>
      </c>
      <c r="S196" s="155">
        <f>+'Contract 1'!N196+'Contract 2'!N196+'Contract 3'!N196+'Contract 4'!N196+'Contract 5'!N196+'Contract 6'!N196+'Contract 7'!N196+'Contract 8'!N196+'Contract 9'!N196+'Contract 10'!N196+'Contract 11'!N196+'Contract 12'!N196+'Contract 13'!N196+'Contract 14'!N196+'Contract 15'!N196</f>
        <v>0</v>
      </c>
      <c r="T196" s="155">
        <f>+'Contract 1'!O196+'Contract 2'!O196+'Contract 3'!O196+'Contract 4'!O196+'Contract 5'!O196+'Contract 6'!O196+'Contract 7'!O196+'Contract 8'!O196+'Contract 9'!O196+'Contract 10'!O196+'Contract 11'!O196+'Contract 12'!O196+'Contract 13'!O196+'Contract 14'!O196+'Contract 15'!O196</f>
        <v>0</v>
      </c>
      <c r="U196" s="155">
        <f>+'Contract 1'!P196+'Contract 2'!P196+'Contract 3'!P196+'Contract 4'!P196+'Contract 5'!P196+'Contract 6'!P196+'Contract 7'!P196+'Contract 8'!P196+'Contract 9'!P196+'Contract 10'!P196+'Contract 11'!P196+'Contract 12'!P196+'Contract 13'!P196+'Contract 14'!P196+'Contract 15'!P196</f>
        <v>0</v>
      </c>
      <c r="V196" s="155">
        <f>+'Contract 1'!Q196+'Contract 2'!Q196+'Contract 3'!Q196+'Contract 4'!Q196+'Contract 5'!Q196+'Contract 6'!Q196+'Contract 7'!Q196+'Contract 8'!Q196+'Contract 9'!Q196+'Contract 10'!Q196+'Contract 11'!Q196+'Contract 12'!Q196+'Contract 13'!Q196+'Contract 14'!Q196+'Contract 15'!Q196</f>
        <v>0</v>
      </c>
      <c r="W196" s="155">
        <f>+'Contract 1'!R196+'Contract 2'!R196+'Contract 3'!R196+'Contract 4'!R196+'Contract 5'!R196+'Contract 6'!R196+'Contract 7'!R196+'Contract 8'!R196+'Contract 9'!R196+'Contract 10'!R196+'Contract 11'!R196+'Contract 12'!R196+'Contract 13'!R196+'Contract 14'!R196+'Contract 15'!R196</f>
        <v>0</v>
      </c>
      <c r="X196" s="155">
        <f>+'Contract 1'!S196+'Contract 2'!S196+'Contract 3'!S196+'Contract 4'!S196+'Contract 5'!S196+'Contract 6'!S196+'Contract 7'!S196+'Contract 8'!S196+'Contract 9'!S196+'Contract 10'!S196+'Contract 11'!S196+'Contract 12'!S196+'Contract 13'!S196+'Contract 14'!S196+'Contract 15'!S196</f>
        <v>0</v>
      </c>
      <c r="Y196" s="155">
        <f>+'Contract 1'!T196+'Contract 2'!T196+'Contract 3'!T196+'Contract 4'!T196+'Contract 5'!T196+'Contract 6'!T196+'Contract 7'!T196+'Contract 8'!T196+'Contract 9'!T196+'Contract 10'!T196+'Contract 11'!T196+'Contract 12'!T196+'Contract 13'!T196+'Contract 14'!T196+'Contract 15'!T196</f>
        <v>0</v>
      </c>
      <c r="Z196" s="157">
        <f t="shared" si="44"/>
        <v>0</v>
      </c>
      <c r="AA196" s="126">
        <f t="shared" si="45"/>
        <v>0</v>
      </c>
      <c r="AB196" s="18"/>
    </row>
    <row r="197" spans="2:28" collapsed="1" x14ac:dyDescent="0.25">
      <c r="B197" s="163"/>
      <c r="C197" s="162" t="s">
        <v>511</v>
      </c>
      <c r="D197" s="164"/>
      <c r="E197" s="64"/>
      <c r="F197" s="65"/>
      <c r="G197" s="165"/>
      <c r="H197" s="159">
        <f>SUBTOTAL(9,H183:H196)</f>
        <v>0</v>
      </c>
      <c r="I197" s="166">
        <f>SUM(I183:I196)</f>
        <v>0</v>
      </c>
      <c r="J197" s="166">
        <f>SUM(J183:J196)</f>
        <v>0</v>
      </c>
      <c r="K197" s="166">
        <f>SUM(K183:K196)</f>
        <v>0</v>
      </c>
      <c r="L197" s="271">
        <f>SUM(L183:L196)</f>
        <v>0</v>
      </c>
      <c r="M197" s="312"/>
      <c r="N197" s="166">
        <f>SUBTOTAL(9,N183:N196)</f>
        <v>0</v>
      </c>
      <c r="O197" s="166">
        <f>SUBTOTAL(9,O183:O196)</f>
        <v>0</v>
      </c>
      <c r="P197" s="166">
        <f t="shared" ref="P197:Z197" si="46">SUBTOTAL(9,P183:P196)</f>
        <v>0</v>
      </c>
      <c r="Q197" s="166">
        <f t="shared" si="46"/>
        <v>0</v>
      </c>
      <c r="R197" s="166">
        <f t="shared" si="46"/>
        <v>0</v>
      </c>
      <c r="S197" s="166">
        <f t="shared" si="46"/>
        <v>0</v>
      </c>
      <c r="T197" s="166">
        <f t="shared" si="46"/>
        <v>0</v>
      </c>
      <c r="U197" s="166">
        <f t="shared" si="46"/>
        <v>0</v>
      </c>
      <c r="V197" s="166">
        <f t="shared" si="46"/>
        <v>0</v>
      </c>
      <c r="W197" s="166">
        <f t="shared" si="46"/>
        <v>0</v>
      </c>
      <c r="X197" s="166">
        <f t="shared" si="46"/>
        <v>0</v>
      </c>
      <c r="Y197" s="166">
        <f t="shared" si="46"/>
        <v>0</v>
      </c>
      <c r="Z197" s="166">
        <f t="shared" si="46"/>
        <v>0</v>
      </c>
      <c r="AA197" s="73">
        <f>SUBTOTAL(9,AA183:AA196)</f>
        <v>0</v>
      </c>
      <c r="AB197" s="64"/>
    </row>
    <row r="198" spans="2:28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+'Contract 1'!H198+'Contract 2'!H198+'Contract 3'!H198+'Contract 4'!H198+'Contract 5'!H198+'Contract 6'!H198+'Contract 7'!H198+'Contract 8'!H198+'Contract 9'!H198+'Contract 10'!H198+'Contract 11'!H198+'Contract 12'!H198+'Contract 13'!H198+'Contract 14'!H198+'Contract 15'!H198</f>
        <v>0</v>
      </c>
      <c r="I198" s="155">
        <f>+'FY 24-25 Forecast'!L203</f>
        <v>0</v>
      </c>
      <c r="J198" s="155">
        <f>+'FY 24-25 Forecast'!M203</f>
        <v>0</v>
      </c>
      <c r="K198" s="155">
        <f>+'FY 24-25 Forecast'!N203</f>
        <v>0</v>
      </c>
      <c r="L198" s="270">
        <f>+'FY 24-25 Forecast'!O203</f>
        <v>0</v>
      </c>
      <c r="M198" s="309"/>
      <c r="N198" s="155">
        <f>+'Contract 1'!I198+'Contract 2'!I198+'Contract 3'!I198+'Contract 4'!I198+'Contract 5'!I198+'Contract 6'!I198+'Contract 7'!I198+'Contract 8'!I198+'Contract 9'!I198+'Contract 10'!I198+'Contract 11'!I198+'Contract 12'!I198+'Contract 13'!I198+'Contract 14'!I198+'Contract 15'!I198</f>
        <v>0</v>
      </c>
      <c r="O198" s="155">
        <f>+'Contract 1'!J198+'Contract 2'!J198+'Contract 3'!J198+'Contract 4'!J198+'Contract 5'!J198+'Contract 6'!J198+'Contract 7'!J198+'Contract 8'!J198+'Contract 9'!J198+'Contract 10'!J198+'Contract 11'!J198+'Contract 12'!J198+'Contract 13'!J198+'Contract 14'!J198+'Contract 15'!J198</f>
        <v>0</v>
      </c>
      <c r="P198" s="155">
        <f>+'Contract 1'!K198+'Contract 2'!K198+'Contract 3'!K198+'Contract 4'!K198+'Contract 5'!K198+'Contract 6'!K198+'Contract 7'!K198+'Contract 8'!K198+'Contract 9'!K198+'Contract 10'!K198+'Contract 11'!K198+'Contract 12'!K198+'Contract 13'!K198+'Contract 14'!K198+'Contract 15'!K198</f>
        <v>0</v>
      </c>
      <c r="Q198" s="155">
        <f>+'Contract 1'!L198+'Contract 2'!L198+'Contract 3'!L198+'Contract 4'!L198+'Contract 5'!L198+'Contract 6'!L198+'Contract 7'!L198+'Contract 8'!L198+'Contract 9'!L198+'Contract 10'!L198+'Contract 11'!L198+'Contract 12'!L198+'Contract 13'!L198+'Contract 14'!L198+'Contract 15'!L198</f>
        <v>0</v>
      </c>
      <c r="R198" s="155">
        <f>+'Contract 1'!M198+'Contract 2'!M198+'Contract 3'!M198+'Contract 4'!M198+'Contract 5'!M198+'Contract 6'!M198+'Contract 7'!M198+'Contract 8'!M198+'Contract 9'!M198+'Contract 10'!M198+'Contract 11'!M198+'Contract 12'!M198+'Contract 13'!M198+'Contract 14'!M198+'Contract 15'!M198</f>
        <v>0</v>
      </c>
      <c r="S198" s="155">
        <f>+'Contract 1'!N198+'Contract 2'!N198+'Contract 3'!N198+'Contract 4'!N198+'Contract 5'!N198+'Contract 6'!N198+'Contract 7'!N198+'Contract 8'!N198+'Contract 9'!N198+'Contract 10'!N198+'Contract 11'!N198+'Contract 12'!N198+'Contract 13'!N198+'Contract 14'!N198+'Contract 15'!N198</f>
        <v>0</v>
      </c>
      <c r="T198" s="155">
        <f>+'Contract 1'!O198+'Contract 2'!O198+'Contract 3'!O198+'Contract 4'!O198+'Contract 5'!O198+'Contract 6'!O198+'Contract 7'!O198+'Contract 8'!O198+'Contract 9'!O198+'Contract 10'!O198+'Contract 11'!O198+'Contract 12'!O198+'Contract 13'!O198+'Contract 14'!O198+'Contract 15'!O198</f>
        <v>0</v>
      </c>
      <c r="U198" s="155">
        <f>+'Contract 1'!P198+'Contract 2'!P198+'Contract 3'!P198+'Contract 4'!P198+'Contract 5'!P198+'Contract 6'!P198+'Contract 7'!P198+'Contract 8'!P198+'Contract 9'!P198+'Contract 10'!P198+'Contract 11'!P198+'Contract 12'!P198+'Contract 13'!P198+'Contract 14'!P198+'Contract 15'!P198</f>
        <v>0</v>
      </c>
      <c r="V198" s="155">
        <f>+'Contract 1'!Q198+'Contract 2'!Q198+'Contract 3'!Q198+'Contract 4'!Q198+'Contract 5'!Q198+'Contract 6'!Q198+'Contract 7'!Q198+'Contract 8'!Q198+'Contract 9'!Q198+'Contract 10'!Q198+'Contract 11'!Q198+'Contract 12'!Q198+'Contract 13'!Q198+'Contract 14'!Q198+'Contract 15'!Q198</f>
        <v>0</v>
      </c>
      <c r="W198" s="155">
        <f>+'Contract 1'!R198+'Contract 2'!R198+'Contract 3'!R198+'Contract 4'!R198+'Contract 5'!R198+'Contract 6'!R198+'Contract 7'!R198+'Contract 8'!R198+'Contract 9'!R198+'Contract 10'!R198+'Contract 11'!R198+'Contract 12'!R198+'Contract 13'!R198+'Contract 14'!R198+'Contract 15'!R198</f>
        <v>0</v>
      </c>
      <c r="X198" s="155">
        <f>+'Contract 1'!S198+'Contract 2'!S198+'Contract 3'!S198+'Contract 4'!S198+'Contract 5'!S198+'Contract 6'!S198+'Contract 7'!S198+'Contract 8'!S198+'Contract 9'!S198+'Contract 10'!S198+'Contract 11'!S198+'Contract 12'!S198+'Contract 13'!S198+'Contract 14'!S198+'Contract 15'!S198</f>
        <v>0</v>
      </c>
      <c r="Y198" s="155">
        <f>+'Contract 1'!T198+'Contract 2'!T198+'Contract 3'!T198+'Contract 4'!T198+'Contract 5'!T198+'Contract 6'!T198+'Contract 7'!T198+'Contract 8'!T198+'Contract 9'!T198+'Contract 10'!T198+'Contract 11'!T198+'Contract 12'!T198+'Contract 13'!T198+'Contract 14'!T198+'Contract 15'!T198</f>
        <v>0</v>
      </c>
      <c r="Z198" s="157">
        <f>SUM(N198:Y198)</f>
        <v>0</v>
      </c>
      <c r="AA198" s="126">
        <f>H198-Z198</f>
        <v>0</v>
      </c>
      <c r="AB198" s="18"/>
    </row>
    <row r="199" spans="2:28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+'Contract 1'!H199+'Contract 2'!H199+'Contract 3'!H199+'Contract 4'!H199+'Contract 5'!H199+'Contract 6'!H199+'Contract 7'!H199+'Contract 8'!H199+'Contract 9'!H199+'Contract 10'!H199+'Contract 11'!H199+'Contract 12'!H199+'Contract 13'!H199+'Contract 14'!H199+'Contract 15'!H199</f>
        <v>0</v>
      </c>
      <c r="I199" s="155">
        <f>+'FY 24-25 Forecast'!L204</f>
        <v>0</v>
      </c>
      <c r="J199" s="155">
        <f>+'FY 24-25 Forecast'!M204</f>
        <v>0</v>
      </c>
      <c r="K199" s="155">
        <f>+'FY 24-25 Forecast'!N204</f>
        <v>0</v>
      </c>
      <c r="L199" s="270">
        <f>+'FY 24-25 Forecast'!O204</f>
        <v>878.48</v>
      </c>
      <c r="M199" s="309"/>
      <c r="N199" s="155">
        <f>+'Contract 1'!I199+'Contract 2'!I199+'Contract 3'!I199+'Contract 4'!I199+'Contract 5'!I199+'Contract 6'!I199+'Contract 7'!I199+'Contract 8'!I199+'Contract 9'!I199+'Contract 10'!I199+'Contract 11'!I199+'Contract 12'!I199+'Contract 13'!I199+'Contract 14'!I199+'Contract 15'!I199</f>
        <v>0</v>
      </c>
      <c r="O199" s="155">
        <f>+'Contract 1'!J199+'Contract 2'!J199+'Contract 3'!J199+'Contract 4'!J199+'Contract 5'!J199+'Contract 6'!J199+'Contract 7'!J199+'Contract 8'!J199+'Contract 9'!J199+'Contract 10'!J199+'Contract 11'!J199+'Contract 12'!J199+'Contract 13'!J199+'Contract 14'!J199+'Contract 15'!J199</f>
        <v>0</v>
      </c>
      <c r="P199" s="155">
        <f>+'Contract 1'!K199+'Contract 2'!K199+'Contract 3'!K199+'Contract 4'!K199+'Contract 5'!K199+'Contract 6'!K199+'Contract 7'!K199+'Contract 8'!K199+'Contract 9'!K199+'Contract 10'!K199+'Contract 11'!K199+'Contract 12'!K199+'Contract 13'!K199+'Contract 14'!K199+'Contract 15'!K199</f>
        <v>0</v>
      </c>
      <c r="Q199" s="155">
        <f>+'Contract 1'!L199+'Contract 2'!L199+'Contract 3'!L199+'Contract 4'!L199+'Contract 5'!L199+'Contract 6'!L199+'Contract 7'!L199+'Contract 8'!L199+'Contract 9'!L199+'Contract 10'!L199+'Contract 11'!L199+'Contract 12'!L199+'Contract 13'!L199+'Contract 14'!L199+'Contract 15'!L199</f>
        <v>0</v>
      </c>
      <c r="R199" s="155">
        <f>+'Contract 1'!M199+'Contract 2'!M199+'Contract 3'!M199+'Contract 4'!M199+'Contract 5'!M199+'Contract 6'!M199+'Contract 7'!M199+'Contract 8'!M199+'Contract 9'!M199+'Contract 10'!M199+'Contract 11'!M199+'Contract 12'!M199+'Contract 13'!M199+'Contract 14'!M199+'Contract 15'!M199</f>
        <v>0</v>
      </c>
      <c r="S199" s="155">
        <f>+'Contract 1'!N199+'Contract 2'!N199+'Contract 3'!N199+'Contract 4'!N199+'Contract 5'!N199+'Contract 6'!N199+'Contract 7'!N199+'Contract 8'!N199+'Contract 9'!N199+'Contract 10'!N199+'Contract 11'!N199+'Contract 12'!N199+'Contract 13'!N199+'Contract 14'!N199+'Contract 15'!N199</f>
        <v>0</v>
      </c>
      <c r="T199" s="155">
        <f>+'Contract 1'!O199+'Contract 2'!O199+'Contract 3'!O199+'Contract 4'!O199+'Contract 5'!O199+'Contract 6'!O199+'Contract 7'!O199+'Contract 8'!O199+'Contract 9'!O199+'Contract 10'!O199+'Contract 11'!O199+'Contract 12'!O199+'Contract 13'!O199+'Contract 14'!O199+'Contract 15'!O199</f>
        <v>0</v>
      </c>
      <c r="U199" s="155">
        <f>+'Contract 1'!P199+'Contract 2'!P199+'Contract 3'!P199+'Contract 4'!P199+'Contract 5'!P199+'Contract 6'!P199+'Contract 7'!P199+'Contract 8'!P199+'Contract 9'!P199+'Contract 10'!P199+'Contract 11'!P199+'Contract 12'!P199+'Contract 13'!P199+'Contract 14'!P199+'Contract 15'!P199</f>
        <v>0</v>
      </c>
      <c r="V199" s="155">
        <f>+'Contract 1'!Q199+'Contract 2'!Q199+'Contract 3'!Q199+'Contract 4'!Q199+'Contract 5'!Q199+'Contract 6'!Q199+'Contract 7'!Q199+'Contract 8'!Q199+'Contract 9'!Q199+'Contract 10'!Q199+'Contract 11'!Q199+'Contract 12'!Q199+'Contract 13'!Q199+'Contract 14'!Q199+'Contract 15'!Q199</f>
        <v>0</v>
      </c>
      <c r="W199" s="155">
        <f>+'Contract 1'!R199+'Contract 2'!R199+'Contract 3'!R199+'Contract 4'!R199+'Contract 5'!R199+'Contract 6'!R199+'Contract 7'!R199+'Contract 8'!R199+'Contract 9'!R199+'Contract 10'!R199+'Contract 11'!R199+'Contract 12'!R199+'Contract 13'!R199+'Contract 14'!R199+'Contract 15'!R199</f>
        <v>0</v>
      </c>
      <c r="X199" s="155">
        <f>+'Contract 1'!S199+'Contract 2'!S199+'Contract 3'!S199+'Contract 4'!S199+'Contract 5'!S199+'Contract 6'!S199+'Contract 7'!S199+'Contract 8'!S199+'Contract 9'!S199+'Contract 10'!S199+'Contract 11'!S199+'Contract 12'!S199+'Contract 13'!S199+'Contract 14'!S199+'Contract 15'!S199</f>
        <v>0</v>
      </c>
      <c r="Y199" s="155">
        <f>+'Contract 1'!T199+'Contract 2'!T199+'Contract 3'!T199+'Contract 4'!T199+'Contract 5'!T199+'Contract 6'!T199+'Contract 7'!T199+'Contract 8'!T199+'Contract 9'!T199+'Contract 10'!T199+'Contract 11'!T199+'Contract 12'!T199+'Contract 13'!T199+'Contract 14'!T199+'Contract 15'!T199</f>
        <v>0</v>
      </c>
      <c r="Z199" s="157">
        <f>SUM(N199:Y199)</f>
        <v>0</v>
      </c>
      <c r="AA199" s="126">
        <f>H199-Z199</f>
        <v>0</v>
      </c>
      <c r="AB199" s="18"/>
    </row>
    <row r="200" spans="2:28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+'Contract 1'!H200+'Contract 2'!H200+'Contract 3'!H200+'Contract 4'!H200+'Contract 5'!H200+'Contract 6'!H200+'Contract 7'!H200+'Contract 8'!H200+'Contract 9'!H200+'Contract 10'!H200+'Contract 11'!H200+'Contract 12'!H200+'Contract 13'!H200+'Contract 14'!H200+'Contract 15'!H200</f>
        <v>0</v>
      </c>
      <c r="I200" s="155">
        <f>+'FY 24-25 Forecast'!L205</f>
        <v>0</v>
      </c>
      <c r="J200" s="155">
        <f>+'FY 24-25 Forecast'!M205</f>
        <v>0</v>
      </c>
      <c r="K200" s="155">
        <f>+'FY 24-25 Forecast'!N205</f>
        <v>0</v>
      </c>
      <c r="L200" s="270">
        <f>+'FY 24-25 Forecast'!O205</f>
        <v>0</v>
      </c>
      <c r="M200" s="309"/>
      <c r="N200" s="155">
        <f>+'Contract 1'!I200+'Contract 2'!I200+'Contract 3'!I200+'Contract 4'!I200+'Contract 5'!I200+'Contract 6'!I200+'Contract 7'!I200+'Contract 8'!I200+'Contract 9'!I200+'Contract 10'!I200+'Contract 11'!I200+'Contract 12'!I200+'Contract 13'!I200+'Contract 14'!I200+'Contract 15'!I200</f>
        <v>0</v>
      </c>
      <c r="O200" s="155">
        <f>+'Contract 1'!J200+'Contract 2'!J200+'Contract 3'!J200+'Contract 4'!J200+'Contract 5'!J200+'Contract 6'!J200+'Contract 7'!J200+'Contract 8'!J200+'Contract 9'!J200+'Contract 10'!J200+'Contract 11'!J200+'Contract 12'!J200+'Contract 13'!J200+'Contract 14'!J200+'Contract 15'!J200</f>
        <v>0</v>
      </c>
      <c r="P200" s="155">
        <f>+'Contract 1'!K200+'Contract 2'!K200+'Contract 3'!K200+'Contract 4'!K200+'Contract 5'!K200+'Contract 6'!K200+'Contract 7'!K200+'Contract 8'!K200+'Contract 9'!K200+'Contract 10'!K200+'Contract 11'!K200+'Contract 12'!K200+'Contract 13'!K200+'Contract 14'!K200+'Contract 15'!K200</f>
        <v>0</v>
      </c>
      <c r="Q200" s="155">
        <f>+'Contract 1'!L200+'Contract 2'!L200+'Contract 3'!L200+'Contract 4'!L200+'Contract 5'!L200+'Contract 6'!L200+'Contract 7'!L200+'Contract 8'!L200+'Contract 9'!L200+'Contract 10'!L200+'Contract 11'!L200+'Contract 12'!L200+'Contract 13'!L200+'Contract 14'!L200+'Contract 15'!L200</f>
        <v>0</v>
      </c>
      <c r="R200" s="155">
        <f>+'Contract 1'!M200+'Contract 2'!M200+'Contract 3'!M200+'Contract 4'!M200+'Contract 5'!M200+'Contract 6'!M200+'Contract 7'!M200+'Contract 8'!M200+'Contract 9'!M200+'Contract 10'!M200+'Contract 11'!M200+'Contract 12'!M200+'Contract 13'!M200+'Contract 14'!M200+'Contract 15'!M200</f>
        <v>0</v>
      </c>
      <c r="S200" s="155">
        <f>+'Contract 1'!N200+'Contract 2'!N200+'Contract 3'!N200+'Contract 4'!N200+'Contract 5'!N200+'Contract 6'!N200+'Contract 7'!N200+'Contract 8'!N200+'Contract 9'!N200+'Contract 10'!N200+'Contract 11'!N200+'Contract 12'!N200+'Contract 13'!N200+'Contract 14'!N200+'Contract 15'!N200</f>
        <v>0</v>
      </c>
      <c r="T200" s="155">
        <f>+'Contract 1'!O200+'Contract 2'!O200+'Contract 3'!O200+'Contract 4'!O200+'Contract 5'!O200+'Contract 6'!O200+'Contract 7'!O200+'Contract 8'!O200+'Contract 9'!O200+'Contract 10'!O200+'Contract 11'!O200+'Contract 12'!O200+'Contract 13'!O200+'Contract 14'!O200+'Contract 15'!O200</f>
        <v>0</v>
      </c>
      <c r="U200" s="155">
        <f>+'Contract 1'!P200+'Contract 2'!P200+'Contract 3'!P200+'Contract 4'!P200+'Contract 5'!P200+'Contract 6'!P200+'Contract 7'!P200+'Contract 8'!P200+'Contract 9'!P200+'Contract 10'!P200+'Contract 11'!P200+'Contract 12'!P200+'Contract 13'!P200+'Contract 14'!P200+'Contract 15'!P200</f>
        <v>0</v>
      </c>
      <c r="V200" s="155">
        <f>+'Contract 1'!Q200+'Contract 2'!Q200+'Contract 3'!Q200+'Contract 4'!Q200+'Contract 5'!Q200+'Contract 6'!Q200+'Contract 7'!Q200+'Contract 8'!Q200+'Contract 9'!Q200+'Contract 10'!Q200+'Contract 11'!Q200+'Contract 12'!Q200+'Contract 13'!Q200+'Contract 14'!Q200+'Contract 15'!Q200</f>
        <v>0</v>
      </c>
      <c r="W200" s="155">
        <f>+'Contract 1'!R200+'Contract 2'!R200+'Contract 3'!R200+'Contract 4'!R200+'Contract 5'!R200+'Contract 6'!R200+'Contract 7'!R200+'Contract 8'!R200+'Contract 9'!R200+'Contract 10'!R200+'Contract 11'!R200+'Contract 12'!R200+'Contract 13'!R200+'Contract 14'!R200+'Contract 15'!R200</f>
        <v>0</v>
      </c>
      <c r="X200" s="155">
        <f>+'Contract 1'!S200+'Contract 2'!S200+'Contract 3'!S200+'Contract 4'!S200+'Contract 5'!S200+'Contract 6'!S200+'Contract 7'!S200+'Contract 8'!S200+'Contract 9'!S200+'Contract 10'!S200+'Contract 11'!S200+'Contract 12'!S200+'Contract 13'!S200+'Contract 14'!S200+'Contract 15'!S200</f>
        <v>0</v>
      </c>
      <c r="Y200" s="155">
        <f>+'Contract 1'!T200+'Contract 2'!T200+'Contract 3'!T200+'Contract 4'!T200+'Contract 5'!T200+'Contract 6'!T200+'Contract 7'!T200+'Contract 8'!T200+'Contract 9'!T200+'Contract 10'!T200+'Contract 11'!T200+'Contract 12'!T200+'Contract 13'!T200+'Contract 14'!T200+'Contract 15'!T200</f>
        <v>0</v>
      </c>
      <c r="Z200" s="157">
        <f>SUM(N200:Y200)</f>
        <v>0</v>
      </c>
      <c r="AA200" s="126">
        <f>H200-Z200</f>
        <v>0</v>
      </c>
      <c r="AB200" s="18"/>
    </row>
    <row r="201" spans="2:28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+'Contract 1'!H201+'Contract 2'!H201+'Contract 3'!H201+'Contract 4'!H201+'Contract 5'!H201+'Contract 6'!H201+'Contract 7'!H201+'Contract 8'!H201+'Contract 9'!H201+'Contract 10'!H201+'Contract 11'!H201+'Contract 12'!H201+'Contract 13'!H201+'Contract 14'!H201+'Contract 15'!H201</f>
        <v>0</v>
      </c>
      <c r="I201" s="155">
        <f>+'FY 24-25 Forecast'!L206</f>
        <v>0</v>
      </c>
      <c r="J201" s="155">
        <f>+'FY 24-25 Forecast'!M206</f>
        <v>0</v>
      </c>
      <c r="K201" s="155">
        <f>+'FY 24-25 Forecast'!N206</f>
        <v>0</v>
      </c>
      <c r="L201" s="270">
        <f>+'FY 24-25 Forecast'!O206</f>
        <v>0</v>
      </c>
      <c r="M201" s="309"/>
      <c r="N201" s="155">
        <f>+'Contract 1'!I201+'Contract 2'!I201+'Contract 3'!I201+'Contract 4'!I201+'Contract 5'!I201+'Contract 6'!I201+'Contract 7'!I201+'Contract 8'!I201+'Contract 9'!I201+'Contract 10'!I201+'Contract 11'!I201+'Contract 12'!I201+'Contract 13'!I201+'Contract 14'!I201+'Contract 15'!I201</f>
        <v>0</v>
      </c>
      <c r="O201" s="155">
        <f>+'Contract 1'!J201+'Contract 2'!J201+'Contract 3'!J201+'Contract 4'!J201+'Contract 5'!J201+'Contract 6'!J201+'Contract 7'!J201+'Contract 8'!J201+'Contract 9'!J201+'Contract 10'!J201+'Contract 11'!J201+'Contract 12'!J201+'Contract 13'!J201+'Contract 14'!J201+'Contract 15'!J201</f>
        <v>0</v>
      </c>
      <c r="P201" s="155">
        <f>+'Contract 1'!K201+'Contract 2'!K201+'Contract 3'!K201+'Contract 4'!K201+'Contract 5'!K201+'Contract 6'!K201+'Contract 7'!K201+'Contract 8'!K201+'Contract 9'!K201+'Contract 10'!K201+'Contract 11'!K201+'Contract 12'!K201+'Contract 13'!K201+'Contract 14'!K201+'Contract 15'!K201</f>
        <v>0</v>
      </c>
      <c r="Q201" s="155">
        <f>+'Contract 1'!L201+'Contract 2'!L201+'Contract 3'!L201+'Contract 4'!L201+'Contract 5'!L201+'Contract 6'!L201+'Contract 7'!L201+'Contract 8'!L201+'Contract 9'!L201+'Contract 10'!L201+'Contract 11'!L201+'Contract 12'!L201+'Contract 13'!L201+'Contract 14'!L201+'Contract 15'!L201</f>
        <v>0</v>
      </c>
      <c r="R201" s="155">
        <f>+'Contract 1'!M201+'Contract 2'!M201+'Contract 3'!M201+'Contract 4'!M201+'Contract 5'!M201+'Contract 6'!M201+'Contract 7'!M201+'Contract 8'!M201+'Contract 9'!M201+'Contract 10'!M201+'Contract 11'!M201+'Contract 12'!M201+'Contract 13'!M201+'Contract 14'!M201+'Contract 15'!M201</f>
        <v>0</v>
      </c>
      <c r="S201" s="155">
        <f>+'Contract 1'!N201+'Contract 2'!N201+'Contract 3'!N201+'Contract 4'!N201+'Contract 5'!N201+'Contract 6'!N201+'Contract 7'!N201+'Contract 8'!N201+'Contract 9'!N201+'Contract 10'!N201+'Contract 11'!N201+'Contract 12'!N201+'Contract 13'!N201+'Contract 14'!N201+'Contract 15'!N201</f>
        <v>0</v>
      </c>
      <c r="T201" s="155">
        <f>+'Contract 1'!O201+'Contract 2'!O201+'Contract 3'!O201+'Contract 4'!O201+'Contract 5'!O201+'Contract 6'!O201+'Contract 7'!O201+'Contract 8'!O201+'Contract 9'!O201+'Contract 10'!O201+'Contract 11'!O201+'Contract 12'!O201+'Contract 13'!O201+'Contract 14'!O201+'Contract 15'!O201</f>
        <v>0</v>
      </c>
      <c r="U201" s="155">
        <f>+'Contract 1'!P201+'Contract 2'!P201+'Contract 3'!P201+'Contract 4'!P201+'Contract 5'!P201+'Contract 6'!P201+'Contract 7'!P201+'Contract 8'!P201+'Contract 9'!P201+'Contract 10'!P201+'Contract 11'!P201+'Contract 12'!P201+'Contract 13'!P201+'Contract 14'!P201+'Contract 15'!P201</f>
        <v>0</v>
      </c>
      <c r="V201" s="155">
        <f>+'Contract 1'!Q201+'Contract 2'!Q201+'Contract 3'!Q201+'Contract 4'!Q201+'Contract 5'!Q201+'Contract 6'!Q201+'Contract 7'!Q201+'Contract 8'!Q201+'Contract 9'!Q201+'Contract 10'!Q201+'Contract 11'!Q201+'Contract 12'!Q201+'Contract 13'!Q201+'Contract 14'!Q201+'Contract 15'!Q201</f>
        <v>0</v>
      </c>
      <c r="W201" s="155">
        <f>+'Contract 1'!R201+'Contract 2'!R201+'Contract 3'!R201+'Contract 4'!R201+'Contract 5'!R201+'Contract 6'!R201+'Contract 7'!R201+'Contract 8'!R201+'Contract 9'!R201+'Contract 10'!R201+'Contract 11'!R201+'Contract 12'!R201+'Contract 13'!R201+'Contract 14'!R201+'Contract 15'!R201</f>
        <v>0</v>
      </c>
      <c r="X201" s="155">
        <f>+'Contract 1'!S201+'Contract 2'!S201+'Contract 3'!S201+'Contract 4'!S201+'Contract 5'!S201+'Contract 6'!S201+'Contract 7'!S201+'Contract 8'!S201+'Contract 9'!S201+'Contract 10'!S201+'Contract 11'!S201+'Contract 12'!S201+'Contract 13'!S201+'Contract 14'!S201+'Contract 15'!S201</f>
        <v>0</v>
      </c>
      <c r="Y201" s="155">
        <f>+'Contract 1'!T201+'Contract 2'!T201+'Contract 3'!T201+'Contract 4'!T201+'Contract 5'!T201+'Contract 6'!T201+'Contract 7'!T201+'Contract 8'!T201+'Contract 9'!T201+'Contract 10'!T201+'Contract 11'!T201+'Contract 12'!T201+'Contract 13'!T201+'Contract 14'!T201+'Contract 15'!T201</f>
        <v>0</v>
      </c>
      <c r="Z201" s="157">
        <f>SUM(N201:Y201)</f>
        <v>0</v>
      </c>
      <c r="AA201" s="126">
        <f>H201-Z201</f>
        <v>0</v>
      </c>
      <c r="AB201" s="18"/>
    </row>
    <row r="202" spans="2:28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+'Contract 1'!H202+'Contract 2'!H202+'Contract 3'!H202+'Contract 4'!H202+'Contract 5'!H202+'Contract 6'!H202+'Contract 7'!H202+'Contract 8'!H202+'Contract 9'!H202+'Contract 10'!H202+'Contract 11'!H202+'Contract 12'!H202+'Contract 13'!H202+'Contract 14'!H202+'Contract 15'!H202</f>
        <v>0</v>
      </c>
      <c r="I202" s="155">
        <f>+'FY 24-25 Forecast'!L207</f>
        <v>0</v>
      </c>
      <c r="J202" s="155">
        <f>+'FY 24-25 Forecast'!M207</f>
        <v>0</v>
      </c>
      <c r="K202" s="155">
        <f>+'FY 24-25 Forecast'!N207</f>
        <v>0</v>
      </c>
      <c r="L202" s="270">
        <f>+'FY 24-25 Forecast'!O207</f>
        <v>0</v>
      </c>
      <c r="M202" s="311"/>
      <c r="N202" s="155">
        <f>+'Contract 1'!I202+'Contract 2'!I202+'Contract 3'!I202+'Contract 4'!I202+'Contract 5'!I202+'Contract 6'!I202+'Contract 7'!I202+'Contract 8'!I202+'Contract 9'!I202+'Contract 10'!I202+'Contract 11'!I202+'Contract 12'!I202+'Contract 13'!I202+'Contract 14'!I202+'Contract 15'!I202</f>
        <v>0</v>
      </c>
      <c r="O202" s="155">
        <f>+'Contract 1'!J202+'Contract 2'!J202+'Contract 3'!J202+'Contract 4'!J202+'Contract 5'!J202+'Contract 6'!J202+'Contract 7'!J202+'Contract 8'!J202+'Contract 9'!J202+'Contract 10'!J202+'Contract 11'!J202+'Contract 12'!J202+'Contract 13'!J202+'Contract 14'!J202+'Contract 15'!J202</f>
        <v>0</v>
      </c>
      <c r="P202" s="155">
        <f>+'Contract 1'!K202+'Contract 2'!K202+'Contract 3'!K202+'Contract 4'!K202+'Contract 5'!K202+'Contract 6'!K202+'Contract 7'!K202+'Contract 8'!K202+'Contract 9'!K202+'Contract 10'!K202+'Contract 11'!K202+'Contract 12'!K202+'Contract 13'!K202+'Contract 14'!K202+'Contract 15'!K202</f>
        <v>0</v>
      </c>
      <c r="Q202" s="155">
        <f>+'Contract 1'!L202+'Contract 2'!L202+'Contract 3'!L202+'Contract 4'!L202+'Contract 5'!L202+'Contract 6'!L202+'Contract 7'!L202+'Contract 8'!L202+'Contract 9'!L202+'Contract 10'!L202+'Contract 11'!L202+'Contract 12'!L202+'Contract 13'!L202+'Contract 14'!L202+'Contract 15'!L202</f>
        <v>0</v>
      </c>
      <c r="R202" s="155">
        <f>+'Contract 1'!M202+'Contract 2'!M202+'Contract 3'!M202+'Contract 4'!M202+'Contract 5'!M202+'Contract 6'!M202+'Contract 7'!M202+'Contract 8'!M202+'Contract 9'!M202+'Contract 10'!M202+'Contract 11'!M202+'Contract 12'!M202+'Contract 13'!M202+'Contract 14'!M202+'Contract 15'!M202</f>
        <v>0</v>
      </c>
      <c r="S202" s="155">
        <f>+'Contract 1'!N202+'Contract 2'!N202+'Contract 3'!N202+'Contract 4'!N202+'Contract 5'!N202+'Contract 6'!N202+'Contract 7'!N202+'Contract 8'!N202+'Contract 9'!N202+'Contract 10'!N202+'Contract 11'!N202+'Contract 12'!N202+'Contract 13'!N202+'Contract 14'!N202+'Contract 15'!N202</f>
        <v>0</v>
      </c>
      <c r="T202" s="155">
        <f>+'Contract 1'!O202+'Contract 2'!O202+'Contract 3'!O202+'Contract 4'!O202+'Contract 5'!O202+'Contract 6'!O202+'Contract 7'!O202+'Contract 8'!O202+'Contract 9'!O202+'Contract 10'!O202+'Contract 11'!O202+'Contract 12'!O202+'Contract 13'!O202+'Contract 14'!O202+'Contract 15'!O202</f>
        <v>0</v>
      </c>
      <c r="U202" s="155">
        <f>+'Contract 1'!P202+'Contract 2'!P202+'Contract 3'!P202+'Contract 4'!P202+'Contract 5'!P202+'Contract 6'!P202+'Contract 7'!P202+'Contract 8'!P202+'Contract 9'!P202+'Contract 10'!P202+'Contract 11'!P202+'Contract 12'!P202+'Contract 13'!P202+'Contract 14'!P202+'Contract 15'!P202</f>
        <v>0</v>
      </c>
      <c r="V202" s="155">
        <f>+'Contract 1'!Q202+'Contract 2'!Q202+'Contract 3'!Q202+'Contract 4'!Q202+'Contract 5'!Q202+'Contract 6'!Q202+'Contract 7'!Q202+'Contract 8'!Q202+'Contract 9'!Q202+'Contract 10'!Q202+'Contract 11'!Q202+'Contract 12'!Q202+'Contract 13'!Q202+'Contract 14'!Q202+'Contract 15'!Q202</f>
        <v>0</v>
      </c>
      <c r="W202" s="155">
        <f>+'Contract 1'!R202+'Contract 2'!R202+'Contract 3'!R202+'Contract 4'!R202+'Contract 5'!R202+'Contract 6'!R202+'Contract 7'!R202+'Contract 8'!R202+'Contract 9'!R202+'Contract 10'!R202+'Contract 11'!R202+'Contract 12'!R202+'Contract 13'!R202+'Contract 14'!R202+'Contract 15'!R202</f>
        <v>0</v>
      </c>
      <c r="X202" s="155">
        <f>+'Contract 1'!S202+'Contract 2'!S202+'Contract 3'!S202+'Contract 4'!S202+'Contract 5'!S202+'Contract 6'!S202+'Contract 7'!S202+'Contract 8'!S202+'Contract 9'!S202+'Contract 10'!S202+'Contract 11'!S202+'Contract 12'!S202+'Contract 13'!S202+'Contract 14'!S202+'Contract 15'!S202</f>
        <v>0</v>
      </c>
      <c r="Y202" s="155">
        <f>+'Contract 1'!T202+'Contract 2'!T202+'Contract 3'!T202+'Contract 4'!T202+'Contract 5'!T202+'Contract 6'!T202+'Contract 7'!T202+'Contract 8'!T202+'Contract 9'!T202+'Contract 10'!T202+'Contract 11'!T202+'Contract 12'!T202+'Contract 13'!T202+'Contract 14'!T202+'Contract 15'!T202</f>
        <v>0</v>
      </c>
      <c r="Z202" s="157">
        <f>SUM(N202:Y202)</f>
        <v>0</v>
      </c>
      <c r="AA202" s="126">
        <f>H202-Z202</f>
        <v>0</v>
      </c>
      <c r="AB202" s="18"/>
    </row>
    <row r="203" spans="2:28" collapsed="1" x14ac:dyDescent="0.25">
      <c r="B203" s="163"/>
      <c r="C203" s="162" t="s">
        <v>517</v>
      </c>
      <c r="D203" s="164"/>
      <c r="E203" s="64"/>
      <c r="F203" s="65"/>
      <c r="G203" s="165"/>
      <c r="H203" s="159">
        <f>SUBTOTAL(9,H198:H202)</f>
        <v>0</v>
      </c>
      <c r="I203" s="166">
        <f>SUM(I198:I202)</f>
        <v>0</v>
      </c>
      <c r="J203" s="166">
        <f>SUM(J198:J202)</f>
        <v>0</v>
      </c>
      <c r="K203" s="166">
        <f>SUM(K198:K202)</f>
        <v>0</v>
      </c>
      <c r="L203" s="271">
        <f>SUM(L198:L202)</f>
        <v>878.48</v>
      </c>
      <c r="M203" s="312"/>
      <c r="N203" s="166">
        <f>SUBTOTAL(9,N198:N202)</f>
        <v>0</v>
      </c>
      <c r="O203" s="166">
        <f t="shared" ref="O203:Z203" si="47">SUBTOTAL(9,O198:O202)</f>
        <v>0</v>
      </c>
      <c r="P203" s="166">
        <f t="shared" si="47"/>
        <v>0</v>
      </c>
      <c r="Q203" s="166">
        <f t="shared" si="47"/>
        <v>0</v>
      </c>
      <c r="R203" s="166">
        <f t="shared" si="47"/>
        <v>0</v>
      </c>
      <c r="S203" s="166">
        <f t="shared" si="47"/>
        <v>0</v>
      </c>
      <c r="T203" s="166">
        <f t="shared" si="47"/>
        <v>0</v>
      </c>
      <c r="U203" s="166">
        <f t="shared" si="47"/>
        <v>0</v>
      </c>
      <c r="V203" s="166">
        <f t="shared" si="47"/>
        <v>0</v>
      </c>
      <c r="W203" s="166">
        <f t="shared" si="47"/>
        <v>0</v>
      </c>
      <c r="X203" s="166">
        <f t="shared" si="47"/>
        <v>0</v>
      </c>
      <c r="Y203" s="166">
        <f t="shared" si="47"/>
        <v>0</v>
      </c>
      <c r="Z203" s="166">
        <f t="shared" si="47"/>
        <v>0</v>
      </c>
      <c r="AA203" s="166">
        <f t="shared" ref="AA203" si="48">SUBTOTAL(9,AA198:AA202)</f>
        <v>0</v>
      </c>
      <c r="AB203" s="64"/>
    </row>
    <row r="204" spans="2:28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+'Contract 1'!H204+'Contract 2'!H204+'Contract 3'!H204+'Contract 4'!H204+'Contract 5'!H204+'Contract 6'!H204+'Contract 7'!H204+'Contract 8'!H204+'Contract 9'!H204+'Contract 10'!H204+'Contract 11'!H204+'Contract 12'!H204+'Contract 13'!H204+'Contract 14'!H204+'Contract 15'!H204</f>
        <v>0</v>
      </c>
      <c r="I204" s="155">
        <f>+'FY 24-25 Forecast'!L209</f>
        <v>0</v>
      </c>
      <c r="J204" s="155">
        <f>+'FY 24-25 Forecast'!M209</f>
        <v>0</v>
      </c>
      <c r="K204" s="155">
        <f>+'FY 24-25 Forecast'!N209</f>
        <v>0</v>
      </c>
      <c r="L204" s="270">
        <f>+'FY 24-25 Forecast'!O209</f>
        <v>0</v>
      </c>
      <c r="M204" s="309"/>
      <c r="N204" s="155">
        <f>+'Contract 1'!I204+'Contract 2'!I204+'Contract 3'!I204+'Contract 4'!I204+'Contract 5'!I204+'Contract 6'!I204+'Contract 7'!I204+'Contract 8'!I204+'Contract 9'!I204+'Contract 10'!I204+'Contract 11'!I204+'Contract 12'!I204+'Contract 13'!I204+'Contract 14'!I204+'Contract 15'!I204</f>
        <v>0</v>
      </c>
      <c r="O204" s="155">
        <f>+'Contract 1'!J204+'Contract 2'!J204+'Contract 3'!J204+'Contract 4'!J204+'Contract 5'!J204+'Contract 6'!J204+'Contract 7'!J204+'Contract 8'!J204+'Contract 9'!J204+'Contract 10'!J204+'Contract 11'!J204+'Contract 12'!J204+'Contract 13'!J204+'Contract 14'!J204+'Contract 15'!J204</f>
        <v>0</v>
      </c>
      <c r="P204" s="155">
        <f>+'Contract 1'!K204+'Contract 2'!K204+'Contract 3'!K204+'Contract 4'!K204+'Contract 5'!K204+'Contract 6'!K204+'Contract 7'!K204+'Contract 8'!K204+'Contract 9'!K204+'Contract 10'!K204+'Contract 11'!K204+'Contract 12'!K204+'Contract 13'!K204+'Contract 14'!K204+'Contract 15'!K204</f>
        <v>0</v>
      </c>
      <c r="Q204" s="155">
        <f>+'Contract 1'!L204+'Contract 2'!L204+'Contract 3'!L204+'Contract 4'!L204+'Contract 5'!L204+'Contract 6'!L204+'Contract 7'!L204+'Contract 8'!L204+'Contract 9'!L204+'Contract 10'!L204+'Contract 11'!L204+'Contract 12'!L204+'Contract 13'!L204+'Contract 14'!L204+'Contract 15'!L204</f>
        <v>0</v>
      </c>
      <c r="R204" s="155">
        <f>+'Contract 1'!M204+'Contract 2'!M204+'Contract 3'!M204+'Contract 4'!M204+'Contract 5'!M204+'Contract 6'!M204+'Contract 7'!M204+'Contract 8'!M204+'Contract 9'!M204+'Contract 10'!M204+'Contract 11'!M204+'Contract 12'!M204+'Contract 13'!M204+'Contract 14'!M204+'Contract 15'!M204</f>
        <v>0</v>
      </c>
      <c r="S204" s="155">
        <f>+'Contract 1'!N204+'Contract 2'!N204+'Contract 3'!N204+'Contract 4'!N204+'Contract 5'!N204+'Contract 6'!N204+'Contract 7'!N204+'Contract 8'!N204+'Contract 9'!N204+'Contract 10'!N204+'Contract 11'!N204+'Contract 12'!N204+'Contract 13'!N204+'Contract 14'!N204+'Contract 15'!N204</f>
        <v>0</v>
      </c>
      <c r="T204" s="155">
        <f>+'Contract 1'!O204+'Contract 2'!O204+'Contract 3'!O204+'Contract 4'!O204+'Contract 5'!O204+'Contract 6'!O204+'Contract 7'!O204+'Contract 8'!O204+'Contract 9'!O204+'Contract 10'!O204+'Contract 11'!O204+'Contract 12'!O204+'Contract 13'!O204+'Contract 14'!O204+'Contract 15'!O204</f>
        <v>0</v>
      </c>
      <c r="U204" s="155">
        <f>+'Contract 1'!P204+'Contract 2'!P204+'Contract 3'!P204+'Contract 4'!P204+'Contract 5'!P204+'Contract 6'!P204+'Contract 7'!P204+'Contract 8'!P204+'Contract 9'!P204+'Contract 10'!P204+'Contract 11'!P204+'Contract 12'!P204+'Contract 13'!P204+'Contract 14'!P204+'Contract 15'!P204</f>
        <v>0</v>
      </c>
      <c r="V204" s="155">
        <f>+'Contract 1'!Q204+'Contract 2'!Q204+'Contract 3'!Q204+'Contract 4'!Q204+'Contract 5'!Q204+'Contract 6'!Q204+'Contract 7'!Q204+'Contract 8'!Q204+'Contract 9'!Q204+'Contract 10'!Q204+'Contract 11'!Q204+'Contract 12'!Q204+'Contract 13'!Q204+'Contract 14'!Q204+'Contract 15'!Q204</f>
        <v>0</v>
      </c>
      <c r="W204" s="155">
        <f>+'Contract 1'!R204+'Contract 2'!R204+'Contract 3'!R204+'Contract 4'!R204+'Contract 5'!R204+'Contract 6'!R204+'Contract 7'!R204+'Contract 8'!R204+'Contract 9'!R204+'Contract 10'!R204+'Contract 11'!R204+'Contract 12'!R204+'Contract 13'!R204+'Contract 14'!R204+'Contract 15'!R204</f>
        <v>0</v>
      </c>
      <c r="X204" s="155">
        <f>+'Contract 1'!S204+'Contract 2'!S204+'Contract 3'!S204+'Contract 4'!S204+'Contract 5'!S204+'Contract 6'!S204+'Contract 7'!S204+'Contract 8'!S204+'Contract 9'!S204+'Contract 10'!S204+'Contract 11'!S204+'Contract 12'!S204+'Contract 13'!S204+'Contract 14'!S204+'Contract 15'!S204</f>
        <v>0</v>
      </c>
      <c r="Y204" s="155">
        <f>+'Contract 1'!T204+'Contract 2'!T204+'Contract 3'!T204+'Contract 4'!T204+'Contract 5'!T204+'Contract 6'!T204+'Contract 7'!T204+'Contract 8'!T204+'Contract 9'!T204+'Contract 10'!T204+'Contract 11'!T204+'Contract 12'!T204+'Contract 13'!T204+'Contract 14'!T204+'Contract 15'!T204</f>
        <v>0</v>
      </c>
      <c r="Z204" s="157">
        <f t="shared" ref="Z204:Z211" si="49">SUM(N204:Y204)</f>
        <v>0</v>
      </c>
      <c r="AA204" s="126">
        <f t="shared" ref="AA204:AA211" si="50">H204-Z204</f>
        <v>0</v>
      </c>
      <c r="AB204" s="18"/>
    </row>
    <row r="205" spans="2:28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+'Contract 1'!H205+'Contract 2'!H205+'Contract 3'!H205+'Contract 4'!H205+'Contract 5'!H205+'Contract 6'!H205+'Contract 7'!H205+'Contract 8'!H205+'Contract 9'!H205+'Contract 10'!H205+'Contract 11'!H205+'Contract 12'!H205+'Contract 13'!H205+'Contract 14'!H205+'Contract 15'!H205</f>
        <v>0</v>
      </c>
      <c r="I205" s="155">
        <f>+'FY 24-25 Forecast'!L210</f>
        <v>0</v>
      </c>
      <c r="J205" s="155">
        <f>+'FY 24-25 Forecast'!M210</f>
        <v>0</v>
      </c>
      <c r="K205" s="155">
        <f>+'FY 24-25 Forecast'!N210</f>
        <v>0</v>
      </c>
      <c r="L205" s="270">
        <f>+'FY 24-25 Forecast'!O210</f>
        <v>0</v>
      </c>
      <c r="M205" s="309"/>
      <c r="N205" s="155">
        <f>+'Contract 1'!I205+'Contract 2'!I205+'Contract 3'!I205+'Contract 4'!I205+'Contract 5'!I205+'Contract 6'!I205+'Contract 7'!I205+'Contract 8'!I205+'Contract 9'!I205+'Contract 10'!I205+'Contract 11'!I205+'Contract 12'!I205+'Contract 13'!I205+'Contract 14'!I205+'Contract 15'!I205</f>
        <v>0</v>
      </c>
      <c r="O205" s="155">
        <f>+'Contract 1'!J205+'Contract 2'!J205+'Contract 3'!J205+'Contract 4'!J205+'Contract 5'!J205+'Contract 6'!J205+'Contract 7'!J205+'Contract 8'!J205+'Contract 9'!J205+'Contract 10'!J205+'Contract 11'!J205+'Contract 12'!J205+'Contract 13'!J205+'Contract 14'!J205+'Contract 15'!J205</f>
        <v>0</v>
      </c>
      <c r="P205" s="155">
        <f>+'Contract 1'!K205+'Contract 2'!K205+'Contract 3'!K205+'Contract 4'!K205+'Contract 5'!K205+'Contract 6'!K205+'Contract 7'!K205+'Contract 8'!K205+'Contract 9'!K205+'Contract 10'!K205+'Contract 11'!K205+'Contract 12'!K205+'Contract 13'!K205+'Contract 14'!K205+'Contract 15'!K205</f>
        <v>0</v>
      </c>
      <c r="Q205" s="155">
        <f>+'Contract 1'!L205+'Contract 2'!L205+'Contract 3'!L205+'Contract 4'!L205+'Contract 5'!L205+'Contract 6'!L205+'Contract 7'!L205+'Contract 8'!L205+'Contract 9'!L205+'Contract 10'!L205+'Contract 11'!L205+'Contract 12'!L205+'Contract 13'!L205+'Contract 14'!L205+'Contract 15'!L205</f>
        <v>0</v>
      </c>
      <c r="R205" s="155">
        <f>+'Contract 1'!M205+'Contract 2'!M205+'Contract 3'!M205+'Contract 4'!M205+'Contract 5'!M205+'Contract 6'!M205+'Contract 7'!M205+'Contract 8'!M205+'Contract 9'!M205+'Contract 10'!M205+'Contract 11'!M205+'Contract 12'!M205+'Contract 13'!M205+'Contract 14'!M205+'Contract 15'!M205</f>
        <v>0</v>
      </c>
      <c r="S205" s="155">
        <f>+'Contract 1'!N205+'Contract 2'!N205+'Contract 3'!N205+'Contract 4'!N205+'Contract 5'!N205+'Contract 6'!N205+'Contract 7'!N205+'Contract 8'!N205+'Contract 9'!N205+'Contract 10'!N205+'Contract 11'!N205+'Contract 12'!N205+'Contract 13'!N205+'Contract 14'!N205+'Contract 15'!N205</f>
        <v>0</v>
      </c>
      <c r="T205" s="155">
        <f>+'Contract 1'!O205+'Contract 2'!O205+'Contract 3'!O205+'Contract 4'!O205+'Contract 5'!O205+'Contract 6'!O205+'Contract 7'!O205+'Contract 8'!O205+'Contract 9'!O205+'Contract 10'!O205+'Contract 11'!O205+'Contract 12'!O205+'Contract 13'!O205+'Contract 14'!O205+'Contract 15'!O205</f>
        <v>0</v>
      </c>
      <c r="U205" s="155">
        <f>+'Contract 1'!P205+'Contract 2'!P205+'Contract 3'!P205+'Contract 4'!P205+'Contract 5'!P205+'Contract 6'!P205+'Contract 7'!P205+'Contract 8'!P205+'Contract 9'!P205+'Contract 10'!P205+'Contract 11'!P205+'Contract 12'!P205+'Contract 13'!P205+'Contract 14'!P205+'Contract 15'!P205</f>
        <v>0</v>
      </c>
      <c r="V205" s="155">
        <f>+'Contract 1'!Q205+'Contract 2'!Q205+'Contract 3'!Q205+'Contract 4'!Q205+'Contract 5'!Q205+'Contract 6'!Q205+'Contract 7'!Q205+'Contract 8'!Q205+'Contract 9'!Q205+'Contract 10'!Q205+'Contract 11'!Q205+'Contract 12'!Q205+'Contract 13'!Q205+'Contract 14'!Q205+'Contract 15'!Q205</f>
        <v>0</v>
      </c>
      <c r="W205" s="155">
        <f>+'Contract 1'!R205+'Contract 2'!R205+'Contract 3'!R205+'Contract 4'!R205+'Contract 5'!R205+'Contract 6'!R205+'Contract 7'!R205+'Contract 8'!R205+'Contract 9'!R205+'Contract 10'!R205+'Contract 11'!R205+'Contract 12'!R205+'Contract 13'!R205+'Contract 14'!R205+'Contract 15'!R205</f>
        <v>0</v>
      </c>
      <c r="X205" s="155">
        <f>+'Contract 1'!S205+'Contract 2'!S205+'Contract 3'!S205+'Contract 4'!S205+'Contract 5'!S205+'Contract 6'!S205+'Contract 7'!S205+'Contract 8'!S205+'Contract 9'!S205+'Contract 10'!S205+'Contract 11'!S205+'Contract 12'!S205+'Contract 13'!S205+'Contract 14'!S205+'Contract 15'!S205</f>
        <v>0</v>
      </c>
      <c r="Y205" s="155">
        <f>+'Contract 1'!T205+'Contract 2'!T205+'Contract 3'!T205+'Contract 4'!T205+'Contract 5'!T205+'Contract 6'!T205+'Contract 7'!T205+'Contract 8'!T205+'Contract 9'!T205+'Contract 10'!T205+'Contract 11'!T205+'Contract 12'!T205+'Contract 13'!T205+'Contract 14'!T205+'Contract 15'!T205</f>
        <v>0</v>
      </c>
      <c r="Z205" s="157">
        <f t="shared" si="49"/>
        <v>0</v>
      </c>
      <c r="AA205" s="126">
        <f t="shared" si="50"/>
        <v>0</v>
      </c>
      <c r="AB205" s="18"/>
    </row>
    <row r="206" spans="2:28" collapsed="1" x14ac:dyDescent="0.25">
      <c r="B206" s="163"/>
      <c r="C206" s="162" t="s">
        <v>635</v>
      </c>
      <c r="D206" s="164"/>
      <c r="E206" s="64"/>
      <c r="F206" s="65"/>
      <c r="G206" s="165"/>
      <c r="H206" s="159">
        <f>SUBTOTAL(9,H204:H205)</f>
        <v>0</v>
      </c>
      <c r="I206" s="159">
        <f t="shared" ref="I206:AA206" si="51">SUBTOTAL(9,I204:I205)</f>
        <v>0</v>
      </c>
      <c r="J206" s="159">
        <f t="shared" si="51"/>
        <v>0</v>
      </c>
      <c r="K206" s="159">
        <f t="shared" si="51"/>
        <v>0</v>
      </c>
      <c r="L206" s="271">
        <f t="shared" si="51"/>
        <v>0</v>
      </c>
      <c r="M206" s="310"/>
      <c r="N206" s="159">
        <f t="shared" si="51"/>
        <v>0</v>
      </c>
      <c r="O206" s="159">
        <f t="shared" si="51"/>
        <v>0</v>
      </c>
      <c r="P206" s="159">
        <f t="shared" si="51"/>
        <v>0</v>
      </c>
      <c r="Q206" s="159">
        <f t="shared" si="51"/>
        <v>0</v>
      </c>
      <c r="R206" s="159">
        <f t="shared" si="51"/>
        <v>0</v>
      </c>
      <c r="S206" s="159">
        <f t="shared" si="51"/>
        <v>0</v>
      </c>
      <c r="T206" s="159">
        <f t="shared" si="51"/>
        <v>0</v>
      </c>
      <c r="U206" s="159">
        <f t="shared" si="51"/>
        <v>0</v>
      </c>
      <c r="V206" s="159">
        <f t="shared" si="51"/>
        <v>0</v>
      </c>
      <c r="W206" s="159">
        <f t="shared" si="51"/>
        <v>0</v>
      </c>
      <c r="X206" s="159">
        <f t="shared" si="51"/>
        <v>0</v>
      </c>
      <c r="Y206" s="159">
        <f t="shared" si="51"/>
        <v>0</v>
      </c>
      <c r="Z206" s="159">
        <f t="shared" si="51"/>
        <v>0</v>
      </c>
      <c r="AA206" s="159">
        <f t="shared" si="51"/>
        <v>0</v>
      </c>
      <c r="AB206" s="64"/>
    </row>
    <row r="207" spans="2:28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+'Contract 1'!H207+'Contract 2'!H207+'Contract 3'!H207+'Contract 4'!H207+'Contract 5'!H207+'Contract 6'!H207+'Contract 7'!H207+'Contract 8'!H207+'Contract 9'!H207+'Contract 10'!H207+'Contract 11'!H207+'Contract 12'!H207+'Contract 13'!H207+'Contract 14'!H207+'Contract 15'!H207</f>
        <v>5000</v>
      </c>
      <c r="I207" s="155">
        <f>+'FY 24-25 Forecast'!L212</f>
        <v>2083.33</v>
      </c>
      <c r="J207" s="155">
        <f>+'FY 24-25 Forecast'!M212</f>
        <v>2083.33</v>
      </c>
      <c r="K207" s="155">
        <f>+'FY 24-25 Forecast'!N212</f>
        <v>2083.33</v>
      </c>
      <c r="L207" s="270">
        <f>+'FY 24-25 Forecast'!O212</f>
        <v>6249.99</v>
      </c>
      <c r="M207" s="309"/>
      <c r="N207" s="155">
        <f>+'Contract 1'!I207+'Contract 2'!I207+'Contract 3'!I207+'Contract 4'!I207+'Contract 5'!I207+'Contract 6'!I207+'Contract 7'!I207+'Contract 8'!I207+'Contract 9'!I207+'Contract 10'!I207+'Contract 11'!I207+'Contract 12'!I207+'Contract 13'!I207+'Contract 14'!I207+'Contract 15'!I207</f>
        <v>416.67</v>
      </c>
      <c r="O207" s="155">
        <f>+'Contract 1'!J207+'Contract 2'!J207+'Contract 3'!J207+'Contract 4'!J207+'Contract 5'!J207+'Contract 6'!J207+'Contract 7'!J207+'Contract 8'!J207+'Contract 9'!J207+'Contract 10'!J207+'Contract 11'!J207+'Contract 12'!J207+'Contract 13'!J207+'Contract 14'!J207+'Contract 15'!J207</f>
        <v>416.67</v>
      </c>
      <c r="P207" s="155">
        <f>+'Contract 1'!K207+'Contract 2'!K207+'Contract 3'!K207+'Contract 4'!K207+'Contract 5'!K207+'Contract 6'!K207+'Contract 7'!K207+'Contract 8'!K207+'Contract 9'!K207+'Contract 10'!K207+'Contract 11'!K207+'Contract 12'!K207+'Contract 13'!K207+'Contract 14'!K207+'Contract 15'!K207</f>
        <v>416.67</v>
      </c>
      <c r="Q207" s="155">
        <f>+'Contract 1'!L207+'Contract 2'!L207+'Contract 3'!L207+'Contract 4'!L207+'Contract 5'!L207+'Contract 6'!L207+'Contract 7'!L207+'Contract 8'!L207+'Contract 9'!L207+'Contract 10'!L207+'Contract 11'!L207+'Contract 12'!L207+'Contract 13'!L207+'Contract 14'!L207+'Contract 15'!L207</f>
        <v>416.67</v>
      </c>
      <c r="R207" s="155">
        <f>+'Contract 1'!M207+'Contract 2'!M207+'Contract 3'!M207+'Contract 4'!M207+'Contract 5'!M207+'Contract 6'!M207+'Contract 7'!M207+'Contract 8'!M207+'Contract 9'!M207+'Contract 10'!M207+'Contract 11'!M207+'Contract 12'!M207+'Contract 13'!M207+'Contract 14'!M207+'Contract 15'!M207</f>
        <v>416.67</v>
      </c>
      <c r="S207" s="155">
        <f>+'Contract 1'!N207+'Contract 2'!N207+'Contract 3'!N207+'Contract 4'!N207+'Contract 5'!N207+'Contract 6'!N207+'Contract 7'!N207+'Contract 8'!N207+'Contract 9'!N207+'Contract 10'!N207+'Contract 11'!N207+'Contract 12'!N207+'Contract 13'!N207+'Contract 14'!N207+'Contract 15'!N207</f>
        <v>416.67</v>
      </c>
      <c r="T207" s="155">
        <f>+'Contract 1'!O207+'Contract 2'!O207+'Contract 3'!O207+'Contract 4'!O207+'Contract 5'!O207+'Contract 6'!O207+'Contract 7'!O207+'Contract 8'!O207+'Contract 9'!O207+'Contract 10'!O207+'Contract 11'!O207+'Contract 12'!O207+'Contract 13'!O207+'Contract 14'!O207+'Contract 15'!O207</f>
        <v>416.67</v>
      </c>
      <c r="U207" s="155">
        <f>+'Contract 1'!P207+'Contract 2'!P207+'Contract 3'!P207+'Contract 4'!P207+'Contract 5'!P207+'Contract 6'!P207+'Contract 7'!P207+'Contract 8'!P207+'Contract 9'!P207+'Contract 10'!P207+'Contract 11'!P207+'Contract 12'!P207+'Contract 13'!P207+'Contract 14'!P207+'Contract 15'!P207</f>
        <v>416.67</v>
      </c>
      <c r="V207" s="155">
        <f>+'Contract 1'!Q207+'Contract 2'!Q207+'Contract 3'!Q207+'Contract 4'!Q207+'Contract 5'!Q207+'Contract 6'!Q207+'Contract 7'!Q207+'Contract 8'!Q207+'Contract 9'!Q207+'Contract 10'!Q207+'Contract 11'!Q207+'Contract 12'!Q207+'Contract 13'!Q207+'Contract 14'!Q207+'Contract 15'!Q207</f>
        <v>416.67</v>
      </c>
      <c r="W207" s="155">
        <f>+'Contract 1'!R207+'Contract 2'!R207+'Contract 3'!R207+'Contract 4'!R207+'Contract 5'!R207+'Contract 6'!R207+'Contract 7'!R207+'Contract 8'!R207+'Contract 9'!R207+'Contract 10'!R207+'Contract 11'!R207+'Contract 12'!R207+'Contract 13'!R207+'Contract 14'!R207+'Contract 15'!R207</f>
        <v>416.67</v>
      </c>
      <c r="X207" s="155">
        <f>+'Contract 1'!S207+'Contract 2'!S207+'Contract 3'!S207+'Contract 4'!S207+'Contract 5'!S207+'Contract 6'!S207+'Contract 7'!S207+'Contract 8'!S207+'Contract 9'!S207+'Contract 10'!S207+'Contract 11'!S207+'Contract 12'!S207+'Contract 13'!S207+'Contract 14'!S207+'Contract 15'!S207</f>
        <v>416.67</v>
      </c>
      <c r="Y207" s="155">
        <f>+'Contract 1'!T207+'Contract 2'!T207+'Contract 3'!T207+'Contract 4'!T207+'Contract 5'!T207+'Contract 6'!T207+'Contract 7'!T207+'Contract 8'!T207+'Contract 9'!T207+'Contract 10'!T207+'Contract 11'!T207+'Contract 12'!T207+'Contract 13'!T207+'Contract 14'!T207+'Contract 15'!T207</f>
        <v>416.67</v>
      </c>
      <c r="Z207" s="157">
        <f t="shared" si="49"/>
        <v>5000.04</v>
      </c>
      <c r="AA207" s="126">
        <f t="shared" si="50"/>
        <v>-3.999999999996362E-2</v>
      </c>
      <c r="AB207" s="18"/>
    </row>
    <row r="208" spans="2:28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+'Contract 1'!H208+'Contract 2'!H208+'Contract 3'!H208+'Contract 4'!H208+'Contract 5'!H208+'Contract 6'!H208+'Contract 7'!H208+'Contract 8'!H208+'Contract 9'!H208+'Contract 10'!H208+'Contract 11'!H208+'Contract 12'!H208+'Contract 13'!H208+'Contract 14'!H208+'Contract 15'!H208</f>
        <v>0</v>
      </c>
      <c r="I208" s="155">
        <f>+'FY 24-25 Forecast'!L213</f>
        <v>0</v>
      </c>
      <c r="J208" s="155">
        <f>+'FY 24-25 Forecast'!M213</f>
        <v>0</v>
      </c>
      <c r="K208" s="155">
        <f>+'FY 24-25 Forecast'!N213</f>
        <v>0</v>
      </c>
      <c r="L208" s="270">
        <f>+'FY 24-25 Forecast'!O213</f>
        <v>0</v>
      </c>
      <c r="M208" s="309"/>
      <c r="N208" s="155">
        <f>+'Contract 1'!I208+'Contract 2'!I208+'Contract 3'!I208+'Contract 4'!I208+'Contract 5'!I208+'Contract 6'!I208+'Contract 7'!I208+'Contract 8'!I208+'Contract 9'!I208+'Contract 10'!I208+'Contract 11'!I208+'Contract 12'!I208+'Contract 13'!I208+'Contract 14'!I208+'Contract 15'!I208</f>
        <v>0</v>
      </c>
      <c r="O208" s="155">
        <f>+'Contract 1'!J208+'Contract 2'!J208+'Contract 3'!J208+'Contract 4'!J208+'Contract 5'!J208+'Contract 6'!J208+'Contract 7'!J208+'Contract 8'!J208+'Contract 9'!J208+'Contract 10'!J208+'Contract 11'!J208+'Contract 12'!J208+'Contract 13'!J208+'Contract 14'!J208+'Contract 15'!J208</f>
        <v>0</v>
      </c>
      <c r="P208" s="155">
        <f>+'Contract 1'!K208+'Contract 2'!K208+'Contract 3'!K208+'Contract 4'!K208+'Contract 5'!K208+'Contract 6'!K208+'Contract 7'!K208+'Contract 8'!K208+'Contract 9'!K208+'Contract 10'!K208+'Contract 11'!K208+'Contract 12'!K208+'Contract 13'!K208+'Contract 14'!K208+'Contract 15'!K208</f>
        <v>0</v>
      </c>
      <c r="Q208" s="155">
        <f>+'Contract 1'!L208+'Contract 2'!L208+'Contract 3'!L208+'Contract 4'!L208+'Contract 5'!L208+'Contract 6'!L208+'Contract 7'!L208+'Contract 8'!L208+'Contract 9'!L208+'Contract 10'!L208+'Contract 11'!L208+'Contract 12'!L208+'Contract 13'!L208+'Contract 14'!L208+'Contract 15'!L208</f>
        <v>0</v>
      </c>
      <c r="R208" s="155">
        <f>+'Contract 1'!M208+'Contract 2'!M208+'Contract 3'!M208+'Contract 4'!M208+'Contract 5'!M208+'Contract 6'!M208+'Contract 7'!M208+'Contract 8'!M208+'Contract 9'!M208+'Contract 10'!M208+'Contract 11'!M208+'Contract 12'!M208+'Contract 13'!M208+'Contract 14'!M208+'Contract 15'!M208</f>
        <v>0</v>
      </c>
      <c r="S208" s="155">
        <f>+'Contract 1'!N208+'Contract 2'!N208+'Contract 3'!N208+'Contract 4'!N208+'Contract 5'!N208+'Contract 6'!N208+'Contract 7'!N208+'Contract 8'!N208+'Contract 9'!N208+'Contract 10'!N208+'Contract 11'!N208+'Contract 12'!N208+'Contract 13'!N208+'Contract 14'!N208+'Contract 15'!N208</f>
        <v>0</v>
      </c>
      <c r="T208" s="155">
        <f>+'Contract 1'!O208+'Contract 2'!O208+'Contract 3'!O208+'Contract 4'!O208+'Contract 5'!O208+'Contract 6'!O208+'Contract 7'!O208+'Contract 8'!O208+'Contract 9'!O208+'Contract 10'!O208+'Contract 11'!O208+'Contract 12'!O208+'Contract 13'!O208+'Contract 14'!O208+'Contract 15'!O208</f>
        <v>0</v>
      </c>
      <c r="U208" s="155">
        <f>+'Contract 1'!P208+'Contract 2'!P208+'Contract 3'!P208+'Contract 4'!P208+'Contract 5'!P208+'Contract 6'!P208+'Contract 7'!P208+'Contract 8'!P208+'Contract 9'!P208+'Contract 10'!P208+'Contract 11'!P208+'Contract 12'!P208+'Contract 13'!P208+'Contract 14'!P208+'Contract 15'!P208</f>
        <v>0</v>
      </c>
      <c r="V208" s="155">
        <f>+'Contract 1'!Q208+'Contract 2'!Q208+'Contract 3'!Q208+'Contract 4'!Q208+'Contract 5'!Q208+'Contract 6'!Q208+'Contract 7'!Q208+'Contract 8'!Q208+'Contract 9'!Q208+'Contract 10'!Q208+'Contract 11'!Q208+'Contract 12'!Q208+'Contract 13'!Q208+'Contract 14'!Q208+'Contract 15'!Q208</f>
        <v>0</v>
      </c>
      <c r="W208" s="155">
        <f>+'Contract 1'!R208+'Contract 2'!R208+'Contract 3'!R208+'Contract 4'!R208+'Contract 5'!R208+'Contract 6'!R208+'Contract 7'!R208+'Contract 8'!R208+'Contract 9'!R208+'Contract 10'!R208+'Contract 11'!R208+'Contract 12'!R208+'Contract 13'!R208+'Contract 14'!R208+'Contract 15'!R208</f>
        <v>0</v>
      </c>
      <c r="X208" s="155">
        <f>+'Contract 1'!S208+'Contract 2'!S208+'Contract 3'!S208+'Contract 4'!S208+'Contract 5'!S208+'Contract 6'!S208+'Contract 7'!S208+'Contract 8'!S208+'Contract 9'!S208+'Contract 10'!S208+'Contract 11'!S208+'Contract 12'!S208+'Contract 13'!S208+'Contract 14'!S208+'Contract 15'!S208</f>
        <v>0</v>
      </c>
      <c r="Y208" s="155">
        <f>+'Contract 1'!T208+'Contract 2'!T208+'Contract 3'!T208+'Contract 4'!T208+'Contract 5'!T208+'Contract 6'!T208+'Contract 7'!T208+'Contract 8'!T208+'Contract 9'!T208+'Contract 10'!T208+'Contract 11'!T208+'Contract 12'!T208+'Contract 13'!T208+'Contract 14'!T208+'Contract 15'!T208</f>
        <v>0</v>
      </c>
      <c r="Z208" s="157">
        <f t="shared" si="49"/>
        <v>0</v>
      </c>
      <c r="AA208" s="126">
        <f t="shared" si="50"/>
        <v>0</v>
      </c>
      <c r="AB208" s="18"/>
    </row>
    <row r="209" spans="2:28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+'Contract 1'!H209+'Contract 2'!H209+'Contract 3'!H209+'Contract 4'!H209+'Contract 5'!H209+'Contract 6'!H209+'Contract 7'!H209+'Contract 8'!H209+'Contract 9'!H209+'Contract 10'!H209+'Contract 11'!H209+'Contract 12'!H209+'Contract 13'!H209+'Contract 14'!H209+'Contract 15'!H209</f>
        <v>0</v>
      </c>
      <c r="I209" s="155">
        <f>+'FY 24-25 Forecast'!L214</f>
        <v>0</v>
      </c>
      <c r="J209" s="155">
        <f>+'FY 24-25 Forecast'!M214</f>
        <v>0</v>
      </c>
      <c r="K209" s="155">
        <f>+'FY 24-25 Forecast'!N214</f>
        <v>0</v>
      </c>
      <c r="L209" s="270">
        <f>+'FY 24-25 Forecast'!O214</f>
        <v>0</v>
      </c>
      <c r="M209" s="309"/>
      <c r="N209" s="155">
        <f>+'Contract 1'!I209+'Contract 2'!I209+'Contract 3'!I209+'Contract 4'!I209+'Contract 5'!I209+'Contract 6'!I209+'Contract 7'!I209+'Contract 8'!I209+'Contract 9'!I209+'Contract 10'!I209+'Contract 11'!I209+'Contract 12'!I209+'Contract 13'!I209+'Contract 14'!I209+'Contract 15'!I209</f>
        <v>0</v>
      </c>
      <c r="O209" s="155">
        <f>+'Contract 1'!J209+'Contract 2'!J209+'Contract 3'!J209+'Contract 4'!J209+'Contract 5'!J209+'Contract 6'!J209+'Contract 7'!J209+'Contract 8'!J209+'Contract 9'!J209+'Contract 10'!J209+'Contract 11'!J209+'Contract 12'!J209+'Contract 13'!J209+'Contract 14'!J209+'Contract 15'!J209</f>
        <v>0</v>
      </c>
      <c r="P209" s="155">
        <f>+'Contract 1'!K209+'Contract 2'!K209+'Contract 3'!K209+'Contract 4'!K209+'Contract 5'!K209+'Contract 6'!K209+'Contract 7'!K209+'Contract 8'!K209+'Contract 9'!K209+'Contract 10'!K209+'Contract 11'!K209+'Contract 12'!K209+'Contract 13'!K209+'Contract 14'!K209+'Contract 15'!K209</f>
        <v>0</v>
      </c>
      <c r="Q209" s="155">
        <f>+'Contract 1'!L209+'Contract 2'!L209+'Contract 3'!L209+'Contract 4'!L209+'Contract 5'!L209+'Contract 6'!L209+'Contract 7'!L209+'Contract 8'!L209+'Contract 9'!L209+'Contract 10'!L209+'Contract 11'!L209+'Contract 12'!L209+'Contract 13'!L209+'Contract 14'!L209+'Contract 15'!L209</f>
        <v>0</v>
      </c>
      <c r="R209" s="155">
        <f>+'Contract 1'!M209+'Contract 2'!M209+'Contract 3'!M209+'Contract 4'!M209+'Contract 5'!M209+'Contract 6'!M209+'Contract 7'!M209+'Contract 8'!M209+'Contract 9'!M209+'Contract 10'!M209+'Contract 11'!M209+'Contract 12'!M209+'Contract 13'!M209+'Contract 14'!M209+'Contract 15'!M209</f>
        <v>0</v>
      </c>
      <c r="S209" s="155">
        <f>+'Contract 1'!N209+'Contract 2'!N209+'Contract 3'!N209+'Contract 4'!N209+'Contract 5'!N209+'Contract 6'!N209+'Contract 7'!N209+'Contract 8'!N209+'Contract 9'!N209+'Contract 10'!N209+'Contract 11'!N209+'Contract 12'!N209+'Contract 13'!N209+'Contract 14'!N209+'Contract 15'!N209</f>
        <v>0</v>
      </c>
      <c r="T209" s="155">
        <f>+'Contract 1'!O209+'Contract 2'!O209+'Contract 3'!O209+'Contract 4'!O209+'Contract 5'!O209+'Contract 6'!O209+'Contract 7'!O209+'Contract 8'!O209+'Contract 9'!O209+'Contract 10'!O209+'Contract 11'!O209+'Contract 12'!O209+'Contract 13'!O209+'Contract 14'!O209+'Contract 15'!O209</f>
        <v>0</v>
      </c>
      <c r="U209" s="155">
        <f>+'Contract 1'!P209+'Contract 2'!P209+'Contract 3'!P209+'Contract 4'!P209+'Contract 5'!P209+'Contract 6'!P209+'Contract 7'!P209+'Contract 8'!P209+'Contract 9'!P209+'Contract 10'!P209+'Contract 11'!P209+'Contract 12'!P209+'Contract 13'!P209+'Contract 14'!P209+'Contract 15'!P209</f>
        <v>0</v>
      </c>
      <c r="V209" s="155">
        <f>+'Contract 1'!Q209+'Contract 2'!Q209+'Contract 3'!Q209+'Contract 4'!Q209+'Contract 5'!Q209+'Contract 6'!Q209+'Contract 7'!Q209+'Contract 8'!Q209+'Contract 9'!Q209+'Contract 10'!Q209+'Contract 11'!Q209+'Contract 12'!Q209+'Contract 13'!Q209+'Contract 14'!Q209+'Contract 15'!Q209</f>
        <v>0</v>
      </c>
      <c r="W209" s="155">
        <f>+'Contract 1'!R209+'Contract 2'!R209+'Contract 3'!R209+'Contract 4'!R209+'Contract 5'!R209+'Contract 6'!R209+'Contract 7'!R209+'Contract 8'!R209+'Contract 9'!R209+'Contract 10'!R209+'Contract 11'!R209+'Contract 12'!R209+'Contract 13'!R209+'Contract 14'!R209+'Contract 15'!R209</f>
        <v>0</v>
      </c>
      <c r="X209" s="155">
        <f>+'Contract 1'!S209+'Contract 2'!S209+'Contract 3'!S209+'Contract 4'!S209+'Contract 5'!S209+'Contract 6'!S209+'Contract 7'!S209+'Contract 8'!S209+'Contract 9'!S209+'Contract 10'!S209+'Contract 11'!S209+'Contract 12'!S209+'Contract 13'!S209+'Contract 14'!S209+'Contract 15'!S209</f>
        <v>0</v>
      </c>
      <c r="Y209" s="155">
        <f>+'Contract 1'!T209+'Contract 2'!T209+'Contract 3'!T209+'Contract 4'!T209+'Contract 5'!T209+'Contract 6'!T209+'Contract 7'!T209+'Contract 8'!T209+'Contract 9'!T209+'Contract 10'!T209+'Contract 11'!T209+'Contract 12'!T209+'Contract 13'!T209+'Contract 14'!T209+'Contract 15'!T209</f>
        <v>0</v>
      </c>
      <c r="Z209" s="157">
        <f t="shared" si="49"/>
        <v>0</v>
      </c>
      <c r="AA209" s="126">
        <f t="shared" si="50"/>
        <v>0</v>
      </c>
      <c r="AB209" s="18"/>
    </row>
    <row r="210" spans="2:28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+'Contract 1'!H210+'Contract 2'!H210+'Contract 3'!H210+'Contract 4'!H210+'Contract 5'!H210+'Contract 6'!H210+'Contract 7'!H210+'Contract 8'!H210+'Contract 9'!H210+'Contract 10'!H210+'Contract 11'!H210+'Contract 12'!H210+'Contract 13'!H210+'Contract 14'!H210+'Contract 15'!H210</f>
        <v>500</v>
      </c>
      <c r="I210" s="155">
        <f>+'FY 24-25 Forecast'!L215</f>
        <v>83.33</v>
      </c>
      <c r="J210" s="155">
        <f>+'FY 24-25 Forecast'!M215</f>
        <v>83.33</v>
      </c>
      <c r="K210" s="155">
        <f>+'FY 24-25 Forecast'!N215</f>
        <v>83.33</v>
      </c>
      <c r="L210" s="270">
        <f>+'FY 24-25 Forecast'!O215</f>
        <v>249.99</v>
      </c>
      <c r="M210" s="309"/>
      <c r="N210" s="155">
        <f>+'Contract 1'!I210+'Contract 2'!I210+'Contract 3'!I210+'Contract 4'!I210+'Contract 5'!I210+'Contract 6'!I210+'Contract 7'!I210+'Contract 8'!I210+'Contract 9'!I210+'Contract 10'!I210+'Contract 11'!I210+'Contract 12'!I210+'Contract 13'!I210+'Contract 14'!I210+'Contract 15'!I210</f>
        <v>41.67</v>
      </c>
      <c r="O210" s="155">
        <f>+'Contract 1'!J210+'Contract 2'!J210+'Contract 3'!J210+'Contract 4'!J210+'Contract 5'!J210+'Contract 6'!J210+'Contract 7'!J210+'Contract 8'!J210+'Contract 9'!J210+'Contract 10'!J210+'Contract 11'!J210+'Contract 12'!J210+'Contract 13'!J210+'Contract 14'!J210+'Contract 15'!J210</f>
        <v>41.67</v>
      </c>
      <c r="P210" s="155">
        <f>+'Contract 1'!K210+'Contract 2'!K210+'Contract 3'!K210+'Contract 4'!K210+'Contract 5'!K210+'Contract 6'!K210+'Contract 7'!K210+'Contract 8'!K210+'Contract 9'!K210+'Contract 10'!K210+'Contract 11'!K210+'Contract 12'!K210+'Contract 13'!K210+'Contract 14'!K210+'Contract 15'!K210</f>
        <v>41.67</v>
      </c>
      <c r="Q210" s="155">
        <f>+'Contract 1'!L210+'Contract 2'!L210+'Contract 3'!L210+'Contract 4'!L210+'Contract 5'!L210+'Contract 6'!L210+'Contract 7'!L210+'Contract 8'!L210+'Contract 9'!L210+'Contract 10'!L210+'Contract 11'!L210+'Contract 12'!L210+'Contract 13'!L210+'Contract 14'!L210+'Contract 15'!L210</f>
        <v>41.67</v>
      </c>
      <c r="R210" s="155">
        <f>+'Contract 1'!M210+'Contract 2'!M210+'Contract 3'!M210+'Contract 4'!M210+'Contract 5'!M210+'Contract 6'!M210+'Contract 7'!M210+'Contract 8'!M210+'Contract 9'!M210+'Contract 10'!M210+'Contract 11'!M210+'Contract 12'!M210+'Contract 13'!M210+'Contract 14'!M210+'Contract 15'!M210</f>
        <v>41.67</v>
      </c>
      <c r="S210" s="155">
        <f>+'Contract 1'!N210+'Contract 2'!N210+'Contract 3'!N210+'Contract 4'!N210+'Contract 5'!N210+'Contract 6'!N210+'Contract 7'!N210+'Contract 8'!N210+'Contract 9'!N210+'Contract 10'!N210+'Contract 11'!N210+'Contract 12'!N210+'Contract 13'!N210+'Contract 14'!N210+'Contract 15'!N210</f>
        <v>41.67</v>
      </c>
      <c r="T210" s="155">
        <f>+'Contract 1'!O210+'Contract 2'!O210+'Contract 3'!O210+'Contract 4'!O210+'Contract 5'!O210+'Contract 6'!O210+'Contract 7'!O210+'Contract 8'!O210+'Contract 9'!O210+'Contract 10'!O210+'Contract 11'!O210+'Contract 12'!O210+'Contract 13'!O210+'Contract 14'!O210+'Contract 15'!O210</f>
        <v>41.67</v>
      </c>
      <c r="U210" s="155">
        <f>+'Contract 1'!P210+'Contract 2'!P210+'Contract 3'!P210+'Contract 4'!P210+'Contract 5'!P210+'Contract 6'!P210+'Contract 7'!P210+'Contract 8'!P210+'Contract 9'!P210+'Contract 10'!P210+'Contract 11'!P210+'Contract 12'!P210+'Contract 13'!P210+'Contract 14'!P210+'Contract 15'!P210</f>
        <v>41.67</v>
      </c>
      <c r="V210" s="155">
        <f>+'Contract 1'!Q210+'Contract 2'!Q210+'Contract 3'!Q210+'Contract 4'!Q210+'Contract 5'!Q210+'Contract 6'!Q210+'Contract 7'!Q210+'Contract 8'!Q210+'Contract 9'!Q210+'Contract 10'!Q210+'Contract 11'!Q210+'Contract 12'!Q210+'Contract 13'!Q210+'Contract 14'!Q210+'Contract 15'!Q210</f>
        <v>41.67</v>
      </c>
      <c r="W210" s="155">
        <f>+'Contract 1'!R210+'Contract 2'!R210+'Contract 3'!R210+'Contract 4'!R210+'Contract 5'!R210+'Contract 6'!R210+'Contract 7'!R210+'Contract 8'!R210+'Contract 9'!R210+'Contract 10'!R210+'Contract 11'!R210+'Contract 12'!R210+'Contract 13'!R210+'Contract 14'!R210+'Contract 15'!R210</f>
        <v>41.67</v>
      </c>
      <c r="X210" s="155">
        <f>+'Contract 1'!S210+'Contract 2'!S210+'Contract 3'!S210+'Contract 4'!S210+'Contract 5'!S210+'Contract 6'!S210+'Contract 7'!S210+'Contract 8'!S210+'Contract 9'!S210+'Contract 10'!S210+'Contract 11'!S210+'Contract 12'!S210+'Contract 13'!S210+'Contract 14'!S210+'Contract 15'!S210</f>
        <v>41.67</v>
      </c>
      <c r="Y210" s="155">
        <f>+'Contract 1'!T210+'Contract 2'!T210+'Contract 3'!T210+'Contract 4'!T210+'Contract 5'!T210+'Contract 6'!T210+'Contract 7'!T210+'Contract 8'!T210+'Contract 9'!T210+'Contract 10'!T210+'Contract 11'!T210+'Contract 12'!T210+'Contract 13'!T210+'Contract 14'!T210+'Contract 15'!T210</f>
        <v>41.67</v>
      </c>
      <c r="Z210" s="157">
        <f t="shared" si="49"/>
        <v>500.04000000000013</v>
      </c>
      <c r="AA210" s="126">
        <f t="shared" si="50"/>
        <v>-4.000000000013415E-2</v>
      </c>
      <c r="AB210" s="18"/>
    </row>
    <row r="211" spans="2:28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+'Contract 1'!H211+'Contract 2'!H211+'Contract 3'!H211+'Contract 4'!H211+'Contract 5'!H211+'Contract 6'!H211+'Contract 7'!H211+'Contract 8'!H211+'Contract 9'!H211+'Contract 10'!H211+'Contract 11'!H211+'Contract 12'!H211+'Contract 13'!H211+'Contract 14'!H211+'Contract 15'!H211</f>
        <v>0</v>
      </c>
      <c r="I211" s="155">
        <f>+'FY 24-25 Forecast'!L216</f>
        <v>191.67</v>
      </c>
      <c r="J211" s="155">
        <f>+'FY 24-25 Forecast'!M216</f>
        <v>191.67</v>
      </c>
      <c r="K211" s="155">
        <f>+'FY 24-25 Forecast'!N216</f>
        <v>191.67</v>
      </c>
      <c r="L211" s="270">
        <f>+'FY 24-25 Forecast'!O216</f>
        <v>575.01</v>
      </c>
      <c r="M211" s="309"/>
      <c r="N211" s="155">
        <f>+'Contract 1'!I211+'Contract 2'!I211+'Contract 3'!I211+'Contract 4'!I211+'Contract 5'!I211+'Contract 6'!I211+'Contract 7'!I211+'Contract 8'!I211+'Contract 9'!I211+'Contract 10'!I211+'Contract 11'!I211+'Contract 12'!I211+'Contract 13'!I211+'Contract 14'!I211+'Contract 15'!I211</f>
        <v>0</v>
      </c>
      <c r="O211" s="155">
        <f>+'Contract 1'!J211+'Contract 2'!J211+'Contract 3'!J211+'Contract 4'!J211+'Contract 5'!J211+'Contract 6'!J211+'Contract 7'!J211+'Contract 8'!J211+'Contract 9'!J211+'Contract 10'!J211+'Contract 11'!J211+'Contract 12'!J211+'Contract 13'!J211+'Contract 14'!J211+'Contract 15'!J211</f>
        <v>0</v>
      </c>
      <c r="P211" s="155">
        <f>+'Contract 1'!K211+'Contract 2'!K211+'Contract 3'!K211+'Contract 4'!K211+'Contract 5'!K211+'Contract 6'!K211+'Contract 7'!K211+'Contract 8'!K211+'Contract 9'!K211+'Contract 10'!K211+'Contract 11'!K211+'Contract 12'!K211+'Contract 13'!K211+'Contract 14'!K211+'Contract 15'!K211</f>
        <v>0</v>
      </c>
      <c r="Q211" s="155">
        <f>+'Contract 1'!L211+'Contract 2'!L211+'Contract 3'!L211+'Contract 4'!L211+'Contract 5'!L211+'Contract 6'!L211+'Contract 7'!L211+'Contract 8'!L211+'Contract 9'!L211+'Contract 10'!L211+'Contract 11'!L211+'Contract 12'!L211+'Contract 13'!L211+'Contract 14'!L211+'Contract 15'!L211</f>
        <v>0</v>
      </c>
      <c r="R211" s="155">
        <f>+'Contract 1'!M211+'Contract 2'!M211+'Contract 3'!M211+'Contract 4'!M211+'Contract 5'!M211+'Contract 6'!M211+'Contract 7'!M211+'Contract 8'!M211+'Contract 9'!M211+'Contract 10'!M211+'Contract 11'!M211+'Contract 12'!M211+'Contract 13'!M211+'Contract 14'!M211+'Contract 15'!M211</f>
        <v>0</v>
      </c>
      <c r="S211" s="155">
        <f>+'Contract 1'!N211+'Contract 2'!N211+'Contract 3'!N211+'Contract 4'!N211+'Contract 5'!N211+'Contract 6'!N211+'Contract 7'!N211+'Contract 8'!N211+'Contract 9'!N211+'Contract 10'!N211+'Contract 11'!N211+'Contract 12'!N211+'Contract 13'!N211+'Contract 14'!N211+'Contract 15'!N211</f>
        <v>0</v>
      </c>
      <c r="T211" s="155">
        <f>+'Contract 1'!O211+'Contract 2'!O211+'Contract 3'!O211+'Contract 4'!O211+'Contract 5'!O211+'Contract 6'!O211+'Contract 7'!O211+'Contract 8'!O211+'Contract 9'!O211+'Contract 10'!O211+'Contract 11'!O211+'Contract 12'!O211+'Contract 13'!O211+'Contract 14'!O211+'Contract 15'!O211</f>
        <v>0</v>
      </c>
      <c r="U211" s="155">
        <f>+'Contract 1'!P211+'Contract 2'!P211+'Contract 3'!P211+'Contract 4'!P211+'Contract 5'!P211+'Contract 6'!P211+'Contract 7'!P211+'Contract 8'!P211+'Contract 9'!P211+'Contract 10'!P211+'Contract 11'!P211+'Contract 12'!P211+'Contract 13'!P211+'Contract 14'!P211+'Contract 15'!P211</f>
        <v>0</v>
      </c>
      <c r="V211" s="155">
        <f>+'Contract 1'!Q211+'Contract 2'!Q211+'Contract 3'!Q211+'Contract 4'!Q211+'Contract 5'!Q211+'Contract 6'!Q211+'Contract 7'!Q211+'Contract 8'!Q211+'Contract 9'!Q211+'Contract 10'!Q211+'Contract 11'!Q211+'Contract 12'!Q211+'Contract 13'!Q211+'Contract 14'!Q211+'Contract 15'!Q211</f>
        <v>0</v>
      </c>
      <c r="W211" s="155">
        <f>+'Contract 1'!R211+'Contract 2'!R211+'Contract 3'!R211+'Contract 4'!R211+'Contract 5'!R211+'Contract 6'!R211+'Contract 7'!R211+'Contract 8'!R211+'Contract 9'!R211+'Contract 10'!R211+'Contract 11'!R211+'Contract 12'!R211+'Contract 13'!R211+'Contract 14'!R211+'Contract 15'!R211</f>
        <v>0</v>
      </c>
      <c r="X211" s="155">
        <f>+'Contract 1'!S211+'Contract 2'!S211+'Contract 3'!S211+'Contract 4'!S211+'Contract 5'!S211+'Contract 6'!S211+'Contract 7'!S211+'Contract 8'!S211+'Contract 9'!S211+'Contract 10'!S211+'Contract 11'!S211+'Contract 12'!S211+'Contract 13'!S211+'Contract 14'!S211+'Contract 15'!S211</f>
        <v>0</v>
      </c>
      <c r="Y211" s="155">
        <f>+'Contract 1'!T211+'Contract 2'!T211+'Contract 3'!T211+'Contract 4'!T211+'Contract 5'!T211+'Contract 6'!T211+'Contract 7'!T211+'Contract 8'!T211+'Contract 9'!T211+'Contract 10'!T211+'Contract 11'!T211+'Contract 12'!T211+'Contract 13'!T211+'Contract 14'!T211+'Contract 15'!T211</f>
        <v>0</v>
      </c>
      <c r="Z211" s="157">
        <f t="shared" si="49"/>
        <v>0</v>
      </c>
      <c r="AA211" s="126">
        <f t="shared" si="50"/>
        <v>0</v>
      </c>
      <c r="AB211" s="18"/>
    </row>
    <row r="212" spans="2:28" collapsed="1" x14ac:dyDescent="0.25">
      <c r="B212" s="163"/>
      <c r="C212" s="162" t="s">
        <v>526</v>
      </c>
      <c r="D212" s="164"/>
      <c r="E212" s="64"/>
      <c r="F212" s="65"/>
      <c r="G212" s="165"/>
      <c r="H212" s="159">
        <f>SUBTOTAL(9,H207:H211)</f>
        <v>5500</v>
      </c>
      <c r="I212" s="166">
        <f>SUM(I207:I211)</f>
        <v>2358.33</v>
      </c>
      <c r="J212" s="166">
        <f>SUM(J207:J211)</f>
        <v>2358.33</v>
      </c>
      <c r="K212" s="166">
        <f>SUM(K207:K211)</f>
        <v>2358.33</v>
      </c>
      <c r="L212" s="271">
        <f>SUM(L207:L211)</f>
        <v>7074.99</v>
      </c>
      <c r="M212" s="312"/>
      <c r="N212" s="166">
        <f t="shared" ref="N212:AA212" si="52">SUBTOTAL(9,N207:N211)</f>
        <v>458.34000000000003</v>
      </c>
      <c r="O212" s="166">
        <f t="shared" si="52"/>
        <v>458.34000000000003</v>
      </c>
      <c r="P212" s="166">
        <f t="shared" si="52"/>
        <v>458.34000000000003</v>
      </c>
      <c r="Q212" s="166">
        <f t="shared" si="52"/>
        <v>458.34000000000003</v>
      </c>
      <c r="R212" s="166">
        <f t="shared" si="52"/>
        <v>458.34000000000003</v>
      </c>
      <c r="S212" s="166">
        <f t="shared" si="52"/>
        <v>458.34000000000003</v>
      </c>
      <c r="T212" s="166">
        <f t="shared" si="52"/>
        <v>458.34000000000003</v>
      </c>
      <c r="U212" s="166">
        <f t="shared" si="52"/>
        <v>458.34000000000003</v>
      </c>
      <c r="V212" s="166">
        <f t="shared" si="52"/>
        <v>458.34000000000003</v>
      </c>
      <c r="W212" s="166">
        <f t="shared" si="52"/>
        <v>458.34000000000003</v>
      </c>
      <c r="X212" s="166">
        <f t="shared" si="52"/>
        <v>458.34000000000003</v>
      </c>
      <c r="Y212" s="166">
        <f t="shared" si="52"/>
        <v>458.34000000000003</v>
      </c>
      <c r="Z212" s="166">
        <f t="shared" si="52"/>
        <v>5500.08</v>
      </c>
      <c r="AA212" s="73">
        <f t="shared" si="52"/>
        <v>-8.0000000000097771E-2</v>
      </c>
      <c r="AB212" s="64"/>
    </row>
    <row r="213" spans="2:28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+'Contract 1'!H213+'Contract 2'!H213+'Contract 3'!H213+'Contract 4'!H213+'Contract 5'!H213+'Contract 6'!H213+'Contract 7'!H213+'Contract 8'!H213+'Contract 9'!H213+'Contract 10'!H213+'Contract 11'!H213+'Contract 12'!H213+'Contract 13'!H213+'Contract 14'!H213+'Contract 15'!H213</f>
        <v>0</v>
      </c>
      <c r="I213" s="155">
        <f>+'FY 24-25 Forecast'!L218</f>
        <v>0</v>
      </c>
      <c r="J213" s="155">
        <f>+'FY 24-25 Forecast'!M218</f>
        <v>0</v>
      </c>
      <c r="K213" s="155">
        <f>+'FY 24-25 Forecast'!N218</f>
        <v>0</v>
      </c>
      <c r="L213" s="270">
        <f>+'FY 24-25 Forecast'!O218</f>
        <v>314.81</v>
      </c>
      <c r="M213" s="309"/>
      <c r="N213" s="155">
        <f>+'Contract 1'!I213+'Contract 2'!I213+'Contract 3'!I213+'Contract 4'!I213+'Contract 5'!I213+'Contract 6'!I213+'Contract 7'!I213+'Contract 8'!I213+'Contract 9'!I213+'Contract 10'!I213+'Contract 11'!I213+'Contract 12'!I213+'Contract 13'!I213+'Contract 14'!I213+'Contract 15'!I213</f>
        <v>0</v>
      </c>
      <c r="O213" s="155">
        <f>+'Contract 1'!J213+'Contract 2'!J213+'Contract 3'!J213+'Contract 4'!J213+'Contract 5'!J213+'Contract 6'!J213+'Contract 7'!J213+'Contract 8'!J213+'Contract 9'!J213+'Contract 10'!J213+'Contract 11'!J213+'Contract 12'!J213+'Contract 13'!J213+'Contract 14'!J213+'Contract 15'!J213</f>
        <v>0</v>
      </c>
      <c r="P213" s="155">
        <f>+'Contract 1'!K213+'Contract 2'!K213+'Contract 3'!K213+'Contract 4'!K213+'Contract 5'!K213+'Contract 6'!K213+'Contract 7'!K213+'Contract 8'!K213+'Contract 9'!K213+'Contract 10'!K213+'Contract 11'!K213+'Contract 12'!K213+'Contract 13'!K213+'Contract 14'!K213+'Contract 15'!K213</f>
        <v>0</v>
      </c>
      <c r="Q213" s="155">
        <f>+'Contract 1'!L213+'Contract 2'!L213+'Contract 3'!L213+'Contract 4'!L213+'Contract 5'!L213+'Contract 6'!L213+'Contract 7'!L213+'Contract 8'!L213+'Contract 9'!L213+'Contract 10'!L213+'Contract 11'!L213+'Contract 12'!L213+'Contract 13'!L213+'Contract 14'!L213+'Contract 15'!L213</f>
        <v>0</v>
      </c>
      <c r="R213" s="155">
        <f>+'Contract 1'!M213+'Contract 2'!M213+'Contract 3'!M213+'Contract 4'!M213+'Contract 5'!M213+'Contract 6'!M213+'Contract 7'!M213+'Contract 8'!M213+'Contract 9'!M213+'Contract 10'!M213+'Contract 11'!M213+'Contract 12'!M213+'Contract 13'!M213+'Contract 14'!M213+'Contract 15'!M213</f>
        <v>0</v>
      </c>
      <c r="S213" s="155">
        <f>+'Contract 1'!N213+'Contract 2'!N213+'Contract 3'!N213+'Contract 4'!N213+'Contract 5'!N213+'Contract 6'!N213+'Contract 7'!N213+'Contract 8'!N213+'Contract 9'!N213+'Contract 10'!N213+'Contract 11'!N213+'Contract 12'!N213+'Contract 13'!N213+'Contract 14'!N213+'Contract 15'!N213</f>
        <v>0</v>
      </c>
      <c r="T213" s="155">
        <f>+'Contract 1'!O213+'Contract 2'!O213+'Contract 3'!O213+'Contract 4'!O213+'Contract 5'!O213+'Contract 6'!O213+'Contract 7'!O213+'Contract 8'!O213+'Contract 9'!O213+'Contract 10'!O213+'Contract 11'!O213+'Contract 12'!O213+'Contract 13'!O213+'Contract 14'!O213+'Contract 15'!O213</f>
        <v>0</v>
      </c>
      <c r="U213" s="155">
        <f>+'Contract 1'!P213+'Contract 2'!P213+'Contract 3'!P213+'Contract 4'!P213+'Contract 5'!P213+'Contract 6'!P213+'Contract 7'!P213+'Contract 8'!P213+'Contract 9'!P213+'Contract 10'!P213+'Contract 11'!P213+'Contract 12'!P213+'Contract 13'!P213+'Contract 14'!P213+'Contract 15'!P213</f>
        <v>0</v>
      </c>
      <c r="V213" s="155">
        <f>+'Contract 1'!Q213+'Contract 2'!Q213+'Contract 3'!Q213+'Contract 4'!Q213+'Contract 5'!Q213+'Contract 6'!Q213+'Contract 7'!Q213+'Contract 8'!Q213+'Contract 9'!Q213+'Contract 10'!Q213+'Contract 11'!Q213+'Contract 12'!Q213+'Contract 13'!Q213+'Contract 14'!Q213+'Contract 15'!Q213</f>
        <v>0</v>
      </c>
      <c r="W213" s="155">
        <f>+'Contract 1'!R213+'Contract 2'!R213+'Contract 3'!R213+'Contract 4'!R213+'Contract 5'!R213+'Contract 6'!R213+'Contract 7'!R213+'Contract 8'!R213+'Contract 9'!R213+'Contract 10'!R213+'Contract 11'!R213+'Contract 12'!R213+'Contract 13'!R213+'Contract 14'!R213+'Contract 15'!R213</f>
        <v>0</v>
      </c>
      <c r="X213" s="155">
        <f>+'Contract 1'!S213+'Contract 2'!S213+'Contract 3'!S213+'Contract 4'!S213+'Contract 5'!S213+'Contract 6'!S213+'Contract 7'!S213+'Contract 8'!S213+'Contract 9'!S213+'Contract 10'!S213+'Contract 11'!S213+'Contract 12'!S213+'Contract 13'!S213+'Contract 14'!S213+'Contract 15'!S213</f>
        <v>0</v>
      </c>
      <c r="Y213" s="155">
        <f>+'Contract 1'!T213+'Contract 2'!T213+'Contract 3'!T213+'Contract 4'!T213+'Contract 5'!T213+'Contract 6'!T213+'Contract 7'!T213+'Contract 8'!T213+'Contract 9'!T213+'Contract 10'!T213+'Contract 11'!T213+'Contract 12'!T213+'Contract 13'!T213+'Contract 14'!T213+'Contract 15'!T213</f>
        <v>0</v>
      </c>
      <c r="Z213" s="157">
        <f>SUM(N213:Y213)</f>
        <v>0</v>
      </c>
      <c r="AA213" s="126">
        <f>H213-Z213</f>
        <v>0</v>
      </c>
      <c r="AB213" s="18"/>
    </row>
    <row r="214" spans="2:28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+'Contract 1'!H214+'Contract 2'!H214+'Contract 3'!H214+'Contract 4'!H214+'Contract 5'!H214+'Contract 6'!H214+'Contract 7'!H214+'Contract 8'!H214+'Contract 9'!H214+'Contract 10'!H214+'Contract 11'!H214+'Contract 12'!H214+'Contract 13'!H214+'Contract 14'!H214+'Contract 15'!H214</f>
        <v>0</v>
      </c>
      <c r="I214" s="155">
        <f>+'FY 24-25 Forecast'!L219</f>
        <v>16.670000000000002</v>
      </c>
      <c r="J214" s="155">
        <f>+'FY 24-25 Forecast'!M219</f>
        <v>16.670000000000002</v>
      </c>
      <c r="K214" s="155">
        <f>+'FY 24-25 Forecast'!N219</f>
        <v>16.670000000000002</v>
      </c>
      <c r="L214" s="270">
        <f>+'FY 24-25 Forecast'!O219</f>
        <v>50.010000000000005</v>
      </c>
      <c r="M214" s="309"/>
      <c r="N214" s="155">
        <f>+'Contract 1'!I214+'Contract 2'!I214+'Contract 3'!I214+'Contract 4'!I214+'Contract 5'!I214+'Contract 6'!I214+'Contract 7'!I214+'Contract 8'!I214+'Contract 9'!I214+'Contract 10'!I214+'Contract 11'!I214+'Contract 12'!I214+'Contract 13'!I214+'Contract 14'!I214+'Contract 15'!I214</f>
        <v>0</v>
      </c>
      <c r="O214" s="155">
        <f>+'Contract 1'!J214+'Contract 2'!J214+'Contract 3'!J214+'Contract 4'!J214+'Contract 5'!J214+'Contract 6'!J214+'Contract 7'!J214+'Contract 8'!J214+'Contract 9'!J214+'Contract 10'!J214+'Contract 11'!J214+'Contract 12'!J214+'Contract 13'!J214+'Contract 14'!J214+'Contract 15'!J214</f>
        <v>0</v>
      </c>
      <c r="P214" s="155">
        <f>+'Contract 1'!K214+'Contract 2'!K214+'Contract 3'!K214+'Contract 4'!K214+'Contract 5'!K214+'Contract 6'!K214+'Contract 7'!K214+'Contract 8'!K214+'Contract 9'!K214+'Contract 10'!K214+'Contract 11'!K214+'Contract 12'!K214+'Contract 13'!K214+'Contract 14'!K214+'Contract 15'!K214</f>
        <v>0</v>
      </c>
      <c r="Q214" s="155">
        <f>+'Contract 1'!L214+'Contract 2'!L214+'Contract 3'!L214+'Contract 4'!L214+'Contract 5'!L214+'Contract 6'!L214+'Contract 7'!L214+'Contract 8'!L214+'Contract 9'!L214+'Contract 10'!L214+'Contract 11'!L214+'Contract 12'!L214+'Contract 13'!L214+'Contract 14'!L214+'Contract 15'!L214</f>
        <v>0</v>
      </c>
      <c r="R214" s="155">
        <f>+'Contract 1'!M214+'Contract 2'!M214+'Contract 3'!M214+'Contract 4'!M214+'Contract 5'!M214+'Contract 6'!M214+'Contract 7'!M214+'Contract 8'!M214+'Contract 9'!M214+'Contract 10'!M214+'Contract 11'!M214+'Contract 12'!M214+'Contract 13'!M214+'Contract 14'!M214+'Contract 15'!M214</f>
        <v>0</v>
      </c>
      <c r="S214" s="155">
        <f>+'Contract 1'!N214+'Contract 2'!N214+'Contract 3'!N214+'Contract 4'!N214+'Contract 5'!N214+'Contract 6'!N214+'Contract 7'!N214+'Contract 8'!N214+'Contract 9'!N214+'Contract 10'!N214+'Contract 11'!N214+'Contract 12'!N214+'Contract 13'!N214+'Contract 14'!N214+'Contract 15'!N214</f>
        <v>0</v>
      </c>
      <c r="T214" s="155">
        <f>+'Contract 1'!O214+'Contract 2'!O214+'Contract 3'!O214+'Contract 4'!O214+'Contract 5'!O214+'Contract 6'!O214+'Contract 7'!O214+'Contract 8'!O214+'Contract 9'!O214+'Contract 10'!O214+'Contract 11'!O214+'Contract 12'!O214+'Contract 13'!O214+'Contract 14'!O214+'Contract 15'!O214</f>
        <v>0</v>
      </c>
      <c r="U214" s="155">
        <f>+'Contract 1'!P214+'Contract 2'!P214+'Contract 3'!P214+'Contract 4'!P214+'Contract 5'!P214+'Contract 6'!P214+'Contract 7'!P214+'Contract 8'!P214+'Contract 9'!P214+'Contract 10'!P214+'Contract 11'!P214+'Contract 12'!P214+'Contract 13'!P214+'Contract 14'!P214+'Contract 15'!P214</f>
        <v>0</v>
      </c>
      <c r="V214" s="155">
        <f>+'Contract 1'!Q214+'Contract 2'!Q214+'Contract 3'!Q214+'Contract 4'!Q214+'Contract 5'!Q214+'Contract 6'!Q214+'Contract 7'!Q214+'Contract 8'!Q214+'Contract 9'!Q214+'Contract 10'!Q214+'Contract 11'!Q214+'Contract 12'!Q214+'Contract 13'!Q214+'Contract 14'!Q214+'Contract 15'!Q214</f>
        <v>0</v>
      </c>
      <c r="W214" s="155">
        <f>+'Contract 1'!R214+'Contract 2'!R214+'Contract 3'!R214+'Contract 4'!R214+'Contract 5'!R214+'Contract 6'!R214+'Contract 7'!R214+'Contract 8'!R214+'Contract 9'!R214+'Contract 10'!R214+'Contract 11'!R214+'Contract 12'!R214+'Contract 13'!R214+'Contract 14'!R214+'Contract 15'!R214</f>
        <v>0</v>
      </c>
      <c r="X214" s="155">
        <f>+'Contract 1'!S214+'Contract 2'!S214+'Contract 3'!S214+'Contract 4'!S214+'Contract 5'!S214+'Contract 6'!S214+'Contract 7'!S214+'Contract 8'!S214+'Contract 9'!S214+'Contract 10'!S214+'Contract 11'!S214+'Contract 12'!S214+'Contract 13'!S214+'Contract 14'!S214+'Contract 15'!S214</f>
        <v>0</v>
      </c>
      <c r="Y214" s="155">
        <f>+'Contract 1'!T214+'Contract 2'!T214+'Contract 3'!T214+'Contract 4'!T214+'Contract 5'!T214+'Contract 6'!T214+'Contract 7'!T214+'Contract 8'!T214+'Contract 9'!T214+'Contract 10'!T214+'Contract 11'!T214+'Contract 12'!T214+'Contract 13'!T214+'Contract 14'!T214+'Contract 15'!T214</f>
        <v>0</v>
      </c>
      <c r="Z214" s="157">
        <f t="shared" ref="Z214:Z224" si="53">SUM(N214:Y214)</f>
        <v>0</v>
      </c>
      <c r="AA214" s="126">
        <f t="shared" ref="AA214:AA224" si="54">H214-Z214</f>
        <v>0</v>
      </c>
      <c r="AB214" s="18"/>
    </row>
    <row r="215" spans="2:28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+'Contract 1'!H215+'Contract 2'!H215+'Contract 3'!H215+'Contract 4'!H215+'Contract 5'!H215+'Contract 6'!H215+'Contract 7'!H215+'Contract 8'!H215+'Contract 9'!H215+'Contract 10'!H215+'Contract 11'!H215+'Contract 12'!H215+'Contract 13'!H215+'Contract 14'!H215+'Contract 15'!H215</f>
        <v>0</v>
      </c>
      <c r="I215" s="155">
        <f>+'FY 24-25 Forecast'!L220</f>
        <v>0</v>
      </c>
      <c r="J215" s="155">
        <f>+'FY 24-25 Forecast'!M220</f>
        <v>0</v>
      </c>
      <c r="K215" s="155">
        <f>+'FY 24-25 Forecast'!N220</f>
        <v>0</v>
      </c>
      <c r="L215" s="270">
        <f>+'FY 24-25 Forecast'!O220</f>
        <v>0</v>
      </c>
      <c r="M215" s="309"/>
      <c r="N215" s="155">
        <f>+'Contract 1'!I215+'Contract 2'!I215+'Contract 3'!I215+'Contract 4'!I215+'Contract 5'!I215+'Contract 6'!I215+'Contract 7'!I215+'Contract 8'!I215+'Contract 9'!I215+'Contract 10'!I215+'Contract 11'!I215+'Contract 12'!I215+'Contract 13'!I215+'Contract 14'!I215+'Contract 15'!I215</f>
        <v>0</v>
      </c>
      <c r="O215" s="155">
        <f>+'Contract 1'!J215+'Contract 2'!J215+'Contract 3'!J215+'Contract 4'!J215+'Contract 5'!J215+'Contract 6'!J215+'Contract 7'!J215+'Contract 8'!J215+'Contract 9'!J215+'Contract 10'!J215+'Contract 11'!J215+'Contract 12'!J215+'Contract 13'!J215+'Contract 14'!J215+'Contract 15'!J215</f>
        <v>0</v>
      </c>
      <c r="P215" s="155">
        <f>+'Contract 1'!K215+'Contract 2'!K215+'Contract 3'!K215+'Contract 4'!K215+'Contract 5'!K215+'Contract 6'!K215+'Contract 7'!K215+'Contract 8'!K215+'Contract 9'!K215+'Contract 10'!K215+'Contract 11'!K215+'Contract 12'!K215+'Contract 13'!K215+'Contract 14'!K215+'Contract 15'!K215</f>
        <v>0</v>
      </c>
      <c r="Q215" s="155">
        <f>+'Contract 1'!L215+'Contract 2'!L215+'Contract 3'!L215+'Contract 4'!L215+'Contract 5'!L215+'Contract 6'!L215+'Contract 7'!L215+'Contract 8'!L215+'Contract 9'!L215+'Contract 10'!L215+'Contract 11'!L215+'Contract 12'!L215+'Contract 13'!L215+'Contract 14'!L215+'Contract 15'!L215</f>
        <v>0</v>
      </c>
      <c r="R215" s="155">
        <f>+'Contract 1'!M215+'Contract 2'!M215+'Contract 3'!M215+'Contract 4'!M215+'Contract 5'!M215+'Contract 6'!M215+'Contract 7'!M215+'Contract 8'!M215+'Contract 9'!M215+'Contract 10'!M215+'Contract 11'!M215+'Contract 12'!M215+'Contract 13'!M215+'Contract 14'!M215+'Contract 15'!M215</f>
        <v>0</v>
      </c>
      <c r="S215" s="155">
        <f>+'Contract 1'!N215+'Contract 2'!N215+'Contract 3'!N215+'Contract 4'!N215+'Contract 5'!N215+'Contract 6'!N215+'Contract 7'!N215+'Contract 8'!N215+'Contract 9'!N215+'Contract 10'!N215+'Contract 11'!N215+'Contract 12'!N215+'Contract 13'!N215+'Contract 14'!N215+'Contract 15'!N215</f>
        <v>0</v>
      </c>
      <c r="T215" s="155">
        <f>+'Contract 1'!O215+'Contract 2'!O215+'Contract 3'!O215+'Contract 4'!O215+'Contract 5'!O215+'Contract 6'!O215+'Contract 7'!O215+'Contract 8'!O215+'Contract 9'!O215+'Contract 10'!O215+'Contract 11'!O215+'Contract 12'!O215+'Contract 13'!O215+'Contract 14'!O215+'Contract 15'!O215</f>
        <v>0</v>
      </c>
      <c r="U215" s="155">
        <f>+'Contract 1'!P215+'Contract 2'!P215+'Contract 3'!P215+'Contract 4'!P215+'Contract 5'!P215+'Contract 6'!P215+'Contract 7'!P215+'Contract 8'!P215+'Contract 9'!P215+'Contract 10'!P215+'Contract 11'!P215+'Contract 12'!P215+'Contract 13'!P215+'Contract 14'!P215+'Contract 15'!P215</f>
        <v>0</v>
      </c>
      <c r="V215" s="155">
        <f>+'Contract 1'!Q215+'Contract 2'!Q215+'Contract 3'!Q215+'Contract 4'!Q215+'Contract 5'!Q215+'Contract 6'!Q215+'Contract 7'!Q215+'Contract 8'!Q215+'Contract 9'!Q215+'Contract 10'!Q215+'Contract 11'!Q215+'Contract 12'!Q215+'Contract 13'!Q215+'Contract 14'!Q215+'Contract 15'!Q215</f>
        <v>0</v>
      </c>
      <c r="W215" s="155">
        <f>+'Contract 1'!R215+'Contract 2'!R215+'Contract 3'!R215+'Contract 4'!R215+'Contract 5'!R215+'Contract 6'!R215+'Contract 7'!R215+'Contract 8'!R215+'Contract 9'!R215+'Contract 10'!R215+'Contract 11'!R215+'Contract 12'!R215+'Contract 13'!R215+'Contract 14'!R215+'Contract 15'!R215</f>
        <v>0</v>
      </c>
      <c r="X215" s="155">
        <f>+'Contract 1'!S215+'Contract 2'!S215+'Contract 3'!S215+'Contract 4'!S215+'Contract 5'!S215+'Contract 6'!S215+'Contract 7'!S215+'Contract 8'!S215+'Contract 9'!S215+'Contract 10'!S215+'Contract 11'!S215+'Contract 12'!S215+'Contract 13'!S215+'Contract 14'!S215+'Contract 15'!S215</f>
        <v>0</v>
      </c>
      <c r="Y215" s="155">
        <f>+'Contract 1'!T215+'Contract 2'!T215+'Contract 3'!T215+'Contract 4'!T215+'Contract 5'!T215+'Contract 6'!T215+'Contract 7'!T215+'Contract 8'!T215+'Contract 9'!T215+'Contract 10'!T215+'Contract 11'!T215+'Contract 12'!T215+'Contract 13'!T215+'Contract 14'!T215+'Contract 15'!T215</f>
        <v>0</v>
      </c>
      <c r="Z215" s="157">
        <f t="shared" si="53"/>
        <v>0</v>
      </c>
      <c r="AA215" s="126">
        <f t="shared" si="54"/>
        <v>0</v>
      </c>
      <c r="AB215" s="18"/>
    </row>
    <row r="216" spans="2:28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+'Contract 1'!H216+'Contract 2'!H216+'Contract 3'!H216+'Contract 4'!H216+'Contract 5'!H216+'Contract 6'!H216+'Contract 7'!H216+'Contract 8'!H216+'Contract 9'!H216+'Contract 10'!H216+'Contract 11'!H216+'Contract 12'!H216+'Contract 13'!H216+'Contract 14'!H216+'Contract 15'!H216</f>
        <v>0</v>
      </c>
      <c r="I216" s="155">
        <f>+'FY 24-25 Forecast'!L221</f>
        <v>0</v>
      </c>
      <c r="J216" s="155">
        <f>+'FY 24-25 Forecast'!M221</f>
        <v>0</v>
      </c>
      <c r="K216" s="155">
        <f>+'FY 24-25 Forecast'!N221</f>
        <v>0</v>
      </c>
      <c r="L216" s="270">
        <f>+'FY 24-25 Forecast'!O221</f>
        <v>0</v>
      </c>
      <c r="M216" s="309"/>
      <c r="N216" s="155">
        <f>+'Contract 1'!I216+'Contract 2'!I216+'Contract 3'!I216+'Contract 4'!I216+'Contract 5'!I216+'Contract 6'!I216+'Contract 7'!I216+'Contract 8'!I216+'Contract 9'!I216+'Contract 10'!I216+'Contract 11'!I216+'Contract 12'!I216+'Contract 13'!I216+'Contract 14'!I216+'Contract 15'!I216</f>
        <v>0</v>
      </c>
      <c r="O216" s="155">
        <f>+'Contract 1'!J216+'Contract 2'!J216+'Contract 3'!J216+'Contract 4'!J216+'Contract 5'!J216+'Contract 6'!J216+'Contract 7'!J216+'Contract 8'!J216+'Contract 9'!J216+'Contract 10'!J216+'Contract 11'!J216+'Contract 12'!J216+'Contract 13'!J216+'Contract 14'!J216+'Contract 15'!J216</f>
        <v>0</v>
      </c>
      <c r="P216" s="155">
        <f>+'Contract 1'!K216+'Contract 2'!K216+'Contract 3'!K216+'Contract 4'!K216+'Contract 5'!K216+'Contract 6'!K216+'Contract 7'!K216+'Contract 8'!K216+'Contract 9'!K216+'Contract 10'!K216+'Contract 11'!K216+'Contract 12'!K216+'Contract 13'!K216+'Contract 14'!K216+'Contract 15'!K216</f>
        <v>0</v>
      </c>
      <c r="Q216" s="155">
        <f>+'Contract 1'!L216+'Contract 2'!L216+'Contract 3'!L216+'Contract 4'!L216+'Contract 5'!L216+'Contract 6'!L216+'Contract 7'!L216+'Contract 8'!L216+'Contract 9'!L216+'Contract 10'!L216+'Contract 11'!L216+'Contract 12'!L216+'Contract 13'!L216+'Contract 14'!L216+'Contract 15'!L216</f>
        <v>0</v>
      </c>
      <c r="R216" s="155">
        <f>+'Contract 1'!M216+'Contract 2'!M216+'Contract 3'!M216+'Contract 4'!M216+'Contract 5'!M216+'Contract 6'!M216+'Contract 7'!M216+'Contract 8'!M216+'Contract 9'!M216+'Contract 10'!M216+'Contract 11'!M216+'Contract 12'!M216+'Contract 13'!M216+'Contract 14'!M216+'Contract 15'!M216</f>
        <v>0</v>
      </c>
      <c r="S216" s="155">
        <f>+'Contract 1'!N216+'Contract 2'!N216+'Contract 3'!N216+'Contract 4'!N216+'Contract 5'!N216+'Contract 6'!N216+'Contract 7'!N216+'Contract 8'!N216+'Contract 9'!N216+'Contract 10'!N216+'Contract 11'!N216+'Contract 12'!N216+'Contract 13'!N216+'Contract 14'!N216+'Contract 15'!N216</f>
        <v>0</v>
      </c>
      <c r="T216" s="155">
        <f>+'Contract 1'!O216+'Contract 2'!O216+'Contract 3'!O216+'Contract 4'!O216+'Contract 5'!O216+'Contract 6'!O216+'Contract 7'!O216+'Contract 8'!O216+'Contract 9'!O216+'Contract 10'!O216+'Contract 11'!O216+'Contract 12'!O216+'Contract 13'!O216+'Contract 14'!O216+'Contract 15'!O216</f>
        <v>0</v>
      </c>
      <c r="U216" s="155">
        <f>+'Contract 1'!P216+'Contract 2'!P216+'Contract 3'!P216+'Contract 4'!P216+'Contract 5'!P216+'Contract 6'!P216+'Contract 7'!P216+'Contract 8'!P216+'Contract 9'!P216+'Contract 10'!P216+'Contract 11'!P216+'Contract 12'!P216+'Contract 13'!P216+'Contract 14'!P216+'Contract 15'!P216</f>
        <v>0</v>
      </c>
      <c r="V216" s="155">
        <f>+'Contract 1'!Q216+'Contract 2'!Q216+'Contract 3'!Q216+'Contract 4'!Q216+'Contract 5'!Q216+'Contract 6'!Q216+'Contract 7'!Q216+'Contract 8'!Q216+'Contract 9'!Q216+'Contract 10'!Q216+'Contract 11'!Q216+'Contract 12'!Q216+'Contract 13'!Q216+'Contract 14'!Q216+'Contract 15'!Q216</f>
        <v>0</v>
      </c>
      <c r="W216" s="155">
        <f>+'Contract 1'!R216+'Contract 2'!R216+'Contract 3'!R216+'Contract 4'!R216+'Contract 5'!R216+'Contract 6'!R216+'Contract 7'!R216+'Contract 8'!R216+'Contract 9'!R216+'Contract 10'!R216+'Contract 11'!R216+'Contract 12'!R216+'Contract 13'!R216+'Contract 14'!R216+'Contract 15'!R216</f>
        <v>0</v>
      </c>
      <c r="X216" s="155">
        <f>+'Contract 1'!S216+'Contract 2'!S216+'Contract 3'!S216+'Contract 4'!S216+'Contract 5'!S216+'Contract 6'!S216+'Contract 7'!S216+'Contract 8'!S216+'Contract 9'!S216+'Contract 10'!S216+'Contract 11'!S216+'Contract 12'!S216+'Contract 13'!S216+'Contract 14'!S216+'Contract 15'!S216</f>
        <v>0</v>
      </c>
      <c r="Y216" s="155">
        <f>+'Contract 1'!T216+'Contract 2'!T216+'Contract 3'!T216+'Contract 4'!T216+'Contract 5'!T216+'Contract 6'!T216+'Contract 7'!T216+'Contract 8'!T216+'Contract 9'!T216+'Contract 10'!T216+'Contract 11'!T216+'Contract 12'!T216+'Contract 13'!T216+'Contract 14'!T216+'Contract 15'!T216</f>
        <v>0</v>
      </c>
      <c r="Z216" s="157">
        <f t="shared" si="53"/>
        <v>0</v>
      </c>
      <c r="AA216" s="126">
        <f t="shared" si="54"/>
        <v>0</v>
      </c>
      <c r="AB216" s="18"/>
    </row>
    <row r="217" spans="2:28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+'Contract 1'!H217+'Contract 2'!H217+'Contract 3'!H217+'Contract 4'!H217+'Contract 5'!H217+'Contract 6'!H217+'Contract 7'!H217+'Contract 8'!H217+'Contract 9'!H217+'Contract 10'!H217+'Contract 11'!H217+'Contract 12'!H217+'Contract 13'!H217+'Contract 14'!H217+'Contract 15'!H217</f>
        <v>0</v>
      </c>
      <c r="I217" s="155">
        <f>+'FY 24-25 Forecast'!L222</f>
        <v>0</v>
      </c>
      <c r="J217" s="155">
        <f>+'FY 24-25 Forecast'!M222</f>
        <v>0</v>
      </c>
      <c r="K217" s="155">
        <f>+'FY 24-25 Forecast'!N222</f>
        <v>0</v>
      </c>
      <c r="L217" s="270">
        <f>+'FY 24-25 Forecast'!O222</f>
        <v>0</v>
      </c>
      <c r="M217" s="309"/>
      <c r="N217" s="155">
        <f>+'Contract 1'!I217+'Contract 2'!I217+'Contract 3'!I217+'Contract 4'!I217+'Contract 5'!I217+'Contract 6'!I217+'Contract 7'!I217+'Contract 8'!I217+'Contract 9'!I217+'Contract 10'!I217+'Contract 11'!I217+'Contract 12'!I217+'Contract 13'!I217+'Contract 14'!I217+'Contract 15'!I217</f>
        <v>0</v>
      </c>
      <c r="O217" s="155">
        <f>+'Contract 1'!J217+'Contract 2'!J217+'Contract 3'!J217+'Contract 4'!J217+'Contract 5'!J217+'Contract 6'!J217+'Contract 7'!J217+'Contract 8'!J217+'Contract 9'!J217+'Contract 10'!J217+'Contract 11'!J217+'Contract 12'!J217+'Contract 13'!J217+'Contract 14'!J217+'Contract 15'!J217</f>
        <v>0</v>
      </c>
      <c r="P217" s="155">
        <f>+'Contract 1'!K217+'Contract 2'!K217+'Contract 3'!K217+'Contract 4'!K217+'Contract 5'!K217+'Contract 6'!K217+'Contract 7'!K217+'Contract 8'!K217+'Contract 9'!K217+'Contract 10'!K217+'Contract 11'!K217+'Contract 12'!K217+'Contract 13'!K217+'Contract 14'!K217+'Contract 15'!K217</f>
        <v>0</v>
      </c>
      <c r="Q217" s="155">
        <f>+'Contract 1'!L217+'Contract 2'!L217+'Contract 3'!L217+'Contract 4'!L217+'Contract 5'!L217+'Contract 6'!L217+'Contract 7'!L217+'Contract 8'!L217+'Contract 9'!L217+'Contract 10'!L217+'Contract 11'!L217+'Contract 12'!L217+'Contract 13'!L217+'Contract 14'!L217+'Contract 15'!L217</f>
        <v>0</v>
      </c>
      <c r="R217" s="155">
        <f>+'Contract 1'!M217+'Contract 2'!M217+'Contract 3'!M217+'Contract 4'!M217+'Contract 5'!M217+'Contract 6'!M217+'Contract 7'!M217+'Contract 8'!M217+'Contract 9'!M217+'Contract 10'!M217+'Contract 11'!M217+'Contract 12'!M217+'Contract 13'!M217+'Contract 14'!M217+'Contract 15'!M217</f>
        <v>0</v>
      </c>
      <c r="S217" s="155">
        <f>+'Contract 1'!N217+'Contract 2'!N217+'Contract 3'!N217+'Contract 4'!N217+'Contract 5'!N217+'Contract 6'!N217+'Contract 7'!N217+'Contract 8'!N217+'Contract 9'!N217+'Contract 10'!N217+'Contract 11'!N217+'Contract 12'!N217+'Contract 13'!N217+'Contract 14'!N217+'Contract 15'!N217</f>
        <v>0</v>
      </c>
      <c r="T217" s="155">
        <f>+'Contract 1'!O217+'Contract 2'!O217+'Contract 3'!O217+'Contract 4'!O217+'Contract 5'!O217+'Contract 6'!O217+'Contract 7'!O217+'Contract 8'!O217+'Contract 9'!O217+'Contract 10'!O217+'Contract 11'!O217+'Contract 12'!O217+'Contract 13'!O217+'Contract 14'!O217+'Contract 15'!O217</f>
        <v>0</v>
      </c>
      <c r="U217" s="155">
        <f>+'Contract 1'!P217+'Contract 2'!P217+'Contract 3'!P217+'Contract 4'!P217+'Contract 5'!P217+'Contract 6'!P217+'Contract 7'!P217+'Contract 8'!P217+'Contract 9'!P217+'Contract 10'!P217+'Contract 11'!P217+'Contract 12'!P217+'Contract 13'!P217+'Contract 14'!P217+'Contract 15'!P217</f>
        <v>0</v>
      </c>
      <c r="V217" s="155">
        <f>+'Contract 1'!Q217+'Contract 2'!Q217+'Contract 3'!Q217+'Contract 4'!Q217+'Contract 5'!Q217+'Contract 6'!Q217+'Contract 7'!Q217+'Contract 8'!Q217+'Contract 9'!Q217+'Contract 10'!Q217+'Contract 11'!Q217+'Contract 12'!Q217+'Contract 13'!Q217+'Contract 14'!Q217+'Contract 15'!Q217</f>
        <v>0</v>
      </c>
      <c r="W217" s="155">
        <f>+'Contract 1'!R217+'Contract 2'!R217+'Contract 3'!R217+'Contract 4'!R217+'Contract 5'!R217+'Contract 6'!R217+'Contract 7'!R217+'Contract 8'!R217+'Contract 9'!R217+'Contract 10'!R217+'Contract 11'!R217+'Contract 12'!R217+'Contract 13'!R217+'Contract 14'!R217+'Contract 15'!R217</f>
        <v>0</v>
      </c>
      <c r="X217" s="155">
        <f>+'Contract 1'!S217+'Contract 2'!S217+'Contract 3'!S217+'Contract 4'!S217+'Contract 5'!S217+'Contract 6'!S217+'Contract 7'!S217+'Contract 8'!S217+'Contract 9'!S217+'Contract 10'!S217+'Contract 11'!S217+'Contract 12'!S217+'Contract 13'!S217+'Contract 14'!S217+'Contract 15'!S217</f>
        <v>0</v>
      </c>
      <c r="Y217" s="155">
        <f>+'Contract 1'!T217+'Contract 2'!T217+'Contract 3'!T217+'Contract 4'!T217+'Contract 5'!T217+'Contract 6'!T217+'Contract 7'!T217+'Contract 8'!T217+'Contract 9'!T217+'Contract 10'!T217+'Contract 11'!T217+'Contract 12'!T217+'Contract 13'!T217+'Contract 14'!T217+'Contract 15'!T217</f>
        <v>0</v>
      </c>
      <c r="Z217" s="157">
        <f>SUM(N217:Y217)</f>
        <v>0</v>
      </c>
      <c r="AA217" s="126">
        <f>H217-Z217</f>
        <v>0</v>
      </c>
      <c r="AB217" s="18"/>
    </row>
    <row r="218" spans="2:28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+'Contract 1'!H218+'Contract 2'!H218+'Contract 3'!H218+'Contract 4'!H218+'Contract 5'!H218+'Contract 6'!H218+'Contract 7'!H218+'Contract 8'!H218+'Contract 9'!H218+'Contract 10'!H218+'Contract 11'!H218+'Contract 12'!H218+'Contract 13'!H218+'Contract 14'!H218+'Contract 15'!H218</f>
        <v>0</v>
      </c>
      <c r="I218" s="155">
        <f>+'FY 24-25 Forecast'!L223</f>
        <v>0</v>
      </c>
      <c r="J218" s="155">
        <f>+'FY 24-25 Forecast'!M223</f>
        <v>0</v>
      </c>
      <c r="K218" s="155">
        <f>+'FY 24-25 Forecast'!N223</f>
        <v>0</v>
      </c>
      <c r="L218" s="270">
        <f>+'FY 24-25 Forecast'!O223</f>
        <v>0</v>
      </c>
      <c r="M218" s="309"/>
      <c r="N218" s="155">
        <f>+'Contract 1'!I218+'Contract 2'!I218+'Contract 3'!I218+'Contract 4'!I218+'Contract 5'!I218+'Contract 6'!I218+'Contract 7'!I218+'Contract 8'!I218+'Contract 9'!I218+'Contract 10'!I218+'Contract 11'!I218+'Contract 12'!I218+'Contract 13'!I218+'Contract 14'!I218+'Contract 15'!I218</f>
        <v>0</v>
      </c>
      <c r="O218" s="155">
        <f>+'Contract 1'!J218+'Contract 2'!J218+'Contract 3'!J218+'Contract 4'!J218+'Contract 5'!J218+'Contract 6'!J218+'Contract 7'!J218+'Contract 8'!J218+'Contract 9'!J218+'Contract 10'!J218+'Contract 11'!J218+'Contract 12'!J218+'Contract 13'!J218+'Contract 14'!J218+'Contract 15'!J218</f>
        <v>0</v>
      </c>
      <c r="P218" s="155">
        <f>+'Contract 1'!K218+'Contract 2'!K218+'Contract 3'!K218+'Contract 4'!K218+'Contract 5'!K218+'Contract 6'!K218+'Contract 7'!K218+'Contract 8'!K218+'Contract 9'!K218+'Contract 10'!K218+'Contract 11'!K218+'Contract 12'!K218+'Contract 13'!K218+'Contract 14'!K218+'Contract 15'!K218</f>
        <v>0</v>
      </c>
      <c r="Q218" s="155">
        <f>+'Contract 1'!L218+'Contract 2'!L218+'Contract 3'!L218+'Contract 4'!L218+'Contract 5'!L218+'Contract 6'!L218+'Contract 7'!L218+'Contract 8'!L218+'Contract 9'!L218+'Contract 10'!L218+'Contract 11'!L218+'Contract 12'!L218+'Contract 13'!L218+'Contract 14'!L218+'Contract 15'!L218</f>
        <v>0</v>
      </c>
      <c r="R218" s="155">
        <f>+'Contract 1'!M218+'Contract 2'!M218+'Contract 3'!M218+'Contract 4'!M218+'Contract 5'!M218+'Contract 6'!M218+'Contract 7'!M218+'Contract 8'!M218+'Contract 9'!M218+'Contract 10'!M218+'Contract 11'!M218+'Contract 12'!M218+'Contract 13'!M218+'Contract 14'!M218+'Contract 15'!M218</f>
        <v>0</v>
      </c>
      <c r="S218" s="155">
        <f>+'Contract 1'!N218+'Contract 2'!N218+'Contract 3'!N218+'Contract 4'!N218+'Contract 5'!N218+'Contract 6'!N218+'Contract 7'!N218+'Contract 8'!N218+'Contract 9'!N218+'Contract 10'!N218+'Contract 11'!N218+'Contract 12'!N218+'Contract 13'!N218+'Contract 14'!N218+'Contract 15'!N218</f>
        <v>0</v>
      </c>
      <c r="T218" s="155">
        <f>+'Contract 1'!O218+'Contract 2'!O218+'Contract 3'!O218+'Contract 4'!O218+'Contract 5'!O218+'Contract 6'!O218+'Contract 7'!O218+'Contract 8'!O218+'Contract 9'!O218+'Contract 10'!O218+'Contract 11'!O218+'Contract 12'!O218+'Contract 13'!O218+'Contract 14'!O218+'Contract 15'!O218</f>
        <v>0</v>
      </c>
      <c r="U218" s="155">
        <f>+'Contract 1'!P218+'Contract 2'!P218+'Contract 3'!P218+'Contract 4'!P218+'Contract 5'!P218+'Contract 6'!P218+'Contract 7'!P218+'Contract 8'!P218+'Contract 9'!P218+'Contract 10'!P218+'Contract 11'!P218+'Contract 12'!P218+'Contract 13'!P218+'Contract 14'!P218+'Contract 15'!P218</f>
        <v>0</v>
      </c>
      <c r="V218" s="155">
        <f>+'Contract 1'!Q218+'Contract 2'!Q218+'Contract 3'!Q218+'Contract 4'!Q218+'Contract 5'!Q218+'Contract 6'!Q218+'Contract 7'!Q218+'Contract 8'!Q218+'Contract 9'!Q218+'Contract 10'!Q218+'Contract 11'!Q218+'Contract 12'!Q218+'Contract 13'!Q218+'Contract 14'!Q218+'Contract 15'!Q218</f>
        <v>0</v>
      </c>
      <c r="W218" s="155">
        <f>+'Contract 1'!R218+'Contract 2'!R218+'Contract 3'!R218+'Contract 4'!R218+'Contract 5'!R218+'Contract 6'!R218+'Contract 7'!R218+'Contract 8'!R218+'Contract 9'!R218+'Contract 10'!R218+'Contract 11'!R218+'Contract 12'!R218+'Contract 13'!R218+'Contract 14'!R218+'Contract 15'!R218</f>
        <v>0</v>
      </c>
      <c r="X218" s="155">
        <f>+'Contract 1'!S218+'Contract 2'!S218+'Contract 3'!S218+'Contract 4'!S218+'Contract 5'!S218+'Contract 6'!S218+'Contract 7'!S218+'Contract 8'!S218+'Contract 9'!S218+'Contract 10'!S218+'Contract 11'!S218+'Contract 12'!S218+'Contract 13'!S218+'Contract 14'!S218+'Contract 15'!S218</f>
        <v>0</v>
      </c>
      <c r="Y218" s="155">
        <f>+'Contract 1'!T218+'Contract 2'!T218+'Contract 3'!T218+'Contract 4'!T218+'Contract 5'!T218+'Contract 6'!T218+'Contract 7'!T218+'Contract 8'!T218+'Contract 9'!T218+'Contract 10'!T218+'Contract 11'!T218+'Contract 12'!T218+'Contract 13'!T218+'Contract 14'!T218+'Contract 15'!T218</f>
        <v>0</v>
      </c>
      <c r="Z218" s="157">
        <f t="shared" si="53"/>
        <v>0</v>
      </c>
      <c r="AA218" s="126">
        <f t="shared" si="54"/>
        <v>0</v>
      </c>
      <c r="AB218" s="18"/>
    </row>
    <row r="219" spans="2:28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+'Contract 1'!H219+'Contract 2'!H219+'Contract 3'!H219+'Contract 4'!H219+'Contract 5'!H219+'Contract 6'!H219+'Contract 7'!H219+'Contract 8'!H219+'Contract 9'!H219+'Contract 10'!H219+'Contract 11'!H219+'Contract 12'!H219+'Contract 13'!H219+'Contract 14'!H219+'Contract 15'!H219</f>
        <v>0</v>
      </c>
      <c r="I219" s="155">
        <f>+'FY 24-25 Forecast'!L224</f>
        <v>0</v>
      </c>
      <c r="J219" s="155">
        <f>+'FY 24-25 Forecast'!M224</f>
        <v>0</v>
      </c>
      <c r="K219" s="155">
        <f>+'FY 24-25 Forecast'!N224</f>
        <v>0</v>
      </c>
      <c r="L219" s="270">
        <f>+'FY 24-25 Forecast'!O224</f>
        <v>0</v>
      </c>
      <c r="M219" s="309"/>
      <c r="N219" s="155">
        <f>+'Contract 1'!I219+'Contract 2'!I219+'Contract 3'!I219+'Contract 4'!I219+'Contract 5'!I219+'Contract 6'!I219+'Contract 7'!I219+'Contract 8'!I219+'Contract 9'!I219+'Contract 10'!I219+'Contract 11'!I219+'Contract 12'!I219+'Contract 13'!I219+'Contract 14'!I219+'Contract 15'!I219</f>
        <v>0</v>
      </c>
      <c r="O219" s="155">
        <f>+'Contract 1'!J219+'Contract 2'!J219+'Contract 3'!J219+'Contract 4'!J219+'Contract 5'!J219+'Contract 6'!J219+'Contract 7'!J219+'Contract 8'!J219+'Contract 9'!J219+'Contract 10'!J219+'Contract 11'!J219+'Contract 12'!J219+'Contract 13'!J219+'Contract 14'!J219+'Contract 15'!J219</f>
        <v>0</v>
      </c>
      <c r="P219" s="155">
        <f>+'Contract 1'!K219+'Contract 2'!K219+'Contract 3'!K219+'Contract 4'!K219+'Contract 5'!K219+'Contract 6'!K219+'Contract 7'!K219+'Contract 8'!K219+'Contract 9'!K219+'Contract 10'!K219+'Contract 11'!K219+'Contract 12'!K219+'Contract 13'!K219+'Contract 14'!K219+'Contract 15'!K219</f>
        <v>0</v>
      </c>
      <c r="Q219" s="155">
        <f>+'Contract 1'!L219+'Contract 2'!L219+'Contract 3'!L219+'Contract 4'!L219+'Contract 5'!L219+'Contract 6'!L219+'Contract 7'!L219+'Contract 8'!L219+'Contract 9'!L219+'Contract 10'!L219+'Contract 11'!L219+'Contract 12'!L219+'Contract 13'!L219+'Contract 14'!L219+'Contract 15'!L219</f>
        <v>0</v>
      </c>
      <c r="R219" s="155">
        <f>+'Contract 1'!M219+'Contract 2'!M219+'Contract 3'!M219+'Contract 4'!M219+'Contract 5'!M219+'Contract 6'!M219+'Contract 7'!M219+'Contract 8'!M219+'Contract 9'!M219+'Contract 10'!M219+'Contract 11'!M219+'Contract 12'!M219+'Contract 13'!M219+'Contract 14'!M219+'Contract 15'!M219</f>
        <v>0</v>
      </c>
      <c r="S219" s="155">
        <f>+'Contract 1'!N219+'Contract 2'!N219+'Contract 3'!N219+'Contract 4'!N219+'Contract 5'!N219+'Contract 6'!N219+'Contract 7'!N219+'Contract 8'!N219+'Contract 9'!N219+'Contract 10'!N219+'Contract 11'!N219+'Contract 12'!N219+'Contract 13'!N219+'Contract 14'!N219+'Contract 15'!N219</f>
        <v>0</v>
      </c>
      <c r="T219" s="155">
        <f>+'Contract 1'!O219+'Contract 2'!O219+'Contract 3'!O219+'Contract 4'!O219+'Contract 5'!O219+'Contract 6'!O219+'Contract 7'!O219+'Contract 8'!O219+'Contract 9'!O219+'Contract 10'!O219+'Contract 11'!O219+'Contract 12'!O219+'Contract 13'!O219+'Contract 14'!O219+'Contract 15'!O219</f>
        <v>0</v>
      </c>
      <c r="U219" s="155">
        <f>+'Contract 1'!P219+'Contract 2'!P219+'Contract 3'!P219+'Contract 4'!P219+'Contract 5'!P219+'Contract 6'!P219+'Contract 7'!P219+'Contract 8'!P219+'Contract 9'!P219+'Contract 10'!P219+'Contract 11'!P219+'Contract 12'!P219+'Contract 13'!P219+'Contract 14'!P219+'Contract 15'!P219</f>
        <v>0</v>
      </c>
      <c r="V219" s="155">
        <f>+'Contract 1'!Q219+'Contract 2'!Q219+'Contract 3'!Q219+'Contract 4'!Q219+'Contract 5'!Q219+'Contract 6'!Q219+'Contract 7'!Q219+'Contract 8'!Q219+'Contract 9'!Q219+'Contract 10'!Q219+'Contract 11'!Q219+'Contract 12'!Q219+'Contract 13'!Q219+'Contract 14'!Q219+'Contract 15'!Q219</f>
        <v>0</v>
      </c>
      <c r="W219" s="155">
        <f>+'Contract 1'!R219+'Contract 2'!R219+'Contract 3'!R219+'Contract 4'!R219+'Contract 5'!R219+'Contract 6'!R219+'Contract 7'!R219+'Contract 8'!R219+'Contract 9'!R219+'Contract 10'!R219+'Contract 11'!R219+'Contract 12'!R219+'Contract 13'!R219+'Contract 14'!R219+'Contract 15'!R219</f>
        <v>0</v>
      </c>
      <c r="X219" s="155">
        <f>+'Contract 1'!S219+'Contract 2'!S219+'Contract 3'!S219+'Contract 4'!S219+'Contract 5'!S219+'Contract 6'!S219+'Contract 7'!S219+'Contract 8'!S219+'Contract 9'!S219+'Contract 10'!S219+'Contract 11'!S219+'Contract 12'!S219+'Contract 13'!S219+'Contract 14'!S219+'Contract 15'!S219</f>
        <v>0</v>
      </c>
      <c r="Y219" s="155">
        <f>+'Contract 1'!T219+'Contract 2'!T219+'Contract 3'!T219+'Contract 4'!T219+'Contract 5'!T219+'Contract 6'!T219+'Contract 7'!T219+'Contract 8'!T219+'Contract 9'!T219+'Contract 10'!T219+'Contract 11'!T219+'Contract 12'!T219+'Contract 13'!T219+'Contract 14'!T219+'Contract 15'!T219</f>
        <v>0</v>
      </c>
      <c r="Z219" s="157">
        <f t="shared" si="53"/>
        <v>0</v>
      </c>
      <c r="AA219" s="126">
        <f t="shared" si="54"/>
        <v>0</v>
      </c>
      <c r="AB219" s="18"/>
    </row>
    <row r="220" spans="2:28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+'Contract 1'!H220+'Contract 2'!H220+'Contract 3'!H220+'Contract 4'!H220+'Contract 5'!H220+'Contract 6'!H220+'Contract 7'!H220+'Contract 8'!H220+'Contract 9'!H220+'Contract 10'!H220+'Contract 11'!H220+'Contract 12'!H220+'Contract 13'!H220+'Contract 14'!H220+'Contract 15'!H220</f>
        <v>0</v>
      </c>
      <c r="I220" s="155">
        <f>+'FY 24-25 Forecast'!L225</f>
        <v>0</v>
      </c>
      <c r="J220" s="155">
        <f>+'FY 24-25 Forecast'!M225</f>
        <v>0</v>
      </c>
      <c r="K220" s="155">
        <f>+'FY 24-25 Forecast'!N225</f>
        <v>0</v>
      </c>
      <c r="L220" s="270">
        <f>+'FY 24-25 Forecast'!O225</f>
        <v>0</v>
      </c>
      <c r="M220" s="309"/>
      <c r="N220" s="155">
        <f>+'Contract 1'!I220+'Contract 2'!I220+'Contract 3'!I220+'Contract 4'!I220+'Contract 5'!I220+'Contract 6'!I220+'Contract 7'!I220+'Contract 8'!I220+'Contract 9'!I220+'Contract 10'!I220+'Contract 11'!I220+'Contract 12'!I220+'Contract 13'!I220+'Contract 14'!I220+'Contract 15'!I220</f>
        <v>0</v>
      </c>
      <c r="O220" s="155">
        <f>+'Contract 1'!J220+'Contract 2'!J220+'Contract 3'!J220+'Contract 4'!J220+'Contract 5'!J220+'Contract 6'!J220+'Contract 7'!J220+'Contract 8'!J220+'Contract 9'!J220+'Contract 10'!J220+'Contract 11'!J220+'Contract 12'!J220+'Contract 13'!J220+'Contract 14'!J220+'Contract 15'!J220</f>
        <v>0</v>
      </c>
      <c r="P220" s="155">
        <f>+'Contract 1'!K220+'Contract 2'!K220+'Contract 3'!K220+'Contract 4'!K220+'Contract 5'!K220+'Contract 6'!K220+'Contract 7'!K220+'Contract 8'!K220+'Contract 9'!K220+'Contract 10'!K220+'Contract 11'!K220+'Contract 12'!K220+'Contract 13'!K220+'Contract 14'!K220+'Contract 15'!K220</f>
        <v>0</v>
      </c>
      <c r="Q220" s="155">
        <f>+'Contract 1'!L220+'Contract 2'!L220+'Contract 3'!L220+'Contract 4'!L220+'Contract 5'!L220+'Contract 6'!L220+'Contract 7'!L220+'Contract 8'!L220+'Contract 9'!L220+'Contract 10'!L220+'Contract 11'!L220+'Contract 12'!L220+'Contract 13'!L220+'Contract 14'!L220+'Contract 15'!L220</f>
        <v>0</v>
      </c>
      <c r="R220" s="155">
        <f>+'Contract 1'!M220+'Contract 2'!M220+'Contract 3'!M220+'Contract 4'!M220+'Contract 5'!M220+'Contract 6'!M220+'Contract 7'!M220+'Contract 8'!M220+'Contract 9'!M220+'Contract 10'!M220+'Contract 11'!M220+'Contract 12'!M220+'Contract 13'!M220+'Contract 14'!M220+'Contract 15'!M220</f>
        <v>0</v>
      </c>
      <c r="S220" s="155">
        <f>+'Contract 1'!N220+'Contract 2'!N220+'Contract 3'!N220+'Contract 4'!N220+'Contract 5'!N220+'Contract 6'!N220+'Contract 7'!N220+'Contract 8'!N220+'Contract 9'!N220+'Contract 10'!N220+'Contract 11'!N220+'Contract 12'!N220+'Contract 13'!N220+'Contract 14'!N220+'Contract 15'!N220</f>
        <v>0</v>
      </c>
      <c r="T220" s="155">
        <f>+'Contract 1'!O220+'Contract 2'!O220+'Contract 3'!O220+'Contract 4'!O220+'Contract 5'!O220+'Contract 6'!O220+'Contract 7'!O220+'Contract 8'!O220+'Contract 9'!O220+'Contract 10'!O220+'Contract 11'!O220+'Contract 12'!O220+'Contract 13'!O220+'Contract 14'!O220+'Contract 15'!O220</f>
        <v>0</v>
      </c>
      <c r="U220" s="155">
        <f>+'Contract 1'!P220+'Contract 2'!P220+'Contract 3'!P220+'Contract 4'!P220+'Contract 5'!P220+'Contract 6'!P220+'Contract 7'!P220+'Contract 8'!P220+'Contract 9'!P220+'Contract 10'!P220+'Contract 11'!P220+'Contract 12'!P220+'Contract 13'!P220+'Contract 14'!P220+'Contract 15'!P220</f>
        <v>0</v>
      </c>
      <c r="V220" s="155">
        <f>+'Contract 1'!Q220+'Contract 2'!Q220+'Contract 3'!Q220+'Contract 4'!Q220+'Contract 5'!Q220+'Contract 6'!Q220+'Contract 7'!Q220+'Contract 8'!Q220+'Contract 9'!Q220+'Contract 10'!Q220+'Contract 11'!Q220+'Contract 12'!Q220+'Contract 13'!Q220+'Contract 14'!Q220+'Contract 15'!Q220</f>
        <v>0</v>
      </c>
      <c r="W220" s="155">
        <f>+'Contract 1'!R220+'Contract 2'!R220+'Contract 3'!R220+'Contract 4'!R220+'Contract 5'!R220+'Contract 6'!R220+'Contract 7'!R220+'Contract 8'!R220+'Contract 9'!R220+'Contract 10'!R220+'Contract 11'!R220+'Contract 12'!R220+'Contract 13'!R220+'Contract 14'!R220+'Contract 15'!R220</f>
        <v>0</v>
      </c>
      <c r="X220" s="155">
        <f>+'Contract 1'!S220+'Contract 2'!S220+'Contract 3'!S220+'Contract 4'!S220+'Contract 5'!S220+'Contract 6'!S220+'Contract 7'!S220+'Contract 8'!S220+'Contract 9'!S220+'Contract 10'!S220+'Contract 11'!S220+'Contract 12'!S220+'Contract 13'!S220+'Contract 14'!S220+'Contract 15'!S220</f>
        <v>0</v>
      </c>
      <c r="Y220" s="155">
        <f>+'Contract 1'!T220+'Contract 2'!T220+'Contract 3'!T220+'Contract 4'!T220+'Contract 5'!T220+'Contract 6'!T220+'Contract 7'!T220+'Contract 8'!T220+'Contract 9'!T220+'Contract 10'!T220+'Contract 11'!T220+'Contract 12'!T220+'Contract 13'!T220+'Contract 14'!T220+'Contract 15'!T220</f>
        <v>0</v>
      </c>
      <c r="Z220" s="157">
        <f t="shared" si="53"/>
        <v>0</v>
      </c>
      <c r="AA220" s="126">
        <f t="shared" si="54"/>
        <v>0</v>
      </c>
      <c r="AB220" s="18"/>
    </row>
    <row r="221" spans="2:28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+'Contract 1'!H221+'Contract 2'!H221+'Contract 3'!H221+'Contract 4'!H221+'Contract 5'!H221+'Contract 6'!H221+'Contract 7'!H221+'Contract 8'!H221+'Contract 9'!H221+'Contract 10'!H221+'Contract 11'!H221+'Contract 12'!H221+'Contract 13'!H221+'Contract 14'!H221+'Contract 15'!H221</f>
        <v>0</v>
      </c>
      <c r="I221" s="155">
        <f>+'FY 24-25 Forecast'!L226</f>
        <v>166.67</v>
      </c>
      <c r="J221" s="155">
        <f>+'FY 24-25 Forecast'!M226</f>
        <v>166.67</v>
      </c>
      <c r="K221" s="155">
        <f>+'FY 24-25 Forecast'!N226</f>
        <v>166.67</v>
      </c>
      <c r="L221" s="270">
        <f>+'FY 24-25 Forecast'!O226</f>
        <v>1183.5</v>
      </c>
      <c r="M221" s="309"/>
      <c r="N221" s="155">
        <f>+'Contract 1'!I221+'Contract 2'!I221+'Contract 3'!I221+'Contract 4'!I221+'Contract 5'!I221+'Contract 6'!I221+'Contract 7'!I221+'Contract 8'!I221+'Contract 9'!I221+'Contract 10'!I221+'Contract 11'!I221+'Contract 12'!I221+'Contract 13'!I221+'Contract 14'!I221+'Contract 15'!I221</f>
        <v>0</v>
      </c>
      <c r="O221" s="155">
        <f>+'Contract 1'!J221+'Contract 2'!J221+'Contract 3'!J221+'Contract 4'!J221+'Contract 5'!J221+'Contract 6'!J221+'Contract 7'!J221+'Contract 8'!J221+'Contract 9'!J221+'Contract 10'!J221+'Contract 11'!J221+'Contract 12'!J221+'Contract 13'!J221+'Contract 14'!J221+'Contract 15'!J221</f>
        <v>0</v>
      </c>
      <c r="P221" s="155">
        <f>+'Contract 1'!K221+'Contract 2'!K221+'Contract 3'!K221+'Contract 4'!K221+'Contract 5'!K221+'Contract 6'!K221+'Contract 7'!K221+'Contract 8'!K221+'Contract 9'!K221+'Contract 10'!K221+'Contract 11'!K221+'Contract 12'!K221+'Contract 13'!K221+'Contract 14'!K221+'Contract 15'!K221</f>
        <v>0</v>
      </c>
      <c r="Q221" s="155">
        <f>+'Contract 1'!L221+'Contract 2'!L221+'Contract 3'!L221+'Contract 4'!L221+'Contract 5'!L221+'Contract 6'!L221+'Contract 7'!L221+'Contract 8'!L221+'Contract 9'!L221+'Contract 10'!L221+'Contract 11'!L221+'Contract 12'!L221+'Contract 13'!L221+'Contract 14'!L221+'Contract 15'!L221</f>
        <v>0</v>
      </c>
      <c r="R221" s="155">
        <f>+'Contract 1'!M221+'Contract 2'!M221+'Contract 3'!M221+'Contract 4'!M221+'Contract 5'!M221+'Contract 6'!M221+'Contract 7'!M221+'Contract 8'!M221+'Contract 9'!M221+'Contract 10'!M221+'Contract 11'!M221+'Contract 12'!M221+'Contract 13'!M221+'Contract 14'!M221+'Contract 15'!M221</f>
        <v>0</v>
      </c>
      <c r="S221" s="155">
        <f>+'Contract 1'!N221+'Contract 2'!N221+'Contract 3'!N221+'Contract 4'!N221+'Contract 5'!N221+'Contract 6'!N221+'Contract 7'!N221+'Contract 8'!N221+'Contract 9'!N221+'Contract 10'!N221+'Contract 11'!N221+'Contract 12'!N221+'Contract 13'!N221+'Contract 14'!N221+'Contract 15'!N221</f>
        <v>0</v>
      </c>
      <c r="T221" s="155">
        <f>+'Contract 1'!O221+'Contract 2'!O221+'Contract 3'!O221+'Contract 4'!O221+'Contract 5'!O221+'Contract 6'!O221+'Contract 7'!O221+'Contract 8'!O221+'Contract 9'!O221+'Contract 10'!O221+'Contract 11'!O221+'Contract 12'!O221+'Contract 13'!O221+'Contract 14'!O221+'Contract 15'!O221</f>
        <v>0</v>
      </c>
      <c r="U221" s="155">
        <f>+'Contract 1'!P221+'Contract 2'!P221+'Contract 3'!P221+'Contract 4'!P221+'Contract 5'!P221+'Contract 6'!P221+'Contract 7'!P221+'Contract 8'!P221+'Contract 9'!P221+'Contract 10'!P221+'Contract 11'!P221+'Contract 12'!P221+'Contract 13'!P221+'Contract 14'!P221+'Contract 15'!P221</f>
        <v>0</v>
      </c>
      <c r="V221" s="155">
        <f>+'Contract 1'!Q221+'Contract 2'!Q221+'Contract 3'!Q221+'Contract 4'!Q221+'Contract 5'!Q221+'Contract 6'!Q221+'Contract 7'!Q221+'Contract 8'!Q221+'Contract 9'!Q221+'Contract 10'!Q221+'Contract 11'!Q221+'Contract 12'!Q221+'Contract 13'!Q221+'Contract 14'!Q221+'Contract 15'!Q221</f>
        <v>0</v>
      </c>
      <c r="W221" s="155">
        <f>+'Contract 1'!R221+'Contract 2'!R221+'Contract 3'!R221+'Contract 4'!R221+'Contract 5'!R221+'Contract 6'!R221+'Contract 7'!R221+'Contract 8'!R221+'Contract 9'!R221+'Contract 10'!R221+'Contract 11'!R221+'Contract 12'!R221+'Contract 13'!R221+'Contract 14'!R221+'Contract 15'!R221</f>
        <v>0</v>
      </c>
      <c r="X221" s="155">
        <f>+'Contract 1'!S221+'Contract 2'!S221+'Contract 3'!S221+'Contract 4'!S221+'Contract 5'!S221+'Contract 6'!S221+'Contract 7'!S221+'Contract 8'!S221+'Contract 9'!S221+'Contract 10'!S221+'Contract 11'!S221+'Contract 12'!S221+'Contract 13'!S221+'Contract 14'!S221+'Contract 15'!S221</f>
        <v>0</v>
      </c>
      <c r="Y221" s="155">
        <f>+'Contract 1'!T221+'Contract 2'!T221+'Contract 3'!T221+'Contract 4'!T221+'Contract 5'!T221+'Contract 6'!T221+'Contract 7'!T221+'Contract 8'!T221+'Contract 9'!T221+'Contract 10'!T221+'Contract 11'!T221+'Contract 12'!T221+'Contract 13'!T221+'Contract 14'!T221+'Contract 15'!T221</f>
        <v>0</v>
      </c>
      <c r="Z221" s="157">
        <f t="shared" si="53"/>
        <v>0</v>
      </c>
      <c r="AA221" s="126">
        <f t="shared" si="54"/>
        <v>0</v>
      </c>
      <c r="AB221" s="18"/>
    </row>
    <row r="222" spans="2:28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+'Contract 1'!H222+'Contract 2'!H222+'Contract 3'!H222+'Contract 4'!H222+'Contract 5'!H222+'Contract 6'!H222+'Contract 7'!H222+'Contract 8'!H222+'Contract 9'!H222+'Contract 10'!H222+'Contract 11'!H222+'Contract 12'!H222+'Contract 13'!H222+'Contract 14'!H222+'Contract 15'!H222</f>
        <v>0</v>
      </c>
      <c r="I222" s="155">
        <f>+'FY 24-25 Forecast'!L227</f>
        <v>0</v>
      </c>
      <c r="J222" s="155">
        <f>+'FY 24-25 Forecast'!M227</f>
        <v>0</v>
      </c>
      <c r="K222" s="155">
        <f>+'FY 24-25 Forecast'!N227</f>
        <v>0</v>
      </c>
      <c r="L222" s="270">
        <f>+'FY 24-25 Forecast'!O227</f>
        <v>64.41</v>
      </c>
      <c r="M222" s="309"/>
      <c r="N222" s="155">
        <f>+'Contract 1'!I222+'Contract 2'!I222+'Contract 3'!I222+'Contract 4'!I222+'Contract 5'!I222+'Contract 6'!I222+'Contract 7'!I222+'Contract 8'!I222+'Contract 9'!I222+'Contract 10'!I222+'Contract 11'!I222+'Contract 12'!I222+'Contract 13'!I222+'Contract 14'!I222+'Contract 15'!I222</f>
        <v>0</v>
      </c>
      <c r="O222" s="155">
        <f>+'Contract 1'!J222+'Contract 2'!J222+'Contract 3'!J222+'Contract 4'!J222+'Contract 5'!J222+'Contract 6'!J222+'Contract 7'!J222+'Contract 8'!J222+'Contract 9'!J222+'Contract 10'!J222+'Contract 11'!J222+'Contract 12'!J222+'Contract 13'!J222+'Contract 14'!J222+'Contract 15'!J222</f>
        <v>0</v>
      </c>
      <c r="P222" s="155">
        <f>+'Contract 1'!K222+'Contract 2'!K222+'Contract 3'!K222+'Contract 4'!K222+'Contract 5'!K222+'Contract 6'!K222+'Contract 7'!K222+'Contract 8'!K222+'Contract 9'!K222+'Contract 10'!K222+'Contract 11'!K222+'Contract 12'!K222+'Contract 13'!K222+'Contract 14'!K222+'Contract 15'!K222</f>
        <v>0</v>
      </c>
      <c r="Q222" s="155">
        <f>+'Contract 1'!L222+'Contract 2'!L222+'Contract 3'!L222+'Contract 4'!L222+'Contract 5'!L222+'Contract 6'!L222+'Contract 7'!L222+'Contract 8'!L222+'Contract 9'!L222+'Contract 10'!L222+'Contract 11'!L222+'Contract 12'!L222+'Contract 13'!L222+'Contract 14'!L222+'Contract 15'!L222</f>
        <v>0</v>
      </c>
      <c r="R222" s="155">
        <f>+'Contract 1'!M222+'Contract 2'!M222+'Contract 3'!M222+'Contract 4'!M222+'Contract 5'!M222+'Contract 6'!M222+'Contract 7'!M222+'Contract 8'!M222+'Contract 9'!M222+'Contract 10'!M222+'Contract 11'!M222+'Contract 12'!M222+'Contract 13'!M222+'Contract 14'!M222+'Contract 15'!M222</f>
        <v>0</v>
      </c>
      <c r="S222" s="155">
        <f>+'Contract 1'!N222+'Contract 2'!N222+'Contract 3'!N222+'Contract 4'!N222+'Contract 5'!N222+'Contract 6'!N222+'Contract 7'!N222+'Contract 8'!N222+'Contract 9'!N222+'Contract 10'!N222+'Contract 11'!N222+'Contract 12'!N222+'Contract 13'!N222+'Contract 14'!N222+'Contract 15'!N222</f>
        <v>0</v>
      </c>
      <c r="T222" s="155">
        <f>+'Contract 1'!O222+'Contract 2'!O222+'Contract 3'!O222+'Contract 4'!O222+'Contract 5'!O222+'Contract 6'!O222+'Contract 7'!O222+'Contract 8'!O222+'Contract 9'!O222+'Contract 10'!O222+'Contract 11'!O222+'Contract 12'!O222+'Contract 13'!O222+'Contract 14'!O222+'Contract 15'!O222</f>
        <v>0</v>
      </c>
      <c r="U222" s="155">
        <f>+'Contract 1'!P222+'Contract 2'!P222+'Contract 3'!P222+'Contract 4'!P222+'Contract 5'!P222+'Contract 6'!P222+'Contract 7'!P222+'Contract 8'!P222+'Contract 9'!P222+'Contract 10'!P222+'Contract 11'!P222+'Contract 12'!P222+'Contract 13'!P222+'Contract 14'!P222+'Contract 15'!P222</f>
        <v>0</v>
      </c>
      <c r="V222" s="155">
        <f>+'Contract 1'!Q222+'Contract 2'!Q222+'Contract 3'!Q222+'Contract 4'!Q222+'Contract 5'!Q222+'Contract 6'!Q222+'Contract 7'!Q222+'Contract 8'!Q222+'Contract 9'!Q222+'Contract 10'!Q222+'Contract 11'!Q222+'Contract 12'!Q222+'Contract 13'!Q222+'Contract 14'!Q222+'Contract 15'!Q222</f>
        <v>0</v>
      </c>
      <c r="W222" s="155">
        <f>+'Contract 1'!R222+'Contract 2'!R222+'Contract 3'!R222+'Contract 4'!R222+'Contract 5'!R222+'Contract 6'!R222+'Contract 7'!R222+'Contract 8'!R222+'Contract 9'!R222+'Contract 10'!R222+'Contract 11'!R222+'Contract 12'!R222+'Contract 13'!R222+'Contract 14'!R222+'Contract 15'!R222</f>
        <v>0</v>
      </c>
      <c r="X222" s="155">
        <f>+'Contract 1'!S222+'Contract 2'!S222+'Contract 3'!S222+'Contract 4'!S222+'Contract 5'!S222+'Contract 6'!S222+'Contract 7'!S222+'Contract 8'!S222+'Contract 9'!S222+'Contract 10'!S222+'Contract 11'!S222+'Contract 12'!S222+'Contract 13'!S222+'Contract 14'!S222+'Contract 15'!S222</f>
        <v>0</v>
      </c>
      <c r="Y222" s="155">
        <f>+'Contract 1'!T222+'Contract 2'!T222+'Contract 3'!T222+'Contract 4'!T222+'Contract 5'!T222+'Contract 6'!T222+'Contract 7'!T222+'Contract 8'!T222+'Contract 9'!T222+'Contract 10'!T222+'Contract 11'!T222+'Contract 12'!T222+'Contract 13'!T222+'Contract 14'!T222+'Contract 15'!T222</f>
        <v>0</v>
      </c>
      <c r="Z222" s="157">
        <f t="shared" si="53"/>
        <v>0</v>
      </c>
      <c r="AA222" s="126">
        <f t="shared" si="54"/>
        <v>0</v>
      </c>
      <c r="AB222" s="18"/>
    </row>
    <row r="223" spans="2:28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+'Contract 1'!H223+'Contract 2'!H223+'Contract 3'!H223+'Contract 4'!H223+'Contract 5'!H223+'Contract 6'!H223+'Contract 7'!H223+'Contract 8'!H223+'Contract 9'!H223+'Contract 10'!H223+'Contract 11'!H223+'Contract 12'!H223+'Contract 13'!H223+'Contract 14'!H223+'Contract 15'!H223</f>
        <v>0</v>
      </c>
      <c r="I223" s="155">
        <f>+'FY 24-25 Forecast'!L228</f>
        <v>0</v>
      </c>
      <c r="J223" s="155">
        <f>+'FY 24-25 Forecast'!M228</f>
        <v>0</v>
      </c>
      <c r="K223" s="155">
        <f>+'FY 24-25 Forecast'!N228</f>
        <v>0</v>
      </c>
      <c r="L223" s="270">
        <f>+'FY 24-25 Forecast'!O228</f>
        <v>0</v>
      </c>
      <c r="M223" s="309"/>
      <c r="N223" s="155">
        <f>+'Contract 1'!I223+'Contract 2'!I223+'Contract 3'!I223+'Contract 4'!I223+'Contract 5'!I223+'Contract 6'!I223+'Contract 7'!I223+'Contract 8'!I223+'Contract 9'!I223+'Contract 10'!I223+'Contract 11'!I223+'Contract 12'!I223+'Contract 13'!I223+'Contract 14'!I223+'Contract 15'!I223</f>
        <v>0</v>
      </c>
      <c r="O223" s="155">
        <f>+'Contract 1'!J223+'Contract 2'!J223+'Contract 3'!J223+'Contract 4'!J223+'Contract 5'!J223+'Contract 6'!J223+'Contract 7'!J223+'Contract 8'!J223+'Contract 9'!J223+'Contract 10'!J223+'Contract 11'!J223+'Contract 12'!J223+'Contract 13'!J223+'Contract 14'!J223+'Contract 15'!J223</f>
        <v>0</v>
      </c>
      <c r="P223" s="155">
        <f>+'Contract 1'!K223+'Contract 2'!K223+'Contract 3'!K223+'Contract 4'!K223+'Contract 5'!K223+'Contract 6'!K223+'Contract 7'!K223+'Contract 8'!K223+'Contract 9'!K223+'Contract 10'!K223+'Contract 11'!K223+'Contract 12'!K223+'Contract 13'!K223+'Contract 14'!K223+'Contract 15'!K223</f>
        <v>0</v>
      </c>
      <c r="Q223" s="155">
        <f>+'Contract 1'!L223+'Contract 2'!L223+'Contract 3'!L223+'Contract 4'!L223+'Contract 5'!L223+'Contract 6'!L223+'Contract 7'!L223+'Contract 8'!L223+'Contract 9'!L223+'Contract 10'!L223+'Contract 11'!L223+'Contract 12'!L223+'Contract 13'!L223+'Contract 14'!L223+'Contract 15'!L223</f>
        <v>0</v>
      </c>
      <c r="R223" s="155">
        <f>+'Contract 1'!M223+'Contract 2'!M223+'Contract 3'!M223+'Contract 4'!M223+'Contract 5'!M223+'Contract 6'!M223+'Contract 7'!M223+'Contract 8'!M223+'Contract 9'!M223+'Contract 10'!M223+'Contract 11'!M223+'Contract 12'!M223+'Contract 13'!M223+'Contract 14'!M223+'Contract 15'!M223</f>
        <v>0</v>
      </c>
      <c r="S223" s="155">
        <f>+'Contract 1'!N223+'Contract 2'!N223+'Contract 3'!N223+'Contract 4'!N223+'Contract 5'!N223+'Contract 6'!N223+'Contract 7'!N223+'Contract 8'!N223+'Contract 9'!N223+'Contract 10'!N223+'Contract 11'!N223+'Contract 12'!N223+'Contract 13'!N223+'Contract 14'!N223+'Contract 15'!N223</f>
        <v>0</v>
      </c>
      <c r="T223" s="155">
        <f>+'Contract 1'!O223+'Contract 2'!O223+'Contract 3'!O223+'Contract 4'!O223+'Contract 5'!O223+'Contract 6'!O223+'Contract 7'!O223+'Contract 8'!O223+'Contract 9'!O223+'Contract 10'!O223+'Contract 11'!O223+'Contract 12'!O223+'Contract 13'!O223+'Contract 14'!O223+'Contract 15'!O223</f>
        <v>0</v>
      </c>
      <c r="U223" s="155">
        <f>+'Contract 1'!P223+'Contract 2'!P223+'Contract 3'!P223+'Contract 4'!P223+'Contract 5'!P223+'Contract 6'!P223+'Contract 7'!P223+'Contract 8'!P223+'Contract 9'!P223+'Contract 10'!P223+'Contract 11'!P223+'Contract 12'!P223+'Contract 13'!P223+'Contract 14'!P223+'Contract 15'!P223</f>
        <v>0</v>
      </c>
      <c r="V223" s="155">
        <f>+'Contract 1'!Q223+'Contract 2'!Q223+'Contract 3'!Q223+'Contract 4'!Q223+'Contract 5'!Q223+'Contract 6'!Q223+'Contract 7'!Q223+'Contract 8'!Q223+'Contract 9'!Q223+'Contract 10'!Q223+'Contract 11'!Q223+'Contract 12'!Q223+'Contract 13'!Q223+'Contract 14'!Q223+'Contract 15'!Q223</f>
        <v>0</v>
      </c>
      <c r="W223" s="155">
        <f>+'Contract 1'!R223+'Contract 2'!R223+'Contract 3'!R223+'Contract 4'!R223+'Contract 5'!R223+'Contract 6'!R223+'Contract 7'!R223+'Contract 8'!R223+'Contract 9'!R223+'Contract 10'!R223+'Contract 11'!R223+'Contract 12'!R223+'Contract 13'!R223+'Contract 14'!R223+'Contract 15'!R223</f>
        <v>0</v>
      </c>
      <c r="X223" s="155">
        <f>+'Contract 1'!S223+'Contract 2'!S223+'Contract 3'!S223+'Contract 4'!S223+'Contract 5'!S223+'Contract 6'!S223+'Contract 7'!S223+'Contract 8'!S223+'Contract 9'!S223+'Contract 10'!S223+'Contract 11'!S223+'Contract 12'!S223+'Contract 13'!S223+'Contract 14'!S223+'Contract 15'!S223</f>
        <v>0</v>
      </c>
      <c r="Y223" s="155">
        <f>+'Contract 1'!T223+'Contract 2'!T223+'Contract 3'!T223+'Contract 4'!T223+'Contract 5'!T223+'Contract 6'!T223+'Contract 7'!T223+'Contract 8'!T223+'Contract 9'!T223+'Contract 10'!T223+'Contract 11'!T223+'Contract 12'!T223+'Contract 13'!T223+'Contract 14'!T223+'Contract 15'!T223</f>
        <v>0</v>
      </c>
      <c r="Z223" s="157">
        <f t="shared" si="53"/>
        <v>0</v>
      </c>
      <c r="AA223" s="126">
        <f t="shared" si="54"/>
        <v>0</v>
      </c>
      <c r="AB223" s="18"/>
    </row>
    <row r="224" spans="2:28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+'Contract 1'!H224+'Contract 2'!H224+'Contract 3'!H224+'Contract 4'!H224+'Contract 5'!H224+'Contract 6'!H224+'Contract 7'!H224+'Contract 8'!H224+'Contract 9'!H224+'Contract 10'!H224+'Contract 11'!H224+'Contract 12'!H224+'Contract 13'!H224+'Contract 14'!H224+'Contract 15'!H224</f>
        <v>4000</v>
      </c>
      <c r="I224" s="155">
        <f>+'FY 24-25 Forecast'!L229</f>
        <v>583.33000000000004</v>
      </c>
      <c r="J224" s="155">
        <f>+'FY 24-25 Forecast'!M229</f>
        <v>583.33000000000004</v>
      </c>
      <c r="K224" s="155">
        <f>+'FY 24-25 Forecast'!N229</f>
        <v>583.33000000000004</v>
      </c>
      <c r="L224" s="270">
        <f>+'FY 24-25 Forecast'!O229</f>
        <v>3077.99</v>
      </c>
      <c r="M224" s="309"/>
      <c r="N224" s="155">
        <f>+'Contract 1'!I224+'Contract 2'!I224+'Contract 3'!I224+'Contract 4'!I224+'Contract 5'!I224+'Contract 6'!I224+'Contract 7'!I224+'Contract 8'!I224+'Contract 9'!I224+'Contract 10'!I224+'Contract 11'!I224+'Contract 12'!I224+'Contract 13'!I224+'Contract 14'!I224+'Contract 15'!I224</f>
        <v>333.33</v>
      </c>
      <c r="O224" s="155">
        <f>+'Contract 1'!J224+'Contract 2'!J224+'Contract 3'!J224+'Contract 4'!J224+'Contract 5'!J224+'Contract 6'!J224+'Contract 7'!J224+'Contract 8'!J224+'Contract 9'!J224+'Contract 10'!J224+'Contract 11'!J224+'Contract 12'!J224+'Contract 13'!J224+'Contract 14'!J224+'Contract 15'!J224</f>
        <v>333.33</v>
      </c>
      <c r="P224" s="155">
        <f>+'Contract 1'!K224+'Contract 2'!K224+'Contract 3'!K224+'Contract 4'!K224+'Contract 5'!K224+'Contract 6'!K224+'Contract 7'!K224+'Contract 8'!K224+'Contract 9'!K224+'Contract 10'!K224+'Contract 11'!K224+'Contract 12'!K224+'Contract 13'!K224+'Contract 14'!K224+'Contract 15'!K224</f>
        <v>333.33</v>
      </c>
      <c r="Q224" s="155">
        <f>+'Contract 1'!L224+'Contract 2'!L224+'Contract 3'!L224+'Contract 4'!L224+'Contract 5'!L224+'Contract 6'!L224+'Contract 7'!L224+'Contract 8'!L224+'Contract 9'!L224+'Contract 10'!L224+'Contract 11'!L224+'Contract 12'!L224+'Contract 13'!L224+'Contract 14'!L224+'Contract 15'!L224</f>
        <v>333.33</v>
      </c>
      <c r="R224" s="155">
        <f>+'Contract 1'!M224+'Contract 2'!M224+'Contract 3'!M224+'Contract 4'!M224+'Contract 5'!M224+'Contract 6'!M224+'Contract 7'!M224+'Contract 8'!M224+'Contract 9'!M224+'Contract 10'!M224+'Contract 11'!M224+'Contract 12'!M224+'Contract 13'!M224+'Contract 14'!M224+'Contract 15'!M224</f>
        <v>333.33</v>
      </c>
      <c r="S224" s="155">
        <f>+'Contract 1'!N224+'Contract 2'!N224+'Contract 3'!N224+'Contract 4'!N224+'Contract 5'!N224+'Contract 6'!N224+'Contract 7'!N224+'Contract 8'!N224+'Contract 9'!N224+'Contract 10'!N224+'Contract 11'!N224+'Contract 12'!N224+'Contract 13'!N224+'Contract 14'!N224+'Contract 15'!N224</f>
        <v>333.33</v>
      </c>
      <c r="T224" s="155">
        <f>+'Contract 1'!O224+'Contract 2'!O224+'Contract 3'!O224+'Contract 4'!O224+'Contract 5'!O224+'Contract 6'!O224+'Contract 7'!O224+'Contract 8'!O224+'Contract 9'!O224+'Contract 10'!O224+'Contract 11'!O224+'Contract 12'!O224+'Contract 13'!O224+'Contract 14'!O224+'Contract 15'!O224</f>
        <v>333.33</v>
      </c>
      <c r="U224" s="155">
        <f>+'Contract 1'!P224+'Contract 2'!P224+'Contract 3'!P224+'Contract 4'!P224+'Contract 5'!P224+'Contract 6'!P224+'Contract 7'!P224+'Contract 8'!P224+'Contract 9'!P224+'Contract 10'!P224+'Contract 11'!P224+'Contract 12'!P224+'Contract 13'!P224+'Contract 14'!P224+'Contract 15'!P224</f>
        <v>333.33</v>
      </c>
      <c r="V224" s="155">
        <f>+'Contract 1'!Q224+'Contract 2'!Q224+'Contract 3'!Q224+'Contract 4'!Q224+'Contract 5'!Q224+'Contract 6'!Q224+'Contract 7'!Q224+'Contract 8'!Q224+'Contract 9'!Q224+'Contract 10'!Q224+'Contract 11'!Q224+'Contract 12'!Q224+'Contract 13'!Q224+'Contract 14'!Q224+'Contract 15'!Q224</f>
        <v>333.33</v>
      </c>
      <c r="W224" s="155">
        <f>+'Contract 1'!R224+'Contract 2'!R224+'Contract 3'!R224+'Contract 4'!R224+'Contract 5'!R224+'Contract 6'!R224+'Contract 7'!R224+'Contract 8'!R224+'Contract 9'!R224+'Contract 10'!R224+'Contract 11'!R224+'Contract 12'!R224+'Contract 13'!R224+'Contract 14'!R224+'Contract 15'!R224</f>
        <v>333.33</v>
      </c>
      <c r="X224" s="155">
        <f>+'Contract 1'!S224+'Contract 2'!S224+'Contract 3'!S224+'Contract 4'!S224+'Contract 5'!S224+'Contract 6'!S224+'Contract 7'!S224+'Contract 8'!S224+'Contract 9'!S224+'Contract 10'!S224+'Contract 11'!S224+'Contract 12'!S224+'Contract 13'!S224+'Contract 14'!S224+'Contract 15'!S224</f>
        <v>333.33</v>
      </c>
      <c r="Y224" s="155">
        <f>+'Contract 1'!T224+'Contract 2'!T224+'Contract 3'!T224+'Contract 4'!T224+'Contract 5'!T224+'Contract 6'!T224+'Contract 7'!T224+'Contract 8'!T224+'Contract 9'!T224+'Contract 10'!T224+'Contract 11'!T224+'Contract 12'!T224+'Contract 13'!T224+'Contract 14'!T224+'Contract 15'!T224</f>
        <v>333.33</v>
      </c>
      <c r="Z224" s="157">
        <f t="shared" si="53"/>
        <v>3999.9599999999996</v>
      </c>
      <c r="AA224" s="126">
        <f t="shared" si="54"/>
        <v>4.0000000000418368E-2</v>
      </c>
      <c r="AB224" s="18"/>
    </row>
    <row r="225" spans="2:28" collapsed="1" x14ac:dyDescent="0.25">
      <c r="B225" s="163"/>
      <c r="C225" s="162" t="s">
        <v>539</v>
      </c>
      <c r="D225" s="164"/>
      <c r="E225" s="64"/>
      <c r="F225" s="65"/>
      <c r="G225" s="165"/>
      <c r="H225" s="159">
        <f>SUBTOTAL(9,H213:H224)</f>
        <v>4000</v>
      </c>
      <c r="I225" s="166">
        <f>SUM(I213:I224)</f>
        <v>766.67000000000007</v>
      </c>
      <c r="J225" s="166">
        <f>SUM(J213:J224)</f>
        <v>766.67000000000007</v>
      </c>
      <c r="K225" s="166">
        <f>SUM(K213:K224)</f>
        <v>766.67000000000007</v>
      </c>
      <c r="L225" s="271">
        <f>SUM(L213:L224)</f>
        <v>4690.7199999999993</v>
      </c>
      <c r="M225" s="312"/>
      <c r="N225" s="166">
        <f>SUBTOTAL(9,N213:N224)</f>
        <v>333.33</v>
      </c>
      <c r="O225" s="166">
        <f t="shared" ref="O225:Z225" si="55">SUBTOTAL(9,O213:O224)</f>
        <v>333.33</v>
      </c>
      <c r="P225" s="166">
        <f t="shared" si="55"/>
        <v>333.33</v>
      </c>
      <c r="Q225" s="166">
        <f t="shared" si="55"/>
        <v>333.33</v>
      </c>
      <c r="R225" s="166">
        <f t="shared" si="55"/>
        <v>333.33</v>
      </c>
      <c r="S225" s="166">
        <f t="shared" si="55"/>
        <v>333.33</v>
      </c>
      <c r="T225" s="166">
        <f t="shared" si="55"/>
        <v>333.33</v>
      </c>
      <c r="U225" s="166">
        <f t="shared" si="55"/>
        <v>333.33</v>
      </c>
      <c r="V225" s="166">
        <f t="shared" si="55"/>
        <v>333.33</v>
      </c>
      <c r="W225" s="166">
        <f t="shared" si="55"/>
        <v>333.33</v>
      </c>
      <c r="X225" s="166">
        <f t="shared" si="55"/>
        <v>333.33</v>
      </c>
      <c r="Y225" s="166">
        <f t="shared" si="55"/>
        <v>333.33</v>
      </c>
      <c r="Z225" s="166">
        <f t="shared" si="55"/>
        <v>3999.9599999999996</v>
      </c>
      <c r="AA225" s="73">
        <f t="shared" ref="AA225" si="56">SUBTOTAL(9,AA213:AA224)</f>
        <v>4.0000000000418368E-2</v>
      </c>
      <c r="AB225" s="64"/>
    </row>
    <row r="226" spans="2:28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+'Contract 1'!H226+'Contract 2'!H226+'Contract 3'!H226+'Contract 4'!H226+'Contract 5'!H226+'Contract 6'!H226+'Contract 7'!H226+'Contract 8'!H226+'Contract 9'!H226+'Contract 10'!H226+'Contract 11'!H226+'Contract 12'!H226+'Contract 13'!H226+'Contract 14'!H226+'Contract 15'!H226</f>
        <v>0</v>
      </c>
      <c r="I226" s="155">
        <f>+'FY 24-25 Forecast'!L231</f>
        <v>0</v>
      </c>
      <c r="J226" s="155">
        <f>+'FY 24-25 Forecast'!M231</f>
        <v>0</v>
      </c>
      <c r="K226" s="155">
        <f>+'FY 24-25 Forecast'!N231</f>
        <v>0</v>
      </c>
      <c r="L226" s="270">
        <f>+'FY 24-25 Forecast'!O231</f>
        <v>0</v>
      </c>
      <c r="M226" s="309"/>
      <c r="N226" s="155">
        <f>+'Contract 1'!I226+'Contract 2'!I226+'Contract 3'!I226+'Contract 4'!I226+'Contract 5'!I226+'Contract 6'!I226+'Contract 7'!I226+'Contract 8'!I226+'Contract 9'!I226+'Contract 10'!I226+'Contract 11'!I226+'Contract 12'!I226+'Contract 13'!I226+'Contract 14'!I226+'Contract 15'!I226</f>
        <v>0</v>
      </c>
      <c r="O226" s="155">
        <f>+'Contract 1'!J226+'Contract 2'!J226+'Contract 3'!J226+'Contract 4'!J226+'Contract 5'!J226+'Contract 6'!J226+'Contract 7'!J226+'Contract 8'!J226+'Contract 9'!J226+'Contract 10'!J226+'Contract 11'!J226+'Contract 12'!J226+'Contract 13'!J226+'Contract 14'!J226+'Contract 15'!J226</f>
        <v>0</v>
      </c>
      <c r="P226" s="155">
        <f>+'Contract 1'!K226+'Contract 2'!K226+'Contract 3'!K226+'Contract 4'!K226+'Contract 5'!K226+'Contract 6'!K226+'Contract 7'!K226+'Contract 8'!K226+'Contract 9'!K226+'Contract 10'!K226+'Contract 11'!K226+'Contract 12'!K226+'Contract 13'!K226+'Contract 14'!K226+'Contract 15'!K226</f>
        <v>0</v>
      </c>
      <c r="Q226" s="155">
        <f>+'Contract 1'!L226+'Contract 2'!L226+'Contract 3'!L226+'Contract 4'!L226+'Contract 5'!L226+'Contract 6'!L226+'Contract 7'!L226+'Contract 8'!L226+'Contract 9'!L226+'Contract 10'!L226+'Contract 11'!L226+'Contract 12'!L226+'Contract 13'!L226+'Contract 14'!L226+'Contract 15'!L226</f>
        <v>0</v>
      </c>
      <c r="R226" s="155">
        <f>+'Contract 1'!M226+'Contract 2'!M226+'Contract 3'!M226+'Contract 4'!M226+'Contract 5'!M226+'Contract 6'!M226+'Contract 7'!M226+'Contract 8'!M226+'Contract 9'!M226+'Contract 10'!M226+'Contract 11'!M226+'Contract 12'!M226+'Contract 13'!M226+'Contract 14'!M226+'Contract 15'!M226</f>
        <v>0</v>
      </c>
      <c r="S226" s="155">
        <f>+'Contract 1'!N226+'Contract 2'!N226+'Contract 3'!N226+'Contract 4'!N226+'Contract 5'!N226+'Contract 6'!N226+'Contract 7'!N226+'Contract 8'!N226+'Contract 9'!N226+'Contract 10'!N226+'Contract 11'!N226+'Contract 12'!N226+'Contract 13'!N226+'Contract 14'!N226+'Contract 15'!N226</f>
        <v>0</v>
      </c>
      <c r="T226" s="155">
        <f>+'Contract 1'!O226+'Contract 2'!O226+'Contract 3'!O226+'Contract 4'!O226+'Contract 5'!O226+'Contract 6'!O226+'Contract 7'!O226+'Contract 8'!O226+'Contract 9'!O226+'Contract 10'!O226+'Contract 11'!O226+'Contract 12'!O226+'Contract 13'!O226+'Contract 14'!O226+'Contract 15'!O226</f>
        <v>0</v>
      </c>
      <c r="U226" s="155">
        <f>+'Contract 1'!P226+'Contract 2'!P226+'Contract 3'!P226+'Contract 4'!P226+'Contract 5'!P226+'Contract 6'!P226+'Contract 7'!P226+'Contract 8'!P226+'Contract 9'!P226+'Contract 10'!P226+'Contract 11'!P226+'Contract 12'!P226+'Contract 13'!P226+'Contract 14'!P226+'Contract 15'!P226</f>
        <v>0</v>
      </c>
      <c r="V226" s="155">
        <f>+'Contract 1'!Q226+'Contract 2'!Q226+'Contract 3'!Q226+'Contract 4'!Q226+'Contract 5'!Q226+'Contract 6'!Q226+'Contract 7'!Q226+'Contract 8'!Q226+'Contract 9'!Q226+'Contract 10'!Q226+'Contract 11'!Q226+'Contract 12'!Q226+'Contract 13'!Q226+'Contract 14'!Q226+'Contract 15'!Q226</f>
        <v>0</v>
      </c>
      <c r="W226" s="155">
        <f>+'Contract 1'!R226+'Contract 2'!R226+'Contract 3'!R226+'Contract 4'!R226+'Contract 5'!R226+'Contract 6'!R226+'Contract 7'!R226+'Contract 8'!R226+'Contract 9'!R226+'Contract 10'!R226+'Contract 11'!R226+'Contract 12'!R226+'Contract 13'!R226+'Contract 14'!R226+'Contract 15'!R226</f>
        <v>0</v>
      </c>
      <c r="X226" s="155">
        <f>+'Contract 1'!S226+'Contract 2'!S226+'Contract 3'!S226+'Contract 4'!S226+'Contract 5'!S226+'Contract 6'!S226+'Contract 7'!S226+'Contract 8'!S226+'Contract 9'!S226+'Contract 10'!S226+'Contract 11'!S226+'Contract 12'!S226+'Contract 13'!S226+'Contract 14'!S226+'Contract 15'!S226</f>
        <v>0</v>
      </c>
      <c r="Y226" s="155">
        <f>+'Contract 1'!T226+'Contract 2'!T226+'Contract 3'!T226+'Contract 4'!T226+'Contract 5'!T226+'Contract 6'!T226+'Contract 7'!T226+'Contract 8'!T226+'Contract 9'!T226+'Contract 10'!T226+'Contract 11'!T226+'Contract 12'!T226+'Contract 13'!T226+'Contract 14'!T226+'Contract 15'!T226</f>
        <v>0</v>
      </c>
      <c r="Z226" s="157">
        <f>SUM(N226:Y226)</f>
        <v>0</v>
      </c>
      <c r="AA226" s="126">
        <f>H226-Z226</f>
        <v>0</v>
      </c>
      <c r="AB226" s="18"/>
    </row>
    <row r="227" spans="2:28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+'Contract 1'!H227+'Contract 2'!H227+'Contract 3'!H227+'Contract 4'!H227+'Contract 5'!H227+'Contract 6'!H227+'Contract 7'!H227+'Contract 8'!H227+'Contract 9'!H227+'Contract 10'!H227+'Contract 11'!H227+'Contract 12'!H227+'Contract 13'!H227+'Contract 14'!H227+'Contract 15'!H227</f>
        <v>0</v>
      </c>
      <c r="I227" s="155">
        <f>+'FY 24-25 Forecast'!L232</f>
        <v>0</v>
      </c>
      <c r="J227" s="155">
        <f>+'FY 24-25 Forecast'!M232</f>
        <v>0</v>
      </c>
      <c r="K227" s="155">
        <f>+'FY 24-25 Forecast'!N232</f>
        <v>0</v>
      </c>
      <c r="L227" s="270">
        <f>+'FY 24-25 Forecast'!O232</f>
        <v>0</v>
      </c>
      <c r="M227" s="309"/>
      <c r="N227" s="155">
        <f>+'Contract 1'!I227+'Contract 2'!I227+'Contract 3'!I227+'Contract 4'!I227+'Contract 5'!I227+'Contract 6'!I227+'Contract 7'!I227+'Contract 8'!I227+'Contract 9'!I227+'Contract 10'!I227+'Contract 11'!I227+'Contract 12'!I227+'Contract 13'!I227+'Contract 14'!I227+'Contract 15'!I227</f>
        <v>0</v>
      </c>
      <c r="O227" s="155">
        <f>+'Contract 1'!J227+'Contract 2'!J227+'Contract 3'!J227+'Contract 4'!J227+'Contract 5'!J227+'Contract 6'!J227+'Contract 7'!J227+'Contract 8'!J227+'Contract 9'!J227+'Contract 10'!J227+'Contract 11'!J227+'Contract 12'!J227+'Contract 13'!J227+'Contract 14'!J227+'Contract 15'!J227</f>
        <v>0</v>
      </c>
      <c r="P227" s="155">
        <f>+'Contract 1'!K227+'Contract 2'!K227+'Contract 3'!K227+'Contract 4'!K227+'Contract 5'!K227+'Contract 6'!K227+'Contract 7'!K227+'Contract 8'!K227+'Contract 9'!K227+'Contract 10'!K227+'Contract 11'!K227+'Contract 12'!K227+'Contract 13'!K227+'Contract 14'!K227+'Contract 15'!K227</f>
        <v>0</v>
      </c>
      <c r="Q227" s="155">
        <f>+'Contract 1'!L227+'Contract 2'!L227+'Contract 3'!L227+'Contract 4'!L227+'Contract 5'!L227+'Contract 6'!L227+'Contract 7'!L227+'Contract 8'!L227+'Contract 9'!L227+'Contract 10'!L227+'Contract 11'!L227+'Contract 12'!L227+'Contract 13'!L227+'Contract 14'!L227+'Contract 15'!L227</f>
        <v>0</v>
      </c>
      <c r="R227" s="155">
        <f>+'Contract 1'!M227+'Contract 2'!M227+'Contract 3'!M227+'Contract 4'!M227+'Contract 5'!M227+'Contract 6'!M227+'Contract 7'!M227+'Contract 8'!M227+'Contract 9'!M227+'Contract 10'!M227+'Contract 11'!M227+'Contract 12'!M227+'Contract 13'!M227+'Contract 14'!M227+'Contract 15'!M227</f>
        <v>0</v>
      </c>
      <c r="S227" s="155">
        <f>+'Contract 1'!N227+'Contract 2'!N227+'Contract 3'!N227+'Contract 4'!N227+'Contract 5'!N227+'Contract 6'!N227+'Contract 7'!N227+'Contract 8'!N227+'Contract 9'!N227+'Contract 10'!N227+'Contract 11'!N227+'Contract 12'!N227+'Contract 13'!N227+'Contract 14'!N227+'Contract 15'!N227</f>
        <v>0</v>
      </c>
      <c r="T227" s="155">
        <f>+'Contract 1'!O227+'Contract 2'!O227+'Contract 3'!O227+'Contract 4'!O227+'Contract 5'!O227+'Contract 6'!O227+'Contract 7'!O227+'Contract 8'!O227+'Contract 9'!O227+'Contract 10'!O227+'Contract 11'!O227+'Contract 12'!O227+'Contract 13'!O227+'Contract 14'!O227+'Contract 15'!O227</f>
        <v>0</v>
      </c>
      <c r="U227" s="155">
        <f>+'Contract 1'!P227+'Contract 2'!P227+'Contract 3'!P227+'Contract 4'!P227+'Contract 5'!P227+'Contract 6'!P227+'Contract 7'!P227+'Contract 8'!P227+'Contract 9'!P227+'Contract 10'!P227+'Contract 11'!P227+'Contract 12'!P227+'Contract 13'!P227+'Contract 14'!P227+'Contract 15'!P227</f>
        <v>0</v>
      </c>
      <c r="V227" s="155">
        <f>+'Contract 1'!Q227+'Contract 2'!Q227+'Contract 3'!Q227+'Contract 4'!Q227+'Contract 5'!Q227+'Contract 6'!Q227+'Contract 7'!Q227+'Contract 8'!Q227+'Contract 9'!Q227+'Contract 10'!Q227+'Contract 11'!Q227+'Contract 12'!Q227+'Contract 13'!Q227+'Contract 14'!Q227+'Contract 15'!Q227</f>
        <v>0</v>
      </c>
      <c r="W227" s="155">
        <f>+'Contract 1'!R227+'Contract 2'!R227+'Contract 3'!R227+'Contract 4'!R227+'Contract 5'!R227+'Contract 6'!R227+'Contract 7'!R227+'Contract 8'!R227+'Contract 9'!R227+'Contract 10'!R227+'Contract 11'!R227+'Contract 12'!R227+'Contract 13'!R227+'Contract 14'!R227+'Contract 15'!R227</f>
        <v>0</v>
      </c>
      <c r="X227" s="155">
        <f>+'Contract 1'!S227+'Contract 2'!S227+'Contract 3'!S227+'Contract 4'!S227+'Contract 5'!S227+'Contract 6'!S227+'Contract 7'!S227+'Contract 8'!S227+'Contract 9'!S227+'Contract 10'!S227+'Contract 11'!S227+'Contract 12'!S227+'Contract 13'!S227+'Contract 14'!S227+'Contract 15'!S227</f>
        <v>0</v>
      </c>
      <c r="Y227" s="155">
        <f>+'Contract 1'!T227+'Contract 2'!T227+'Contract 3'!T227+'Contract 4'!T227+'Contract 5'!T227+'Contract 6'!T227+'Contract 7'!T227+'Contract 8'!T227+'Contract 9'!T227+'Contract 10'!T227+'Contract 11'!T227+'Contract 12'!T227+'Contract 13'!T227+'Contract 14'!T227+'Contract 15'!T227</f>
        <v>0</v>
      </c>
      <c r="Z227" s="157">
        <f>SUM(N227:Y227)</f>
        <v>0</v>
      </c>
      <c r="AA227" s="126">
        <f>H227-Z227</f>
        <v>0</v>
      </c>
      <c r="AB227" s="18"/>
    </row>
    <row r="228" spans="2:28" collapsed="1" x14ac:dyDescent="0.25">
      <c r="B228" s="163"/>
      <c r="C228" s="162" t="s">
        <v>542</v>
      </c>
      <c r="D228" s="164"/>
      <c r="E228" s="64"/>
      <c r="F228" s="65"/>
      <c r="G228" s="165"/>
      <c r="H228" s="159">
        <f>SUBTOTAL(9,H226:H227)</f>
        <v>0</v>
      </c>
      <c r="I228" s="166">
        <f>SUM(I226:I227)</f>
        <v>0</v>
      </c>
      <c r="J228" s="166">
        <f>SUM(J226:J227)</f>
        <v>0</v>
      </c>
      <c r="K228" s="166">
        <f>SUM(K226:K227)</f>
        <v>0</v>
      </c>
      <c r="L228" s="271">
        <f>SUM(L226:L227)</f>
        <v>0</v>
      </c>
      <c r="M228" s="312"/>
      <c r="N228" s="166">
        <f>SUBTOTAL(9,N226:N227)</f>
        <v>0</v>
      </c>
      <c r="O228" s="166">
        <f>SUBTOTAL(9,O226:O227)</f>
        <v>0</v>
      </c>
      <c r="P228" s="166">
        <f t="shared" ref="P228:Z228" si="57">SUBTOTAL(9,P226:P227)</f>
        <v>0</v>
      </c>
      <c r="Q228" s="166">
        <f t="shared" si="57"/>
        <v>0</v>
      </c>
      <c r="R228" s="166">
        <f t="shared" si="57"/>
        <v>0</v>
      </c>
      <c r="S228" s="166">
        <f t="shared" si="57"/>
        <v>0</v>
      </c>
      <c r="T228" s="166">
        <f t="shared" si="57"/>
        <v>0</v>
      </c>
      <c r="U228" s="166">
        <f t="shared" si="57"/>
        <v>0</v>
      </c>
      <c r="V228" s="166">
        <f t="shared" si="57"/>
        <v>0</v>
      </c>
      <c r="W228" s="166">
        <f t="shared" si="57"/>
        <v>0</v>
      </c>
      <c r="X228" s="166">
        <f t="shared" si="57"/>
        <v>0</v>
      </c>
      <c r="Y228" s="166">
        <f t="shared" si="57"/>
        <v>0</v>
      </c>
      <c r="Z228" s="166">
        <f t="shared" si="57"/>
        <v>0</v>
      </c>
      <c r="AA228" s="73">
        <f t="shared" ref="AA228" si="58">SUBTOTAL(9,AA226:AA227)</f>
        <v>0</v>
      </c>
      <c r="AB228" s="64"/>
    </row>
    <row r="229" spans="2:28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+'Contract 1'!H229+'Contract 2'!H229+'Contract 3'!H229+'Contract 4'!H229+'Contract 5'!H229+'Contract 6'!H229+'Contract 7'!H229+'Contract 8'!H229+'Contract 9'!H229+'Contract 10'!H229+'Contract 11'!H229+'Contract 12'!H229+'Contract 13'!H229+'Contract 14'!H229+'Contract 15'!H229</f>
        <v>0</v>
      </c>
      <c r="I229" s="155">
        <f>+'FY 24-25 Forecast'!L234</f>
        <v>0</v>
      </c>
      <c r="J229" s="155">
        <f>+'FY 24-25 Forecast'!M234</f>
        <v>0</v>
      </c>
      <c r="K229" s="155">
        <f>+'FY 24-25 Forecast'!N234</f>
        <v>0</v>
      </c>
      <c r="L229" s="270">
        <f>+'FY 24-25 Forecast'!O234</f>
        <v>0</v>
      </c>
      <c r="M229" s="309"/>
      <c r="N229" s="155">
        <f>+'Contract 1'!I229+'Contract 2'!I229+'Contract 3'!I229+'Contract 4'!I229+'Contract 5'!I229+'Contract 6'!I229+'Contract 7'!I229+'Contract 8'!I229+'Contract 9'!I229+'Contract 10'!I229+'Contract 11'!I229+'Contract 12'!I229+'Contract 13'!I229+'Contract 14'!I229+'Contract 15'!I229</f>
        <v>0</v>
      </c>
      <c r="O229" s="155">
        <f>+'Contract 1'!J229+'Contract 2'!J229+'Contract 3'!J229+'Contract 4'!J229+'Contract 5'!J229+'Contract 6'!J229+'Contract 7'!J229+'Contract 8'!J229+'Contract 9'!J229+'Contract 10'!J229+'Contract 11'!J229+'Contract 12'!J229+'Contract 13'!J229+'Contract 14'!J229+'Contract 15'!J229</f>
        <v>0</v>
      </c>
      <c r="P229" s="155">
        <f>+'Contract 1'!K229+'Contract 2'!K229+'Contract 3'!K229+'Contract 4'!K229+'Contract 5'!K229+'Contract 6'!K229+'Contract 7'!K229+'Contract 8'!K229+'Contract 9'!K229+'Contract 10'!K229+'Contract 11'!K229+'Contract 12'!K229+'Contract 13'!K229+'Contract 14'!K229+'Contract 15'!K229</f>
        <v>0</v>
      </c>
      <c r="Q229" s="155">
        <f>+'Contract 1'!L229+'Contract 2'!L229+'Contract 3'!L229+'Contract 4'!L229+'Contract 5'!L229+'Contract 6'!L229+'Contract 7'!L229+'Contract 8'!L229+'Contract 9'!L229+'Contract 10'!L229+'Contract 11'!L229+'Contract 12'!L229+'Contract 13'!L229+'Contract 14'!L229+'Contract 15'!L229</f>
        <v>0</v>
      </c>
      <c r="R229" s="155">
        <f>+'Contract 1'!M229+'Contract 2'!M229+'Contract 3'!M229+'Contract 4'!M229+'Contract 5'!M229+'Contract 6'!M229+'Contract 7'!M229+'Contract 8'!M229+'Contract 9'!M229+'Contract 10'!M229+'Contract 11'!M229+'Contract 12'!M229+'Contract 13'!M229+'Contract 14'!M229+'Contract 15'!M229</f>
        <v>0</v>
      </c>
      <c r="S229" s="155">
        <f>+'Contract 1'!N229+'Contract 2'!N229+'Contract 3'!N229+'Contract 4'!N229+'Contract 5'!N229+'Contract 6'!N229+'Contract 7'!N229+'Contract 8'!N229+'Contract 9'!N229+'Contract 10'!N229+'Contract 11'!N229+'Contract 12'!N229+'Contract 13'!N229+'Contract 14'!N229+'Contract 15'!N229</f>
        <v>0</v>
      </c>
      <c r="T229" s="155">
        <f>+'Contract 1'!O229+'Contract 2'!O229+'Contract 3'!O229+'Contract 4'!O229+'Contract 5'!O229+'Contract 6'!O229+'Contract 7'!O229+'Contract 8'!O229+'Contract 9'!O229+'Contract 10'!O229+'Contract 11'!O229+'Contract 12'!O229+'Contract 13'!O229+'Contract 14'!O229+'Contract 15'!O229</f>
        <v>0</v>
      </c>
      <c r="U229" s="155">
        <f>+'Contract 1'!P229+'Contract 2'!P229+'Contract 3'!P229+'Contract 4'!P229+'Contract 5'!P229+'Contract 6'!P229+'Contract 7'!P229+'Contract 8'!P229+'Contract 9'!P229+'Contract 10'!P229+'Contract 11'!P229+'Contract 12'!P229+'Contract 13'!P229+'Contract 14'!P229+'Contract 15'!P229</f>
        <v>0</v>
      </c>
      <c r="V229" s="155">
        <f>+'Contract 1'!Q229+'Contract 2'!Q229+'Contract 3'!Q229+'Contract 4'!Q229+'Contract 5'!Q229+'Contract 6'!Q229+'Contract 7'!Q229+'Contract 8'!Q229+'Contract 9'!Q229+'Contract 10'!Q229+'Contract 11'!Q229+'Contract 12'!Q229+'Contract 13'!Q229+'Contract 14'!Q229+'Contract 15'!Q229</f>
        <v>0</v>
      </c>
      <c r="W229" s="155">
        <f>+'Contract 1'!R229+'Contract 2'!R229+'Contract 3'!R229+'Contract 4'!R229+'Contract 5'!R229+'Contract 6'!R229+'Contract 7'!R229+'Contract 8'!R229+'Contract 9'!R229+'Contract 10'!R229+'Contract 11'!R229+'Contract 12'!R229+'Contract 13'!R229+'Contract 14'!R229+'Contract 15'!R229</f>
        <v>0</v>
      </c>
      <c r="X229" s="155">
        <f>+'Contract 1'!S229+'Contract 2'!S229+'Contract 3'!S229+'Contract 4'!S229+'Contract 5'!S229+'Contract 6'!S229+'Contract 7'!S229+'Contract 8'!S229+'Contract 9'!S229+'Contract 10'!S229+'Contract 11'!S229+'Contract 12'!S229+'Contract 13'!S229+'Contract 14'!S229+'Contract 15'!S229</f>
        <v>0</v>
      </c>
      <c r="Y229" s="155">
        <f>+'Contract 1'!T229+'Contract 2'!T229+'Contract 3'!T229+'Contract 4'!T229+'Contract 5'!T229+'Contract 6'!T229+'Contract 7'!T229+'Contract 8'!T229+'Contract 9'!T229+'Contract 10'!T229+'Contract 11'!T229+'Contract 12'!T229+'Contract 13'!T229+'Contract 14'!T229+'Contract 15'!T229</f>
        <v>0</v>
      </c>
      <c r="Z229" s="157">
        <f>SUM(N229:Y229)</f>
        <v>0</v>
      </c>
      <c r="AA229" s="126">
        <f>H229-Z229</f>
        <v>0</v>
      </c>
      <c r="AB229" s="18"/>
    </row>
    <row r="230" spans="2:28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682156.10117115057</v>
      </c>
      <c r="I230" s="194">
        <f t="shared" ref="I230:AA230" si="59">SUM(I52,I57,I70,I74,I83,I111,I120,I129,I135,I146,I151,I155,I158,I166,I170,I175,I176,I182,I197,I203,I206,I212,I225,I228,I229)</f>
        <v>70935.710000000006</v>
      </c>
      <c r="J230" s="194">
        <f t="shared" si="59"/>
        <v>71381.899999999994</v>
      </c>
      <c r="K230" s="194">
        <f t="shared" si="59"/>
        <v>71262.33</v>
      </c>
      <c r="L230" s="287">
        <f t="shared" si="59"/>
        <v>738414.54999999993</v>
      </c>
      <c r="M230" s="315">
        <f t="shared" si="59"/>
        <v>0</v>
      </c>
      <c r="N230" s="194">
        <f t="shared" si="59"/>
        <v>58643.62000000001</v>
      </c>
      <c r="O230" s="194">
        <f t="shared" si="59"/>
        <v>58251.380000000005</v>
      </c>
      <c r="P230" s="194">
        <f t="shared" si="59"/>
        <v>57205.8</v>
      </c>
      <c r="Q230" s="194">
        <f t="shared" si="59"/>
        <v>56160.2</v>
      </c>
      <c r="R230" s="194">
        <f t="shared" si="59"/>
        <v>54330.130000000005</v>
      </c>
      <c r="S230" s="194">
        <f t="shared" si="59"/>
        <v>58643.62000000001</v>
      </c>
      <c r="T230" s="194">
        <f t="shared" si="59"/>
        <v>59689.22</v>
      </c>
      <c r="U230" s="194">
        <f t="shared" si="59"/>
        <v>54330.130000000005</v>
      </c>
      <c r="V230" s="194">
        <f t="shared" si="59"/>
        <v>57205.8</v>
      </c>
      <c r="W230" s="194">
        <f t="shared" si="59"/>
        <v>57205.8</v>
      </c>
      <c r="X230" s="194">
        <f t="shared" si="59"/>
        <v>53284.539999999994</v>
      </c>
      <c r="Y230" s="194">
        <f t="shared" si="59"/>
        <v>57205.8</v>
      </c>
      <c r="Z230" s="194">
        <f t="shared" si="59"/>
        <v>682156.04</v>
      </c>
      <c r="AA230" s="194">
        <f t="shared" si="59"/>
        <v>6.1171150486089232E-2</v>
      </c>
      <c r="AB230" s="18"/>
    </row>
    <row r="231" spans="2:28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SUM(N231:Y231)</f>
        <v>0</v>
      </c>
      <c r="I231" s="155">
        <f>+'FY 24-25 Forecast'!L236</f>
        <v>0</v>
      </c>
      <c r="J231" s="155">
        <f>+'FY 24-25 Forecast'!M236</f>
        <v>0</v>
      </c>
      <c r="K231" s="155">
        <f>+'FY 24-25 Forecast'!N236</f>
        <v>0</v>
      </c>
      <c r="L231" s="270">
        <f>+'FY 24-25 Forecast'!O236</f>
        <v>0</v>
      </c>
      <c r="M231" s="316"/>
      <c r="N231" s="155">
        <f>+'Contract 1'!I231+'Contract 2'!I231+'Contract 3'!I231+'Contract 4'!I231+'Contract 5'!I231+'Contract 6'!I231+'Contract 7'!I231+'Contract 8'!I231+'Contract 9'!I231+'Contract 10'!I231+'Contract 11'!I231+'Contract 12'!I231+'Contract 13'!I231+'Contract 14'!I231+'Contract 15'!I231</f>
        <v>0</v>
      </c>
      <c r="O231" s="155">
        <f>+'Contract 1'!J231+'Contract 2'!J231+'Contract 3'!J231+'Contract 4'!J231+'Contract 5'!J231+'Contract 6'!J231+'Contract 7'!J231+'Contract 8'!J231+'Contract 9'!J231+'Contract 10'!J231+'Contract 11'!J231+'Contract 12'!J231+'Contract 13'!J231+'Contract 14'!J231+'Contract 15'!J231</f>
        <v>0</v>
      </c>
      <c r="P231" s="155">
        <f>+'Contract 1'!K231+'Contract 2'!K231+'Contract 3'!K231+'Contract 4'!K231+'Contract 5'!K231+'Contract 6'!K231+'Contract 7'!K231+'Contract 8'!K231+'Contract 9'!K231+'Contract 10'!K231+'Contract 11'!K231+'Contract 12'!K231+'Contract 13'!K231+'Contract 14'!K231+'Contract 15'!K231</f>
        <v>0</v>
      </c>
      <c r="Q231" s="155">
        <f>+'Contract 1'!L231+'Contract 2'!L231+'Contract 3'!L231+'Contract 4'!L231+'Contract 5'!L231+'Contract 6'!L231+'Contract 7'!L231+'Contract 8'!L231+'Contract 9'!L231+'Contract 10'!L231+'Contract 11'!L231+'Contract 12'!L231+'Contract 13'!L231+'Contract 14'!L231+'Contract 15'!L231</f>
        <v>0</v>
      </c>
      <c r="R231" s="155">
        <f>+'Contract 1'!M231+'Contract 2'!M231+'Contract 3'!M231+'Contract 4'!M231+'Contract 5'!M231+'Contract 6'!M231+'Contract 7'!M231+'Contract 8'!M231+'Contract 9'!M231+'Contract 10'!M231+'Contract 11'!M231+'Contract 12'!M231+'Contract 13'!M231+'Contract 14'!M231+'Contract 15'!M231</f>
        <v>0</v>
      </c>
      <c r="S231" s="155">
        <f>+'Contract 1'!N231+'Contract 2'!N231+'Contract 3'!N231+'Contract 4'!N231+'Contract 5'!N231+'Contract 6'!N231+'Contract 7'!N231+'Contract 8'!N231+'Contract 9'!N231+'Contract 10'!N231+'Contract 11'!N231+'Contract 12'!N231+'Contract 13'!N231+'Contract 14'!N231+'Contract 15'!N231</f>
        <v>0</v>
      </c>
      <c r="T231" s="155">
        <f>+'Contract 1'!O231+'Contract 2'!O231+'Contract 3'!O231+'Contract 4'!O231+'Contract 5'!O231+'Contract 6'!O231+'Contract 7'!O231+'Contract 8'!O231+'Contract 9'!O231+'Contract 10'!O231+'Contract 11'!O231+'Contract 12'!O231+'Contract 13'!O231+'Contract 14'!O231+'Contract 15'!O231</f>
        <v>0</v>
      </c>
      <c r="U231" s="155">
        <f>+'Contract 1'!P231+'Contract 2'!P231+'Contract 3'!P231+'Contract 4'!P231+'Contract 5'!P231+'Contract 6'!P231+'Contract 7'!P231+'Contract 8'!P231+'Contract 9'!P231+'Contract 10'!P231+'Contract 11'!P231+'Contract 12'!P231+'Contract 13'!P231+'Contract 14'!P231+'Contract 15'!P231</f>
        <v>0</v>
      </c>
      <c r="V231" s="155">
        <f>+'Contract 1'!Q231+'Contract 2'!Q231+'Contract 3'!Q231+'Contract 4'!Q231+'Contract 5'!Q231+'Contract 6'!Q231+'Contract 7'!Q231+'Contract 8'!Q231+'Contract 9'!Q231+'Contract 10'!Q231+'Contract 11'!Q231+'Contract 12'!Q231+'Contract 13'!Q231+'Contract 14'!Q231+'Contract 15'!Q231</f>
        <v>0</v>
      </c>
      <c r="W231" s="155">
        <f>+'Contract 1'!R231+'Contract 2'!R231+'Contract 3'!R231+'Contract 4'!R231+'Contract 5'!R231+'Contract 6'!R231+'Contract 7'!R231+'Contract 8'!R231+'Contract 9'!R231+'Contract 10'!R231+'Contract 11'!R231+'Contract 12'!R231+'Contract 13'!R231+'Contract 14'!R231+'Contract 15'!R231</f>
        <v>0</v>
      </c>
      <c r="X231" s="155">
        <f>+'Contract 1'!S231+'Contract 2'!S231+'Contract 3'!S231+'Contract 4'!S231+'Contract 5'!S231+'Contract 6'!S231+'Contract 7'!S231+'Contract 8'!S231+'Contract 9'!S231+'Contract 10'!S231+'Contract 11'!S231+'Contract 12'!S231+'Contract 13'!S231+'Contract 14'!S231+'Contract 15'!S231</f>
        <v>0</v>
      </c>
      <c r="Y231" s="155">
        <f>+'Contract 1'!T231+'Contract 2'!T231+'Contract 3'!T231+'Contract 4'!T231+'Contract 5'!T231+'Contract 6'!T231+'Contract 7'!T231+'Contract 8'!T231+'Contract 9'!T231+'Contract 10'!T231+'Contract 11'!T231+'Contract 12'!T231+'Contract 13'!T231+'Contract 14'!T231+'Contract 15'!T231</f>
        <v>0</v>
      </c>
      <c r="Z231" s="157">
        <f>SUM(N231:Y231)</f>
        <v>0</v>
      </c>
      <c r="AA231" s="126">
        <f>H231-Z231</f>
        <v>0</v>
      </c>
      <c r="AB231" s="18"/>
    </row>
    <row r="232" spans="2:28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SUM(N232:Y232)</f>
        <v>111191.43452</v>
      </c>
      <c r="I232" s="155">
        <f>+'FY 24-25 Forecast'!L237</f>
        <v>14769.045170000001</v>
      </c>
      <c r="J232" s="155">
        <f>+'FY 24-25 Forecast'!M237</f>
        <v>15446.346410000002</v>
      </c>
      <c r="K232" s="155">
        <f>+'FY 24-25 Forecast'!N237</f>
        <v>15069.211960000002</v>
      </c>
      <c r="L232" s="270">
        <f>+'FY 24-25 Forecast'!O237</f>
        <v>151391.53354000003</v>
      </c>
      <c r="M232" s="317"/>
      <c r="N232" s="155">
        <f>+'Contract 1'!I232+'Contract 2'!I232+'Contract 3'!I232+'Contract 4'!I232+'Contract 5'!I232+'Contract 6'!I232+'Contract 7'!I232+'Contract 8'!I232+'Contract 9'!I232+'Contract 10'!I232+'Contract 11'!I232+'Contract 12'!I232+'Contract 13'!I232+'Contract 14'!I232+'Contract 15'!I232</f>
        <v>9558.9100599999983</v>
      </c>
      <c r="O232" s="155">
        <f>+'Contract 1'!J232+'Contract 2'!J232+'Contract 3'!J232+'Contract 4'!J232+'Contract 5'!J232+'Contract 6'!J232+'Contract 7'!J232+'Contract 8'!J232+'Contract 9'!J232+'Contract 10'!J232+'Contract 11'!J232+'Contract 12'!J232+'Contract 13'!J232+'Contract 14'!J232+'Contract 15'!J232</f>
        <v>9494.9749400000001</v>
      </c>
      <c r="P232" s="155">
        <f>+'Contract 1'!K232+'Contract 2'!K232+'Contract 3'!K232+'Contract 4'!K232+'Contract 5'!K232+'Contract 6'!K232+'Contract 7'!K232+'Contract 8'!K232+'Contract 9'!K232+'Contract 10'!K232+'Contract 11'!K232+'Contract 12'!K232+'Contract 13'!K232+'Contract 14'!K232+'Contract 15'!K232</f>
        <v>9324.5453999999991</v>
      </c>
      <c r="Q232" s="155">
        <f>+'Contract 1'!L232+'Contract 2'!L232+'Contract 3'!L232+'Contract 4'!L232+'Contract 5'!L232+'Contract 6'!L232+'Contract 7'!L232+'Contract 8'!L232+'Contract 9'!L232+'Contract 10'!L232+'Contract 11'!L232+'Contract 12'!L232+'Contract 13'!L232+'Contract 14'!L232+'Contract 15'!L232</f>
        <v>9154.1126000000004</v>
      </c>
      <c r="R232" s="155">
        <f>+'Contract 1'!M232+'Contract 2'!M232+'Contract 3'!M232+'Contract 4'!M232+'Contract 5'!M232+'Contract 6'!M232+'Contract 7'!M232+'Contract 8'!M232+'Contract 9'!M232+'Contract 10'!M232+'Contract 11'!M232+'Contract 12'!M232+'Contract 13'!M232+'Contract 14'!M232+'Contract 15'!M232</f>
        <v>8855.8111900000004</v>
      </c>
      <c r="S232" s="155">
        <f>+'Contract 1'!N232+'Contract 2'!N232+'Contract 3'!N232+'Contract 4'!N232+'Contract 5'!N232+'Contract 6'!N232+'Contract 7'!N232+'Contract 8'!N232+'Contract 9'!N232+'Contract 10'!N232+'Contract 11'!N232+'Contract 12'!N232+'Contract 13'!N232+'Contract 14'!N232+'Contract 15'!N232</f>
        <v>9558.9100599999983</v>
      </c>
      <c r="T232" s="155">
        <f>+'Contract 1'!O232+'Contract 2'!O232+'Contract 3'!O232+'Contract 4'!O232+'Contract 5'!O232+'Contract 6'!O232+'Contract 7'!O232+'Contract 8'!O232+'Contract 9'!O232+'Contract 10'!O232+'Contract 11'!O232+'Contract 12'!O232+'Contract 13'!O232+'Contract 14'!O232+'Contract 15'!O232</f>
        <v>9729.3428600000007</v>
      </c>
      <c r="U232" s="155">
        <f>+'Contract 1'!P232+'Contract 2'!P232+'Contract 3'!P232+'Contract 4'!P232+'Contract 5'!P232+'Contract 6'!P232+'Contract 7'!P232+'Contract 8'!P232+'Contract 9'!P232+'Contract 10'!P232+'Contract 11'!P232+'Contract 12'!P232+'Contract 13'!P232+'Contract 14'!P232+'Contract 15'!P232</f>
        <v>8855.8111900000004</v>
      </c>
      <c r="V232" s="155">
        <f>+'Contract 1'!Q232+'Contract 2'!Q232+'Contract 3'!Q232+'Contract 4'!Q232+'Contract 5'!Q232+'Contract 6'!Q232+'Contract 7'!Q232+'Contract 8'!Q232+'Contract 9'!Q232+'Contract 10'!Q232+'Contract 11'!Q232+'Contract 12'!Q232+'Contract 13'!Q232+'Contract 14'!Q232+'Contract 15'!Q232</f>
        <v>9324.5453999999991</v>
      </c>
      <c r="W232" s="155">
        <f>+'Contract 1'!R232+'Contract 2'!R232+'Contract 3'!R232+'Contract 4'!R232+'Contract 5'!R232+'Contract 6'!R232+'Contract 7'!R232+'Contract 8'!R232+'Contract 9'!R232+'Contract 10'!R232+'Contract 11'!R232+'Contract 12'!R232+'Contract 13'!R232+'Contract 14'!R232+'Contract 15'!R232</f>
        <v>9324.5453999999991</v>
      </c>
      <c r="X232" s="155">
        <f>+'Contract 1'!S232+'Contract 2'!S232+'Contract 3'!S232+'Contract 4'!S232+'Contract 5'!S232+'Contract 6'!S232+'Contract 7'!S232+'Contract 8'!S232+'Contract 9'!S232+'Contract 10'!S232+'Contract 11'!S232+'Contract 12'!S232+'Contract 13'!S232+'Contract 14'!S232+'Contract 15'!S232</f>
        <v>8685.3800199999987</v>
      </c>
      <c r="Y232" s="155">
        <f>+'Contract 1'!T232+'Contract 2'!T232+'Contract 3'!T232+'Contract 4'!T232+'Contract 5'!T232+'Contract 6'!T232+'Contract 7'!T232+'Contract 8'!T232+'Contract 9'!T232+'Contract 10'!T232+'Contract 11'!T232+'Contract 12'!T232+'Contract 13'!T232+'Contract 14'!T232+'Contract 15'!T232</f>
        <v>9324.5453999999991</v>
      </c>
      <c r="Z232" s="157">
        <f>SUM(N232:Y232)</f>
        <v>111191.43452</v>
      </c>
      <c r="AA232" s="126">
        <f>H232-Z232</f>
        <v>0</v>
      </c>
      <c r="AB232" s="18"/>
    </row>
    <row r="233" spans="2:28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793347.53569115058</v>
      </c>
      <c r="I233" s="201">
        <f t="shared" ref="I233:Z233" si="60">SUM(I230:I232)</f>
        <v>85704.755170000004</v>
      </c>
      <c r="J233" s="201">
        <f t="shared" si="60"/>
        <v>86828.246409999992</v>
      </c>
      <c r="K233" s="201">
        <f t="shared" si="60"/>
        <v>86331.541960000002</v>
      </c>
      <c r="L233" s="289">
        <f t="shared" si="60"/>
        <v>889806.08354000002</v>
      </c>
      <c r="M233" s="318">
        <f t="shared" si="60"/>
        <v>0</v>
      </c>
      <c r="N233" s="201">
        <f t="shared" si="60"/>
        <v>68202.530060000005</v>
      </c>
      <c r="O233" s="201">
        <f t="shared" si="60"/>
        <v>67746.354940000005</v>
      </c>
      <c r="P233" s="201">
        <f t="shared" si="60"/>
        <v>66530.345400000006</v>
      </c>
      <c r="Q233" s="201">
        <f t="shared" si="60"/>
        <v>65314.312599999997</v>
      </c>
      <c r="R233" s="201">
        <f t="shared" si="60"/>
        <v>63185.941190000005</v>
      </c>
      <c r="S233" s="201">
        <f t="shared" si="60"/>
        <v>68202.530060000005</v>
      </c>
      <c r="T233" s="201">
        <f t="shared" si="60"/>
        <v>69418.562860000005</v>
      </c>
      <c r="U233" s="201">
        <f t="shared" si="60"/>
        <v>63185.941190000005</v>
      </c>
      <c r="V233" s="201">
        <f t="shared" si="60"/>
        <v>66530.345400000006</v>
      </c>
      <c r="W233" s="201">
        <f t="shared" si="60"/>
        <v>66530.345400000006</v>
      </c>
      <c r="X233" s="201">
        <f t="shared" si="60"/>
        <v>61969.92001999999</v>
      </c>
      <c r="Y233" s="201">
        <f t="shared" si="60"/>
        <v>66530.345400000006</v>
      </c>
      <c r="Z233" s="201">
        <f t="shared" si="60"/>
        <v>793347.47452000005</v>
      </c>
      <c r="AA233" s="201">
        <f t="shared" ref="AA233" si="61">SUM(AA231:AA232)</f>
        <v>0</v>
      </c>
      <c r="AB233" s="64"/>
    </row>
    <row r="234" spans="2:28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290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26">
        <f>H234-Z234</f>
        <v>0</v>
      </c>
      <c r="AB234" s="18"/>
    </row>
    <row r="235" spans="2:28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>H46-H233</f>
        <v>10217.794308849494</v>
      </c>
      <c r="I235" s="204">
        <f>I46-I233</f>
        <v>-31453.755170000004</v>
      </c>
      <c r="J235" s="204">
        <f>J46-J233</f>
        <v>-35627.246409999992</v>
      </c>
      <c r="K235" s="204">
        <f>K46-K233</f>
        <v>-32281.541960000002</v>
      </c>
      <c r="L235" s="291">
        <f>L46-L233</f>
        <v>-91192.253539999947</v>
      </c>
      <c r="M235" s="204"/>
      <c r="N235" s="204">
        <f t="shared" ref="N235:AA235" si="62">N46-N233</f>
        <v>-1238.7700599999953</v>
      </c>
      <c r="O235" s="204">
        <f t="shared" si="62"/>
        <v>-782.5949399999954</v>
      </c>
      <c r="P235" s="204">
        <f t="shared" si="62"/>
        <v>433.4146000000037</v>
      </c>
      <c r="Q235" s="204">
        <f t="shared" si="62"/>
        <v>1649.4474000000118</v>
      </c>
      <c r="R235" s="204">
        <f t="shared" si="62"/>
        <v>3777.8188100000043</v>
      </c>
      <c r="S235" s="204">
        <f t="shared" si="62"/>
        <v>-1238.7700599999953</v>
      </c>
      <c r="T235" s="204">
        <f t="shared" si="62"/>
        <v>-2454.8028599999961</v>
      </c>
      <c r="U235" s="204">
        <f t="shared" si="62"/>
        <v>3777.8188100000043</v>
      </c>
      <c r="V235" s="204">
        <f t="shared" si="62"/>
        <v>433.4146000000037</v>
      </c>
      <c r="W235" s="204">
        <f t="shared" si="62"/>
        <v>433.4146000000037</v>
      </c>
      <c r="X235" s="204">
        <f t="shared" si="62"/>
        <v>4993.8399800000188</v>
      </c>
      <c r="Y235" s="204">
        <f t="shared" si="62"/>
        <v>433.4146000000037</v>
      </c>
      <c r="Z235" s="204">
        <f t="shared" si="62"/>
        <v>10217.645479999948</v>
      </c>
      <c r="AA235" s="204">
        <f t="shared" si="62"/>
        <v>0.21000000005005859</v>
      </c>
      <c r="AB235" s="203"/>
    </row>
    <row r="236" spans="2:28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</row>
    <row r="237" spans="2:28" x14ac:dyDescent="0.25">
      <c r="B237" s="54"/>
      <c r="C237" s="20" t="s">
        <v>549</v>
      </c>
      <c r="D237" s="70"/>
      <c r="E237" s="70"/>
      <c r="F237" s="172"/>
      <c r="G237" s="70"/>
      <c r="H237" s="205"/>
      <c r="I237" s="205"/>
      <c r="J237" s="205"/>
      <c r="K237" s="205"/>
      <c r="L237" s="205"/>
      <c r="M237" s="205"/>
      <c r="N237" s="20" t="s">
        <v>550</v>
      </c>
      <c r="O237" s="70"/>
      <c r="P237" s="70"/>
      <c r="Q237" s="70" t="s">
        <v>58</v>
      </c>
      <c r="R237" s="70"/>
      <c r="S237" s="70"/>
      <c r="T237" s="70"/>
      <c r="U237" s="70"/>
      <c r="V237" s="70"/>
      <c r="W237" s="70"/>
      <c r="X237" s="70"/>
      <c r="Y237" s="70"/>
      <c r="Z237" s="18"/>
      <c r="AA237" s="18"/>
      <c r="AB237" s="18"/>
    </row>
    <row r="238" spans="2:28" x14ac:dyDescent="0.25">
      <c r="B238" s="54"/>
      <c r="C238" s="18"/>
      <c r="D238" s="18"/>
      <c r="E238" s="18"/>
      <c r="F238" s="54"/>
      <c r="G238" s="18"/>
      <c r="H238" s="18"/>
      <c r="I238" s="18"/>
      <c r="J238" s="18"/>
      <c r="K238" s="18"/>
      <c r="L238" s="18"/>
      <c r="M238" s="18"/>
      <c r="N238" s="18"/>
      <c r="O238" s="126"/>
      <c r="P238" s="18"/>
      <c r="Q238" s="18"/>
      <c r="R238" s="18"/>
      <c r="S238" s="126"/>
      <c r="T238" s="18"/>
      <c r="U238" s="18"/>
      <c r="V238" s="18"/>
      <c r="W238" s="18"/>
      <c r="X238" s="18"/>
      <c r="Y238" s="126"/>
      <c r="Z238" s="18"/>
      <c r="AA238" s="18"/>
      <c r="AB238" s="18"/>
    </row>
    <row r="239" spans="2:28" x14ac:dyDescent="0.25">
      <c r="B239" s="54"/>
      <c r="C239" s="18"/>
      <c r="D239" s="18"/>
      <c r="E239" s="18"/>
      <c r="F239" s="54"/>
      <c r="G239" s="126"/>
      <c r="H239" s="18"/>
      <c r="I239" s="18"/>
      <c r="J239" s="18"/>
      <c r="K239" s="18"/>
      <c r="L239" s="18"/>
      <c r="M239" s="18"/>
      <c r="N239" s="18"/>
      <c r="O239" s="126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</row>
    <row r="240" spans="2:28" x14ac:dyDescent="0.25">
      <c r="B240" s="54"/>
      <c r="C240" s="18"/>
      <c r="D240" s="18"/>
      <c r="E240" s="18"/>
      <c r="F240" s="54"/>
      <c r="G240" s="18"/>
      <c r="H240" s="18"/>
      <c r="I240" s="18"/>
      <c r="J240" s="18"/>
      <c r="K240" s="18"/>
      <c r="L240" s="18"/>
      <c r="M240" s="18"/>
      <c r="N240" s="18"/>
      <c r="O240" s="126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</row>
    <row r="241" spans="2:28" x14ac:dyDescent="0.25">
      <c r="B241" s="54"/>
      <c r="C241" s="18"/>
      <c r="D241" s="18"/>
      <c r="E241" s="18"/>
      <c r="F241" s="54"/>
      <c r="G241" s="18"/>
      <c r="H241" s="18"/>
      <c r="I241" s="18"/>
      <c r="J241" s="18"/>
      <c r="K241" s="18"/>
      <c r="L241" s="18"/>
      <c r="M241" s="18"/>
      <c r="N241" s="18"/>
      <c r="O241" s="126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</row>
    <row r="242" spans="2:28" x14ac:dyDescent="0.25">
      <c r="B242" s="54"/>
      <c r="C242" s="18" t="s">
        <v>551</v>
      </c>
      <c r="D242" s="18"/>
      <c r="E242" s="18"/>
      <c r="F242" s="54"/>
      <c r="G242" s="18"/>
      <c r="H242" s="319">
        <f>H232/H230</f>
        <v>0.16299998538326121</v>
      </c>
      <c r="I242" s="319"/>
      <c r="J242" s="319"/>
      <c r="K242" s="319"/>
      <c r="L242" s="319"/>
      <c r="M242" s="319"/>
      <c r="N242" s="319">
        <f>+N232/N230</f>
        <v>0.16299999999999995</v>
      </c>
      <c r="O242" s="319">
        <f t="shared" ref="O242:Y242" si="63">+O232/O230</f>
        <v>0.16299999999999998</v>
      </c>
      <c r="P242" s="319">
        <f t="shared" si="63"/>
        <v>0.16299999999999998</v>
      </c>
      <c r="Q242" s="319">
        <f t="shared" si="63"/>
        <v>0.16300000000000001</v>
      </c>
      <c r="R242" s="319">
        <f t="shared" si="63"/>
        <v>0.16300000000000001</v>
      </c>
      <c r="S242" s="319">
        <f t="shared" si="63"/>
        <v>0.16299999999999995</v>
      </c>
      <c r="T242" s="319">
        <f t="shared" si="63"/>
        <v>0.16300000000000001</v>
      </c>
      <c r="U242" s="319">
        <f t="shared" si="63"/>
        <v>0.16300000000000001</v>
      </c>
      <c r="V242" s="319">
        <f t="shared" si="63"/>
        <v>0.16299999999999998</v>
      </c>
      <c r="W242" s="319">
        <f t="shared" si="63"/>
        <v>0.16299999999999998</v>
      </c>
      <c r="X242" s="319">
        <f t="shared" si="63"/>
        <v>0.16300000000000001</v>
      </c>
      <c r="Y242" s="319">
        <f t="shared" si="63"/>
        <v>0.16299999999999998</v>
      </c>
      <c r="Z242" s="18"/>
      <c r="AA242" s="18"/>
      <c r="AB242" s="18"/>
    </row>
    <row r="243" spans="2:28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</row>
    <row r="244" spans="2:28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92"/>
      <c r="J244" s="292"/>
      <c r="K244" s="292"/>
      <c r="L244" s="292"/>
      <c r="M244" s="292"/>
      <c r="N244" s="208" t="s">
        <v>553</v>
      </c>
      <c r="O244" s="208" t="s">
        <v>554</v>
      </c>
      <c r="P244" s="208" t="s">
        <v>555</v>
      </c>
      <c r="Q244" s="208" t="s">
        <v>556</v>
      </c>
      <c r="R244" s="208" t="s">
        <v>557</v>
      </c>
      <c r="S244" s="208" t="s">
        <v>558</v>
      </c>
      <c r="T244" s="208" t="s">
        <v>559</v>
      </c>
      <c r="U244" s="208" t="s">
        <v>560</v>
      </c>
      <c r="V244" s="208" t="s">
        <v>561</v>
      </c>
      <c r="W244" s="208" t="s">
        <v>562</v>
      </c>
      <c r="X244" s="208" t="s">
        <v>563</v>
      </c>
      <c r="Y244" s="209" t="s">
        <v>564</v>
      </c>
      <c r="Z244" s="18"/>
      <c r="AA244" s="18"/>
      <c r="AB244" s="18"/>
    </row>
    <row r="245" spans="2:28" x14ac:dyDescent="0.25">
      <c r="B245" s="54"/>
      <c r="C245" s="210" t="s">
        <v>565</v>
      </c>
      <c r="D245" s="18"/>
      <c r="E245" s="18"/>
      <c r="F245" s="54"/>
      <c r="G245" s="18"/>
      <c r="H245" s="293">
        <f>SUM(N245:AB245)</f>
        <v>0.99999973866468317</v>
      </c>
      <c r="I245" s="294"/>
      <c r="J245" s="294"/>
      <c r="K245" s="294"/>
      <c r="L245" s="294"/>
      <c r="M245" s="294"/>
      <c r="N245" s="295">
        <f>N46/$H$46</f>
        <v>8.3333311555390283E-2</v>
      </c>
      <c r="O245" s="295">
        <f t="shared" ref="O245:Y245" si="64">O46/$H$46</f>
        <v>8.3333311555390283E-2</v>
      </c>
      <c r="P245" s="295">
        <f t="shared" si="64"/>
        <v>8.3333311555390283E-2</v>
      </c>
      <c r="Q245" s="295">
        <f>Q46/$H$46</f>
        <v>8.3333311555390283E-2</v>
      </c>
      <c r="R245" s="295">
        <f t="shared" si="64"/>
        <v>8.3333311555390283E-2</v>
      </c>
      <c r="S245" s="295">
        <f t="shared" si="64"/>
        <v>8.3333311555390283E-2</v>
      </c>
      <c r="T245" s="295">
        <f t="shared" si="64"/>
        <v>8.3333311555390283E-2</v>
      </c>
      <c r="U245" s="295">
        <f t="shared" si="64"/>
        <v>8.3333311555390283E-2</v>
      </c>
      <c r="V245" s="295">
        <f t="shared" si="64"/>
        <v>8.3333311555390283E-2</v>
      </c>
      <c r="W245" s="295">
        <f t="shared" si="64"/>
        <v>8.3333311555390283E-2</v>
      </c>
      <c r="X245" s="295">
        <f t="shared" si="64"/>
        <v>8.3333311555390283E-2</v>
      </c>
      <c r="Y245" s="296">
        <f t="shared" si="64"/>
        <v>8.3333311555390283E-2</v>
      </c>
      <c r="Z245" s="18"/>
      <c r="AA245" s="18"/>
      <c r="AB245" s="18"/>
    </row>
    <row r="246" spans="2:28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SUM(N246:AB246)</f>
        <v>0.99999991032675606</v>
      </c>
      <c r="I246" s="297"/>
      <c r="J246" s="297"/>
      <c r="K246" s="297"/>
      <c r="L246" s="297"/>
      <c r="M246" s="297"/>
      <c r="N246" s="298">
        <f>N230/$H$230</f>
        <v>8.5968035614309532E-2</v>
      </c>
      <c r="O246" s="298">
        <f t="shared" ref="O246:Y246" si="65">O230/$H$230</f>
        <v>8.5393035259806224E-2</v>
      </c>
      <c r="P246" s="298">
        <f t="shared" si="65"/>
        <v>8.3860277584246468E-2</v>
      </c>
      <c r="Q246" s="298">
        <f t="shared" si="65"/>
        <v>8.23274905898842E-2</v>
      </c>
      <c r="R246" s="298">
        <f t="shared" si="65"/>
        <v>7.9644717545916607E-2</v>
      </c>
      <c r="S246" s="298">
        <f t="shared" si="65"/>
        <v>8.5968035614309532E-2</v>
      </c>
      <c r="T246" s="298">
        <f t="shared" si="65"/>
        <v>8.7500822608671772E-2</v>
      </c>
      <c r="U246" s="298">
        <f t="shared" si="65"/>
        <v>7.9644717545916607E-2</v>
      </c>
      <c r="V246" s="298">
        <f t="shared" si="65"/>
        <v>8.3860277584246468E-2</v>
      </c>
      <c r="W246" s="298">
        <f t="shared" si="65"/>
        <v>8.3860277584246468E-2</v>
      </c>
      <c r="X246" s="298">
        <f t="shared" si="65"/>
        <v>7.8111945210955588E-2</v>
      </c>
      <c r="Y246" s="298">
        <f t="shared" si="65"/>
        <v>8.3860277584246468E-2</v>
      </c>
      <c r="Z246" s="18"/>
      <c r="AA246" s="18"/>
      <c r="AB246" s="18"/>
    </row>
    <row r="247" spans="2:28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</row>
    <row r="248" spans="2:28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theme="9"/>
  </sheetPr>
  <dimension ref="B1:X248"/>
  <sheetViews>
    <sheetView topLeftCell="B1" workbookViewId="0">
      <selection activeCell="B48" sqref="B48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Summary'!B3</f>
        <v xml:space="preserve">State Aid 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Summary'!I9</f>
        <v>0</v>
      </c>
      <c r="I9" s="302">
        <f>ROUND('Budget Summary'!$I9*I$245,2)</f>
        <v>0</v>
      </c>
      <c r="J9" s="302">
        <f>ROUND('Budget Summary'!$I9*J$245,2)</f>
        <v>0</v>
      </c>
      <c r="K9" s="302">
        <f>ROUND('Budget Summary'!$I9*K$245,2)</f>
        <v>0</v>
      </c>
      <c r="L9" s="302">
        <f>ROUND('Budget Summary'!$I9*L$245,2)</f>
        <v>0</v>
      </c>
      <c r="M9" s="302">
        <f>ROUND('Budget Summary'!$I9*M$245,2)</f>
        <v>0</v>
      </c>
      <c r="N9" s="302">
        <f>ROUND('Budget Summary'!$I9*N$245,2)</f>
        <v>0</v>
      </c>
      <c r="O9" s="302">
        <f>ROUND('Budget Summary'!$I9*O$245,2)</f>
        <v>0</v>
      </c>
      <c r="P9" s="302">
        <f>ROUND('Budget Summary'!$I9*P$245,2)</f>
        <v>0</v>
      </c>
      <c r="Q9" s="302">
        <f>ROUND('Budget Summary'!$I9*Q$245,2)</f>
        <v>0</v>
      </c>
      <c r="R9" s="302">
        <f>ROUND('Budget Summary'!$I9*R$245,2)</f>
        <v>0</v>
      </c>
      <c r="S9" s="302">
        <f>ROUND('Budget Summary'!$I9*S$245,2)</f>
        <v>0</v>
      </c>
      <c r="T9" s="302">
        <f>ROUND('Budget Summary'!$I9*T$245,2)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Summary'!I10</f>
        <v>550000</v>
      </c>
      <c r="I10" s="302">
        <f>ROUND('Budget Summary'!$I10*I$245,2)</f>
        <v>45833.32</v>
      </c>
      <c r="J10" s="302">
        <f>ROUND('Budget Summary'!$I10*J$245,2)</f>
        <v>45833.32</v>
      </c>
      <c r="K10" s="302">
        <f>ROUND('Budget Summary'!$I10*K$245,2)</f>
        <v>45833.32</v>
      </c>
      <c r="L10" s="302">
        <f>ROUND('Budget Summary'!$I10*L$245,2)</f>
        <v>45833.32</v>
      </c>
      <c r="M10" s="302">
        <f>ROUND('Budget Summary'!$I10*M$245,2)</f>
        <v>45833.32</v>
      </c>
      <c r="N10" s="302">
        <f>ROUND('Budget Summary'!$I10*N$245,2)</f>
        <v>45833.32</v>
      </c>
      <c r="O10" s="302">
        <f>ROUND('Budget Summary'!$I10*O$245,2)</f>
        <v>45833.32</v>
      </c>
      <c r="P10" s="302">
        <f>ROUND('Budget Summary'!$I10*P$245,2)</f>
        <v>45833.32</v>
      </c>
      <c r="Q10" s="302">
        <f>ROUND('Budget Summary'!$I10*Q$245,2)</f>
        <v>45833.32</v>
      </c>
      <c r="R10" s="302">
        <f>ROUND('Budget Summary'!$I10*R$245,2)</f>
        <v>45833.32</v>
      </c>
      <c r="S10" s="302">
        <f>ROUND('Budget Summary'!$I10*S$245,2)</f>
        <v>45833.32</v>
      </c>
      <c r="T10" s="302">
        <f>ROUND('Budget Summary'!$I10*T$245,2)</f>
        <v>45833.32</v>
      </c>
      <c r="U10" s="157">
        <f>SUM(I10:T10)</f>
        <v>549999.84</v>
      </c>
      <c r="V10" s="126">
        <f t="shared" ref="V10:V73" si="0">H10-U10</f>
        <v>0.16000000003259629</v>
      </c>
      <c r="W10" s="18"/>
      <c r="X10" s="18"/>
    </row>
    <row r="11" spans="2:24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Summary'!I11</f>
        <v>0</v>
      </c>
      <c r="I11" s="302">
        <f>ROUND('Budget Summary'!$I11*I$245,2)</f>
        <v>0</v>
      </c>
      <c r="J11" s="302">
        <f>ROUND('Budget Summary'!$I11*J$245,2)</f>
        <v>0</v>
      </c>
      <c r="K11" s="302">
        <f>ROUND('Budget Summary'!$I11*K$245,2)</f>
        <v>0</v>
      </c>
      <c r="L11" s="302">
        <f>ROUND('Budget Summary'!$I11*L$245,2)</f>
        <v>0</v>
      </c>
      <c r="M11" s="302">
        <f>ROUND('Budget Summary'!$I11*M$245,2)</f>
        <v>0</v>
      </c>
      <c r="N11" s="302">
        <f>ROUND('Budget Summary'!$I11*N$245,2)</f>
        <v>0</v>
      </c>
      <c r="O11" s="302">
        <f>ROUND('Budget Summary'!$I11*O$245,2)</f>
        <v>0</v>
      </c>
      <c r="P11" s="302">
        <f>ROUND('Budget Summary'!$I11*P$245,2)</f>
        <v>0</v>
      </c>
      <c r="Q11" s="302">
        <f>ROUND('Budget Summary'!$I11*Q$245,2)</f>
        <v>0</v>
      </c>
      <c r="R11" s="302">
        <f>ROUND('Budget Summary'!$I11*R$245,2)</f>
        <v>0</v>
      </c>
      <c r="S11" s="302">
        <f>ROUND('Budget Summary'!$I11*S$245,2)</f>
        <v>0</v>
      </c>
      <c r="T11" s="302">
        <f>ROUND('Budget Summary'!$I11*T$245,2)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550000</v>
      </c>
      <c r="I12" s="159">
        <f t="shared" si="1"/>
        <v>45833.32</v>
      </c>
      <c r="J12" s="159">
        <f t="shared" si="1"/>
        <v>45833.32</v>
      </c>
      <c r="K12" s="159">
        <f t="shared" si="1"/>
        <v>45833.32</v>
      </c>
      <c r="L12" s="159">
        <f t="shared" si="1"/>
        <v>45833.32</v>
      </c>
      <c r="M12" s="159">
        <f t="shared" si="1"/>
        <v>45833.32</v>
      </c>
      <c r="N12" s="159">
        <f t="shared" si="1"/>
        <v>45833.32</v>
      </c>
      <c r="O12" s="159">
        <f t="shared" si="1"/>
        <v>45833.32</v>
      </c>
      <c r="P12" s="159">
        <f t="shared" si="1"/>
        <v>45833.32</v>
      </c>
      <c r="Q12" s="159">
        <f t="shared" si="1"/>
        <v>45833.32</v>
      </c>
      <c r="R12" s="159">
        <f t="shared" si="1"/>
        <v>45833.32</v>
      </c>
      <c r="S12" s="159">
        <f t="shared" si="1"/>
        <v>45833.32</v>
      </c>
      <c r="T12" s="159">
        <f t="shared" si="1"/>
        <v>45833.32</v>
      </c>
      <c r="U12" s="159">
        <f t="shared" si="1"/>
        <v>549999.84</v>
      </c>
      <c r="V12" s="159">
        <f t="shared" si="1"/>
        <v>0.16000000003259629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Summary'!I14</f>
        <v>0</v>
      </c>
      <c r="I14" s="302">
        <f>ROUND('Budget Summary'!$I14*I$245,2)</f>
        <v>0</v>
      </c>
      <c r="J14" s="302">
        <f>ROUND('Budget Summary'!$I14*J$245,2)</f>
        <v>0</v>
      </c>
      <c r="K14" s="302">
        <f>ROUND('Budget Summary'!$I14*K$245,2)</f>
        <v>0</v>
      </c>
      <c r="L14" s="302">
        <f>ROUND('Budget Summary'!$I14*L$245,2)</f>
        <v>0</v>
      </c>
      <c r="M14" s="302">
        <f>ROUND('Budget Summary'!$I14*M$245,2)</f>
        <v>0</v>
      </c>
      <c r="N14" s="302">
        <f>ROUND('Budget Summary'!$I14*N$245,2)</f>
        <v>0</v>
      </c>
      <c r="O14" s="302">
        <f>ROUND('Budget Summary'!$I14*O$245,2)</f>
        <v>0</v>
      </c>
      <c r="P14" s="302">
        <f>ROUND('Budget Summary'!$I14*P$245,2)</f>
        <v>0</v>
      </c>
      <c r="Q14" s="302">
        <f>ROUND('Budget Summary'!$I14*Q$245,2)</f>
        <v>0</v>
      </c>
      <c r="R14" s="302">
        <f>ROUND('Budget Summary'!$I14*R$245,2)</f>
        <v>0</v>
      </c>
      <c r="S14" s="302">
        <f>ROUND('Budget Summary'!$I14*S$245,2)</f>
        <v>0</v>
      </c>
      <c r="T14" s="302">
        <f>ROUND('Budget Summary'!$I14*T$245,2)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Summary'!I15</f>
        <v>0</v>
      </c>
      <c r="I15" s="302">
        <f>ROUND('Budget Summary'!$I15*I$245,2)</f>
        <v>0</v>
      </c>
      <c r="J15" s="302">
        <f>ROUND('Budget Summary'!$I15*J$245,2)</f>
        <v>0</v>
      </c>
      <c r="K15" s="302">
        <f>ROUND('Budget Summary'!$I15*K$245,2)</f>
        <v>0</v>
      </c>
      <c r="L15" s="302">
        <f>ROUND('Budget Summary'!$I15*L$245,2)</f>
        <v>0</v>
      </c>
      <c r="M15" s="302">
        <f>ROUND('Budget Summary'!$I15*M$245,2)</f>
        <v>0</v>
      </c>
      <c r="N15" s="302">
        <f>ROUND('Budget Summary'!$I15*N$245,2)</f>
        <v>0</v>
      </c>
      <c r="O15" s="302">
        <f>ROUND('Budget Summary'!$I15*O$245,2)</f>
        <v>0</v>
      </c>
      <c r="P15" s="302">
        <f>ROUND('Budget Summary'!$I15*P$245,2)</f>
        <v>0</v>
      </c>
      <c r="Q15" s="302">
        <f>ROUND('Budget Summary'!$I15*Q$245,2)</f>
        <v>0</v>
      </c>
      <c r="R15" s="302">
        <f>ROUND('Budget Summary'!$I15*R$245,2)</f>
        <v>0</v>
      </c>
      <c r="S15" s="302">
        <f>ROUND('Budget Summary'!$I15*S$245,2)</f>
        <v>0</v>
      </c>
      <c r="T15" s="302">
        <f>ROUND('Budget Summary'!$I15*T$245,2)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Summary'!I16</f>
        <v>0</v>
      </c>
      <c r="I16" s="302">
        <f>ROUND('Budget Summary'!$I16*I$245,2)</f>
        <v>0</v>
      </c>
      <c r="J16" s="302">
        <f>ROUND('Budget Summary'!$I16*J$245,2)</f>
        <v>0</v>
      </c>
      <c r="K16" s="302">
        <f>ROUND('Budget Summary'!$I16*K$245,2)</f>
        <v>0</v>
      </c>
      <c r="L16" s="302">
        <f>ROUND('Budget Summary'!$I16*L$245,2)</f>
        <v>0</v>
      </c>
      <c r="M16" s="302">
        <f>ROUND('Budget Summary'!$I16*M$245,2)</f>
        <v>0</v>
      </c>
      <c r="N16" s="302">
        <f>ROUND('Budget Summary'!$I16*N$245,2)</f>
        <v>0</v>
      </c>
      <c r="O16" s="302">
        <f>ROUND('Budget Summary'!$I16*O$245,2)</f>
        <v>0</v>
      </c>
      <c r="P16" s="302">
        <f>ROUND('Budget Summary'!$I16*P$245,2)</f>
        <v>0</v>
      </c>
      <c r="Q16" s="302">
        <f>ROUND('Budget Summary'!$I16*Q$245,2)</f>
        <v>0</v>
      </c>
      <c r="R16" s="302">
        <f>ROUND('Budget Summary'!$I16*R$245,2)</f>
        <v>0</v>
      </c>
      <c r="S16" s="302">
        <f>ROUND('Budget Summary'!$I16*S$245,2)</f>
        <v>0</v>
      </c>
      <c r="T16" s="302">
        <f>ROUND('Budget Summary'!$I16*T$245,2)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Summary'!I17</f>
        <v>0</v>
      </c>
      <c r="I17" s="302">
        <f>ROUND('Budget Summary'!$I17*I$245,2)</f>
        <v>0</v>
      </c>
      <c r="J17" s="302">
        <f>ROUND('Budget Summary'!$I17*J$245,2)</f>
        <v>0</v>
      </c>
      <c r="K17" s="302">
        <f>ROUND('Budget Summary'!$I17*K$245,2)</f>
        <v>0</v>
      </c>
      <c r="L17" s="302">
        <f>ROUND('Budget Summary'!$I17*L$245,2)</f>
        <v>0</v>
      </c>
      <c r="M17" s="302">
        <f>ROUND('Budget Summary'!$I17*M$245,2)</f>
        <v>0</v>
      </c>
      <c r="N17" s="302">
        <f>ROUND('Budget Summary'!$I17*N$245,2)</f>
        <v>0</v>
      </c>
      <c r="O17" s="302">
        <f>ROUND('Budget Summary'!$I17*O$245,2)</f>
        <v>0</v>
      </c>
      <c r="P17" s="302">
        <f>ROUND('Budget Summary'!$I17*P$245,2)</f>
        <v>0</v>
      </c>
      <c r="Q17" s="302">
        <f>ROUND('Budget Summary'!$I17*Q$245,2)</f>
        <v>0</v>
      </c>
      <c r="R17" s="302">
        <f>ROUND('Budget Summary'!$I17*R$245,2)</f>
        <v>0</v>
      </c>
      <c r="S17" s="302">
        <f>ROUND('Budget Summary'!$I17*S$245,2)</f>
        <v>0</v>
      </c>
      <c r="T17" s="302">
        <f>ROUND('Budget Summary'!$I17*T$245,2)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Summary'!I19</f>
        <v>0</v>
      </c>
      <c r="I19" s="302">
        <f>ROUND('Budget Summary'!$I19*I$245,2)</f>
        <v>0</v>
      </c>
      <c r="J19" s="302">
        <f>ROUND('Budget Summary'!$I19*J$245,2)</f>
        <v>0</v>
      </c>
      <c r="K19" s="302">
        <f>ROUND('Budget Summary'!$I19*K$245,2)</f>
        <v>0</v>
      </c>
      <c r="L19" s="302">
        <f>ROUND('Budget Summary'!$I19*L$245,2)</f>
        <v>0</v>
      </c>
      <c r="M19" s="302">
        <f>ROUND('Budget Summary'!$I19*M$245,2)</f>
        <v>0</v>
      </c>
      <c r="N19" s="302">
        <f>ROUND('Budget Summary'!$I19*N$245,2)</f>
        <v>0</v>
      </c>
      <c r="O19" s="302">
        <f>ROUND('Budget Summary'!$I19*O$245,2)</f>
        <v>0</v>
      </c>
      <c r="P19" s="302">
        <f>ROUND('Budget Summary'!$I19*P$245,2)</f>
        <v>0</v>
      </c>
      <c r="Q19" s="302">
        <f>ROUND('Budget Summary'!$I19*Q$245,2)</f>
        <v>0</v>
      </c>
      <c r="R19" s="302">
        <f>ROUND('Budget Summary'!$I19*R$245,2)</f>
        <v>0</v>
      </c>
      <c r="S19" s="302">
        <f>ROUND('Budget Summary'!$I19*S$245,2)</f>
        <v>0</v>
      </c>
      <c r="T19" s="302">
        <f>ROUND('Budget Summary'!$I19*T$245,2)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Summary'!I20</f>
        <v>0</v>
      </c>
      <c r="I20" s="302">
        <f>ROUND('Budget Summary'!$I20*I$245,2)</f>
        <v>0</v>
      </c>
      <c r="J20" s="302">
        <f>ROUND('Budget Summary'!$I20*J$245,2)</f>
        <v>0</v>
      </c>
      <c r="K20" s="302">
        <f>ROUND('Budget Summary'!$I20*K$245,2)</f>
        <v>0</v>
      </c>
      <c r="L20" s="302">
        <f>ROUND('Budget Summary'!$I20*L$245,2)</f>
        <v>0</v>
      </c>
      <c r="M20" s="302">
        <f>ROUND('Budget Summary'!$I20*M$245,2)</f>
        <v>0</v>
      </c>
      <c r="N20" s="302">
        <f>ROUND('Budget Summary'!$I20*N$245,2)</f>
        <v>0</v>
      </c>
      <c r="O20" s="302">
        <f>ROUND('Budget Summary'!$I20*O$245,2)</f>
        <v>0</v>
      </c>
      <c r="P20" s="302">
        <f>ROUND('Budget Summary'!$I20*P$245,2)</f>
        <v>0</v>
      </c>
      <c r="Q20" s="302">
        <f>ROUND('Budget Summary'!$I20*Q$245,2)</f>
        <v>0</v>
      </c>
      <c r="R20" s="302">
        <f>ROUND('Budget Summary'!$I20*R$245,2)</f>
        <v>0</v>
      </c>
      <c r="S20" s="302">
        <f>ROUND('Budget Summary'!$I20*S$245,2)</f>
        <v>0</v>
      </c>
      <c r="T20" s="302">
        <f>ROUND('Budget Summary'!$I20*T$245,2)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Summary'!I21</f>
        <v>0</v>
      </c>
      <c r="I21" s="302">
        <f>ROUND('Budget Summary'!$I21*I$245,2)</f>
        <v>0</v>
      </c>
      <c r="J21" s="302">
        <f>ROUND('Budget Summary'!$I21*J$245,2)</f>
        <v>0</v>
      </c>
      <c r="K21" s="302">
        <f>ROUND('Budget Summary'!$I21*K$245,2)</f>
        <v>0</v>
      </c>
      <c r="L21" s="302">
        <f>ROUND('Budget Summary'!$I21*L$245,2)</f>
        <v>0</v>
      </c>
      <c r="M21" s="302">
        <f>ROUND('Budget Summary'!$I21*M$245,2)</f>
        <v>0</v>
      </c>
      <c r="N21" s="302">
        <f>ROUND('Budget Summary'!$I21*N$245,2)</f>
        <v>0</v>
      </c>
      <c r="O21" s="302">
        <f>ROUND('Budget Summary'!$I21*O$245,2)</f>
        <v>0</v>
      </c>
      <c r="P21" s="302">
        <f>ROUND('Budget Summary'!$I21*P$245,2)</f>
        <v>0</v>
      </c>
      <c r="Q21" s="302">
        <f>ROUND('Budget Summary'!$I21*Q$245,2)</f>
        <v>0</v>
      </c>
      <c r="R21" s="302">
        <f>ROUND('Budget Summary'!$I21*R$245,2)</f>
        <v>0</v>
      </c>
      <c r="S21" s="302">
        <f>ROUND('Budget Summary'!$I21*S$245,2)</f>
        <v>0</v>
      </c>
      <c r="T21" s="302">
        <f>ROUND('Budget Summary'!$I21*T$245,2)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Summary'!I22</f>
        <v>0</v>
      </c>
      <c r="I22" s="302">
        <f>ROUND('Budget Summary'!$I22*I$245,2)</f>
        <v>0</v>
      </c>
      <c r="J22" s="302">
        <f>ROUND('Budget Summary'!$I22*J$245,2)</f>
        <v>0</v>
      </c>
      <c r="K22" s="302">
        <f>ROUND('Budget Summary'!$I22*K$245,2)</f>
        <v>0</v>
      </c>
      <c r="L22" s="302">
        <f>ROUND('Budget Summary'!$I22*L$245,2)</f>
        <v>0</v>
      </c>
      <c r="M22" s="302">
        <f>ROUND('Budget Summary'!$I22*M$245,2)</f>
        <v>0</v>
      </c>
      <c r="N22" s="302">
        <f>ROUND('Budget Summary'!$I22*N$245,2)</f>
        <v>0</v>
      </c>
      <c r="O22" s="302">
        <f>ROUND('Budget Summary'!$I22*O$245,2)</f>
        <v>0</v>
      </c>
      <c r="P22" s="302">
        <f>ROUND('Budget Summary'!$I22*P$245,2)</f>
        <v>0</v>
      </c>
      <c r="Q22" s="302">
        <f>ROUND('Budget Summary'!$I22*Q$245,2)</f>
        <v>0</v>
      </c>
      <c r="R22" s="302">
        <f>ROUND('Budget Summary'!$I22*R$245,2)</f>
        <v>0</v>
      </c>
      <c r="S22" s="302">
        <f>ROUND('Budget Summary'!$I22*S$245,2)</f>
        <v>0</v>
      </c>
      <c r="T22" s="302">
        <f>ROUND('Budget Summary'!$I22*T$245,2)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Summary'!I23</f>
        <v>0</v>
      </c>
      <c r="I23" s="302">
        <f>ROUND('Budget Summary'!$I23*I$245,2)</f>
        <v>0</v>
      </c>
      <c r="J23" s="302">
        <f>ROUND('Budget Summary'!$I23*J$245,2)</f>
        <v>0</v>
      </c>
      <c r="K23" s="302">
        <f>ROUND('Budget Summary'!$I23*K$245,2)</f>
        <v>0</v>
      </c>
      <c r="L23" s="302">
        <f>ROUND('Budget Summary'!$I23*L$245,2)</f>
        <v>0</v>
      </c>
      <c r="M23" s="302">
        <f>ROUND('Budget Summary'!$I23*M$245,2)</f>
        <v>0</v>
      </c>
      <c r="N23" s="302">
        <f>ROUND('Budget Summary'!$I23*N$245,2)</f>
        <v>0</v>
      </c>
      <c r="O23" s="302">
        <f>ROUND('Budget Summary'!$I23*O$245,2)</f>
        <v>0</v>
      </c>
      <c r="P23" s="302">
        <f>ROUND('Budget Summary'!$I23*P$245,2)</f>
        <v>0</v>
      </c>
      <c r="Q23" s="302">
        <f>ROUND('Budget Summary'!$I23*Q$245,2)</f>
        <v>0</v>
      </c>
      <c r="R23" s="302">
        <f>ROUND('Budget Summary'!$I23*R$245,2)</f>
        <v>0</v>
      </c>
      <c r="S23" s="302">
        <f>ROUND('Budget Summary'!$I23*S$245,2)</f>
        <v>0</v>
      </c>
      <c r="T23" s="302">
        <f>ROUND('Budget Summary'!$I23*T$245,2)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Summary'!I24</f>
        <v>0</v>
      </c>
      <c r="I24" s="302">
        <f>ROUND('Budget Summary'!$I24*I$245,2)</f>
        <v>0</v>
      </c>
      <c r="J24" s="302">
        <f>ROUND('Budget Summary'!$I24*J$245,2)</f>
        <v>0</v>
      </c>
      <c r="K24" s="302">
        <f>ROUND('Budget Summary'!$I24*K$245,2)</f>
        <v>0</v>
      </c>
      <c r="L24" s="302">
        <f>ROUND('Budget Summary'!$I24*L$245,2)</f>
        <v>0</v>
      </c>
      <c r="M24" s="302">
        <f>ROUND('Budget Summary'!$I24*M$245,2)</f>
        <v>0</v>
      </c>
      <c r="N24" s="302">
        <f>ROUND('Budget Summary'!$I24*N$245,2)</f>
        <v>0</v>
      </c>
      <c r="O24" s="302">
        <f>ROUND('Budget Summary'!$I24*O$245,2)</f>
        <v>0</v>
      </c>
      <c r="P24" s="302">
        <f>ROUND('Budget Summary'!$I24*P$245,2)</f>
        <v>0</v>
      </c>
      <c r="Q24" s="302">
        <f>ROUND('Budget Summary'!$I24*Q$245,2)</f>
        <v>0</v>
      </c>
      <c r="R24" s="302">
        <f>ROUND('Budget Summary'!$I24*R$245,2)</f>
        <v>0</v>
      </c>
      <c r="S24" s="302">
        <f>ROUND('Budget Summary'!$I24*S$245,2)</f>
        <v>0</v>
      </c>
      <c r="T24" s="302">
        <f>ROUND('Budget Summary'!$I24*T$245,2)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Summary'!I25</f>
        <v>0</v>
      </c>
      <c r="I25" s="302">
        <f>ROUND('Budget Summary'!$I25*I$245,2)</f>
        <v>0</v>
      </c>
      <c r="J25" s="302">
        <f>ROUND('Budget Summary'!$I25*J$245,2)</f>
        <v>0</v>
      </c>
      <c r="K25" s="302">
        <f>ROUND('Budget Summary'!$I25*K$245,2)</f>
        <v>0</v>
      </c>
      <c r="L25" s="302">
        <f>ROUND('Budget Summary'!$I25*L$245,2)</f>
        <v>0</v>
      </c>
      <c r="M25" s="302">
        <f>ROUND('Budget Summary'!$I25*M$245,2)</f>
        <v>0</v>
      </c>
      <c r="N25" s="302">
        <f>ROUND('Budget Summary'!$I25*N$245,2)</f>
        <v>0</v>
      </c>
      <c r="O25" s="302">
        <f>ROUND('Budget Summary'!$I25*O$245,2)</f>
        <v>0</v>
      </c>
      <c r="P25" s="302">
        <f>ROUND('Budget Summary'!$I25*P$245,2)</f>
        <v>0</v>
      </c>
      <c r="Q25" s="302">
        <f>ROUND('Budget Summary'!$I25*Q$245,2)</f>
        <v>0</v>
      </c>
      <c r="R25" s="302">
        <f>ROUND('Budget Summary'!$I25*R$245,2)</f>
        <v>0</v>
      </c>
      <c r="S25" s="302">
        <f>ROUND('Budget Summary'!$I25*S$245,2)</f>
        <v>0</v>
      </c>
      <c r="T25" s="302">
        <f>ROUND('Budget Summary'!$I25*T$245,2)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Summary'!I26</f>
        <v>0</v>
      </c>
      <c r="I26" s="302">
        <f>ROUND('Budget Summary'!$I26*I$245,2)</f>
        <v>0</v>
      </c>
      <c r="J26" s="302">
        <f>ROUND('Budget Summary'!$I26*J$245,2)</f>
        <v>0</v>
      </c>
      <c r="K26" s="302">
        <f>ROUND('Budget Summary'!$I26*K$245,2)</f>
        <v>0</v>
      </c>
      <c r="L26" s="302">
        <f>ROUND('Budget Summary'!$I26*L$245,2)</f>
        <v>0</v>
      </c>
      <c r="M26" s="302">
        <f>ROUND('Budget Summary'!$I26*M$245,2)</f>
        <v>0</v>
      </c>
      <c r="N26" s="302">
        <f>ROUND('Budget Summary'!$I26*N$245,2)</f>
        <v>0</v>
      </c>
      <c r="O26" s="302">
        <f>ROUND('Budget Summary'!$I26*O$245,2)</f>
        <v>0</v>
      </c>
      <c r="P26" s="302">
        <f>ROUND('Budget Summary'!$I26*P$245,2)</f>
        <v>0</v>
      </c>
      <c r="Q26" s="302">
        <f>ROUND('Budget Summary'!$I26*Q$245,2)</f>
        <v>0</v>
      </c>
      <c r="R26" s="302">
        <f>ROUND('Budget Summary'!$I26*R$245,2)</f>
        <v>0</v>
      </c>
      <c r="S26" s="302">
        <f>ROUND('Budget Summary'!$I26*S$245,2)</f>
        <v>0</v>
      </c>
      <c r="T26" s="302">
        <f>ROUND('Budget Summary'!$I26*T$245,2)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Summary'!I27</f>
        <v>0</v>
      </c>
      <c r="I27" s="302">
        <f>ROUND('Budget Summary'!$I27*I$245,2)</f>
        <v>0</v>
      </c>
      <c r="J27" s="302">
        <f>ROUND('Budget Summary'!$I27*J$245,2)</f>
        <v>0</v>
      </c>
      <c r="K27" s="302">
        <f>ROUND('Budget Summary'!$I27*K$245,2)</f>
        <v>0</v>
      </c>
      <c r="L27" s="302">
        <f>ROUND('Budget Summary'!$I27*L$245,2)</f>
        <v>0</v>
      </c>
      <c r="M27" s="302">
        <f>ROUND('Budget Summary'!$I27*M$245,2)</f>
        <v>0</v>
      </c>
      <c r="N27" s="302">
        <f>ROUND('Budget Summary'!$I27*N$245,2)</f>
        <v>0</v>
      </c>
      <c r="O27" s="302">
        <f>ROUND('Budget Summary'!$I27*O$245,2)</f>
        <v>0</v>
      </c>
      <c r="P27" s="302">
        <f>ROUND('Budget Summary'!$I27*P$245,2)</f>
        <v>0</v>
      </c>
      <c r="Q27" s="302">
        <f>ROUND('Budget Summary'!$I27*Q$245,2)</f>
        <v>0</v>
      </c>
      <c r="R27" s="302">
        <f>ROUND('Budget Summary'!$I27*R$245,2)</f>
        <v>0</v>
      </c>
      <c r="S27" s="302">
        <f>ROUND('Budget Summary'!$I27*S$245,2)</f>
        <v>0</v>
      </c>
      <c r="T27" s="302">
        <f>ROUND('Budget Summary'!$I27*T$245,2)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Summary'!I28</f>
        <v>0</v>
      </c>
      <c r="I28" s="302">
        <f>ROUND('Budget Summary'!$I28*I$245,2)</f>
        <v>0</v>
      </c>
      <c r="J28" s="302">
        <f>ROUND('Budget Summary'!$I28*J$245,2)</f>
        <v>0</v>
      </c>
      <c r="K28" s="302">
        <f>ROUND('Budget Summary'!$I28*K$245,2)</f>
        <v>0</v>
      </c>
      <c r="L28" s="302">
        <f>ROUND('Budget Summary'!$I28*L$245,2)</f>
        <v>0</v>
      </c>
      <c r="M28" s="302">
        <f>ROUND('Budget Summary'!$I28*M$245,2)</f>
        <v>0</v>
      </c>
      <c r="N28" s="302">
        <f>ROUND('Budget Summary'!$I28*N$245,2)</f>
        <v>0</v>
      </c>
      <c r="O28" s="302">
        <f>ROUND('Budget Summary'!$I28*O$245,2)</f>
        <v>0</v>
      </c>
      <c r="P28" s="302">
        <f>ROUND('Budget Summary'!$I28*P$245,2)</f>
        <v>0</v>
      </c>
      <c r="Q28" s="302">
        <f>ROUND('Budget Summary'!$I28*Q$245,2)</f>
        <v>0</v>
      </c>
      <c r="R28" s="302">
        <f>ROUND('Budget Summary'!$I28*R$245,2)</f>
        <v>0</v>
      </c>
      <c r="S28" s="302">
        <f>ROUND('Budget Summary'!$I28*S$245,2)</f>
        <v>0</v>
      </c>
      <c r="T28" s="302">
        <f>ROUND('Budget Summary'!$I28*T$245,2)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Summary'!I29</f>
        <v>0</v>
      </c>
      <c r="I29" s="302">
        <f>ROUND('Budget Summary'!$I29*I$245,2)</f>
        <v>0</v>
      </c>
      <c r="J29" s="302">
        <f>ROUND('Budget Summary'!$I29*J$245,2)</f>
        <v>0</v>
      </c>
      <c r="K29" s="302">
        <f>ROUND('Budget Summary'!$I29*K$245,2)</f>
        <v>0</v>
      </c>
      <c r="L29" s="302">
        <f>ROUND('Budget Summary'!$I29*L$245,2)</f>
        <v>0</v>
      </c>
      <c r="M29" s="302">
        <f>ROUND('Budget Summary'!$I29*M$245,2)</f>
        <v>0</v>
      </c>
      <c r="N29" s="302">
        <f>ROUND('Budget Summary'!$I29*N$245,2)</f>
        <v>0</v>
      </c>
      <c r="O29" s="302">
        <f>ROUND('Budget Summary'!$I29*O$245,2)</f>
        <v>0</v>
      </c>
      <c r="P29" s="302">
        <f>ROUND('Budget Summary'!$I29*P$245,2)</f>
        <v>0</v>
      </c>
      <c r="Q29" s="302">
        <f>ROUND('Budget Summary'!$I29*Q$245,2)</f>
        <v>0</v>
      </c>
      <c r="R29" s="302">
        <f>ROUND('Budget Summary'!$I29*R$245,2)</f>
        <v>0</v>
      </c>
      <c r="S29" s="302">
        <f>ROUND('Budget Summary'!$I29*S$245,2)</f>
        <v>0</v>
      </c>
      <c r="T29" s="302">
        <f>ROUND('Budget Summary'!$I29*T$245,2)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Summary'!I30</f>
        <v>0</v>
      </c>
      <c r="I30" s="302">
        <f>ROUND('Budget Summary'!$I30*I$245,2)</f>
        <v>0</v>
      </c>
      <c r="J30" s="302">
        <f>ROUND('Budget Summary'!$I30*J$245,2)</f>
        <v>0</v>
      </c>
      <c r="K30" s="302">
        <f>ROUND('Budget Summary'!$I30*K$245,2)</f>
        <v>0</v>
      </c>
      <c r="L30" s="302">
        <f>ROUND('Budget Summary'!$I30*L$245,2)</f>
        <v>0</v>
      </c>
      <c r="M30" s="302">
        <f>ROUND('Budget Summary'!$I30*M$245,2)</f>
        <v>0</v>
      </c>
      <c r="N30" s="302">
        <f>ROUND('Budget Summary'!$I30*N$245,2)</f>
        <v>0</v>
      </c>
      <c r="O30" s="302">
        <f>ROUND('Budget Summary'!$I30*O$245,2)</f>
        <v>0</v>
      </c>
      <c r="P30" s="302">
        <f>ROUND('Budget Summary'!$I30*P$245,2)</f>
        <v>0</v>
      </c>
      <c r="Q30" s="302">
        <f>ROUND('Budget Summary'!$I30*Q$245,2)</f>
        <v>0</v>
      </c>
      <c r="R30" s="302">
        <f>ROUND('Budget Summary'!$I30*R$245,2)</f>
        <v>0</v>
      </c>
      <c r="S30" s="302">
        <f>ROUND('Budget Summary'!$I30*S$245,2)</f>
        <v>0</v>
      </c>
      <c r="T30" s="302">
        <f>ROUND('Budget Summary'!$I30*T$245,2)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Summary'!I31</f>
        <v>0</v>
      </c>
      <c r="I31" s="302">
        <f>ROUND('Budget Summary'!$I31*I$245,2)</f>
        <v>0</v>
      </c>
      <c r="J31" s="302">
        <f>ROUND('Budget Summary'!$I31*J$245,2)</f>
        <v>0</v>
      </c>
      <c r="K31" s="302">
        <f>ROUND('Budget Summary'!$I31*K$245,2)</f>
        <v>0</v>
      </c>
      <c r="L31" s="302">
        <f>ROUND('Budget Summary'!$I31*L$245,2)</f>
        <v>0</v>
      </c>
      <c r="M31" s="302">
        <f>ROUND('Budget Summary'!$I31*M$245,2)</f>
        <v>0</v>
      </c>
      <c r="N31" s="302">
        <f>ROUND('Budget Summary'!$I31*N$245,2)</f>
        <v>0</v>
      </c>
      <c r="O31" s="302">
        <f>ROUND('Budget Summary'!$I31*O$245,2)</f>
        <v>0</v>
      </c>
      <c r="P31" s="302">
        <f>ROUND('Budget Summary'!$I31*P$245,2)</f>
        <v>0</v>
      </c>
      <c r="Q31" s="302">
        <f>ROUND('Budget Summary'!$I31*Q$245,2)</f>
        <v>0</v>
      </c>
      <c r="R31" s="302">
        <f>ROUND('Budget Summary'!$I31*R$245,2)</f>
        <v>0</v>
      </c>
      <c r="S31" s="302">
        <f>ROUND('Budget Summary'!$I31*S$245,2)</f>
        <v>0</v>
      </c>
      <c r="T31" s="302">
        <f>ROUND('Budget Summary'!$I31*T$245,2)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Summary'!I32</f>
        <v>0</v>
      </c>
      <c r="I32" s="302">
        <f>ROUND('Budget Summary'!$I32*I$245,2)</f>
        <v>0</v>
      </c>
      <c r="J32" s="302">
        <f>ROUND('Budget Summary'!$I32*J$245,2)</f>
        <v>0</v>
      </c>
      <c r="K32" s="302">
        <f>ROUND('Budget Summary'!$I32*K$245,2)</f>
        <v>0</v>
      </c>
      <c r="L32" s="302">
        <f>ROUND('Budget Summary'!$I32*L$245,2)</f>
        <v>0</v>
      </c>
      <c r="M32" s="302">
        <f>ROUND('Budget Summary'!$I32*M$245,2)</f>
        <v>0</v>
      </c>
      <c r="N32" s="302">
        <f>ROUND('Budget Summary'!$I32*N$245,2)</f>
        <v>0</v>
      </c>
      <c r="O32" s="302">
        <f>ROUND('Budget Summary'!$I32*O$245,2)</f>
        <v>0</v>
      </c>
      <c r="P32" s="302">
        <f>ROUND('Budget Summary'!$I32*P$245,2)</f>
        <v>0</v>
      </c>
      <c r="Q32" s="302">
        <f>ROUND('Budget Summary'!$I32*Q$245,2)</f>
        <v>0</v>
      </c>
      <c r="R32" s="302">
        <f>ROUND('Budget Summary'!$I32*R$245,2)</f>
        <v>0</v>
      </c>
      <c r="S32" s="302">
        <f>ROUND('Budget Summary'!$I32*S$245,2)</f>
        <v>0</v>
      </c>
      <c r="T32" s="302">
        <f>ROUND('Budget Summary'!$I32*T$245,2)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Summary'!I33</f>
        <v>0</v>
      </c>
      <c r="I33" s="302">
        <f>ROUND('Budget Summary'!$I33*I$245,2)</f>
        <v>0</v>
      </c>
      <c r="J33" s="302">
        <f>ROUND('Budget Summary'!$I33*J$245,2)</f>
        <v>0</v>
      </c>
      <c r="K33" s="302">
        <f>ROUND('Budget Summary'!$I33*K$245,2)</f>
        <v>0</v>
      </c>
      <c r="L33" s="302">
        <f>ROUND('Budget Summary'!$I33*L$245,2)</f>
        <v>0</v>
      </c>
      <c r="M33" s="302">
        <f>ROUND('Budget Summary'!$I33*M$245,2)</f>
        <v>0</v>
      </c>
      <c r="N33" s="302">
        <f>ROUND('Budget Summary'!$I33*N$245,2)</f>
        <v>0</v>
      </c>
      <c r="O33" s="302">
        <f>ROUND('Budget Summary'!$I33*O$245,2)</f>
        <v>0</v>
      </c>
      <c r="P33" s="302">
        <f>ROUND('Budget Summary'!$I33*P$245,2)</f>
        <v>0</v>
      </c>
      <c r="Q33" s="302">
        <f>ROUND('Budget Summary'!$I33*Q$245,2)</f>
        <v>0</v>
      </c>
      <c r="R33" s="302">
        <f>ROUND('Budget Summary'!$I33*R$245,2)</f>
        <v>0</v>
      </c>
      <c r="S33" s="302">
        <f>ROUND('Budget Summary'!$I33*S$245,2)</f>
        <v>0</v>
      </c>
      <c r="T33" s="302">
        <f>ROUND('Budget Summary'!$I33*T$245,2)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Summary'!I34</f>
        <v>0</v>
      </c>
      <c r="I34" s="302">
        <f>ROUND('Budget Summary'!$I34*I$245,2)</f>
        <v>0</v>
      </c>
      <c r="J34" s="302">
        <f>ROUND('Budget Summary'!$I34*J$245,2)</f>
        <v>0</v>
      </c>
      <c r="K34" s="302">
        <f>ROUND('Budget Summary'!$I34*K$245,2)</f>
        <v>0</v>
      </c>
      <c r="L34" s="302">
        <f>ROUND('Budget Summary'!$I34*L$245,2)</f>
        <v>0</v>
      </c>
      <c r="M34" s="302">
        <f>ROUND('Budget Summary'!$I34*M$245,2)</f>
        <v>0</v>
      </c>
      <c r="N34" s="302">
        <f>ROUND('Budget Summary'!$I34*N$245,2)</f>
        <v>0</v>
      </c>
      <c r="O34" s="302">
        <f>ROUND('Budget Summary'!$I34*O$245,2)</f>
        <v>0</v>
      </c>
      <c r="P34" s="302">
        <f>ROUND('Budget Summary'!$I34*P$245,2)</f>
        <v>0</v>
      </c>
      <c r="Q34" s="302">
        <f>ROUND('Budget Summary'!$I34*Q$245,2)</f>
        <v>0</v>
      </c>
      <c r="R34" s="302">
        <f>ROUND('Budget Summary'!$I34*R$245,2)</f>
        <v>0</v>
      </c>
      <c r="S34" s="302">
        <f>ROUND('Budget Summary'!$I34*S$245,2)</f>
        <v>0</v>
      </c>
      <c r="T34" s="302">
        <f>ROUND('Budget Summary'!$I34*T$245,2)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Summary'!I35</f>
        <v>0</v>
      </c>
      <c r="I35" s="302">
        <f>ROUND('Budget Summary'!$I35*I$245,2)</f>
        <v>0</v>
      </c>
      <c r="J35" s="302">
        <f>ROUND('Budget Summary'!$I35*J$245,2)</f>
        <v>0</v>
      </c>
      <c r="K35" s="302">
        <f>ROUND('Budget Summary'!$I35*K$245,2)</f>
        <v>0</v>
      </c>
      <c r="L35" s="302">
        <f>ROUND('Budget Summary'!$I35*L$245,2)</f>
        <v>0</v>
      </c>
      <c r="M35" s="302">
        <f>ROUND('Budget Summary'!$I35*M$245,2)</f>
        <v>0</v>
      </c>
      <c r="N35" s="302">
        <f>ROUND('Budget Summary'!$I35*N$245,2)</f>
        <v>0</v>
      </c>
      <c r="O35" s="302">
        <f>ROUND('Budget Summary'!$I35*O$245,2)</f>
        <v>0</v>
      </c>
      <c r="P35" s="302">
        <f>ROUND('Budget Summary'!$I35*P$245,2)</f>
        <v>0</v>
      </c>
      <c r="Q35" s="302">
        <f>ROUND('Budget Summary'!$I35*Q$245,2)</f>
        <v>0</v>
      </c>
      <c r="R35" s="302">
        <f>ROUND('Budget Summary'!$I35*R$245,2)</f>
        <v>0</v>
      </c>
      <c r="S35" s="302">
        <f>ROUND('Budget Summary'!$I35*S$245,2)</f>
        <v>0</v>
      </c>
      <c r="T35" s="302">
        <f>ROUND('Budget Summary'!$I35*T$245,2)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Summary'!I36</f>
        <v>0</v>
      </c>
      <c r="I36" s="302">
        <f>ROUND('Budget Summary'!$I36*I$245,2)</f>
        <v>0</v>
      </c>
      <c r="J36" s="302">
        <f>ROUND('Budget Summary'!$I36*J$245,2)</f>
        <v>0</v>
      </c>
      <c r="K36" s="302">
        <f>ROUND('Budget Summary'!$I36*K$245,2)</f>
        <v>0</v>
      </c>
      <c r="L36" s="302">
        <f>ROUND('Budget Summary'!$I36*L$245,2)</f>
        <v>0</v>
      </c>
      <c r="M36" s="302">
        <f>ROUND('Budget Summary'!$I36*M$245,2)</f>
        <v>0</v>
      </c>
      <c r="N36" s="302">
        <f>ROUND('Budget Summary'!$I36*N$245,2)</f>
        <v>0</v>
      </c>
      <c r="O36" s="302">
        <f>ROUND('Budget Summary'!$I36*O$245,2)</f>
        <v>0</v>
      </c>
      <c r="P36" s="302">
        <f>ROUND('Budget Summary'!$I36*P$245,2)</f>
        <v>0</v>
      </c>
      <c r="Q36" s="302">
        <f>ROUND('Budget Summary'!$I36*Q$245,2)</f>
        <v>0</v>
      </c>
      <c r="R36" s="302">
        <f>ROUND('Budget Summary'!$I36*R$245,2)</f>
        <v>0</v>
      </c>
      <c r="S36" s="302">
        <f>ROUND('Budget Summary'!$I36*S$245,2)</f>
        <v>0</v>
      </c>
      <c r="T36" s="302">
        <f>ROUND('Budget Summary'!$I36*T$245,2)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Summary'!I37</f>
        <v>0</v>
      </c>
      <c r="I37" s="302">
        <f>ROUND('Budget Summary'!$I37*I$245,2)</f>
        <v>0</v>
      </c>
      <c r="J37" s="302">
        <f>ROUND('Budget Summary'!$I37*J$245,2)</f>
        <v>0</v>
      </c>
      <c r="K37" s="302">
        <f>ROUND('Budget Summary'!$I37*K$245,2)</f>
        <v>0</v>
      </c>
      <c r="L37" s="302">
        <f>ROUND('Budget Summary'!$I37*L$245,2)</f>
        <v>0</v>
      </c>
      <c r="M37" s="302">
        <f>ROUND('Budget Summary'!$I37*M$245,2)</f>
        <v>0</v>
      </c>
      <c r="N37" s="302">
        <f>ROUND('Budget Summary'!$I37*N$245,2)</f>
        <v>0</v>
      </c>
      <c r="O37" s="302">
        <f>ROUND('Budget Summary'!$I37*O$245,2)</f>
        <v>0</v>
      </c>
      <c r="P37" s="302">
        <f>ROUND('Budget Summary'!$I37*P$245,2)</f>
        <v>0</v>
      </c>
      <c r="Q37" s="302">
        <f>ROUND('Budget Summary'!$I37*Q$245,2)</f>
        <v>0</v>
      </c>
      <c r="R37" s="302">
        <f>ROUND('Budget Summary'!$I37*R$245,2)</f>
        <v>0</v>
      </c>
      <c r="S37" s="302">
        <f>ROUND('Budget Summary'!$I37*S$245,2)</f>
        <v>0</v>
      </c>
      <c r="T37" s="302">
        <f>ROUND('Budget Summary'!$I37*T$245,2)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Summary'!I38</f>
        <v>0</v>
      </c>
      <c r="I38" s="302">
        <f>ROUND('Budget Summary'!$I38*I$245,2)</f>
        <v>0</v>
      </c>
      <c r="J38" s="302">
        <f>ROUND('Budget Summary'!$I38*J$245,2)</f>
        <v>0</v>
      </c>
      <c r="K38" s="302">
        <f>ROUND('Budget Summary'!$I38*K$245,2)</f>
        <v>0</v>
      </c>
      <c r="L38" s="302">
        <f>ROUND('Budget Summary'!$I38*L$245,2)</f>
        <v>0</v>
      </c>
      <c r="M38" s="302">
        <f>ROUND('Budget Summary'!$I38*M$245,2)</f>
        <v>0</v>
      </c>
      <c r="N38" s="302">
        <f>ROUND('Budget Summary'!$I38*N$245,2)</f>
        <v>0</v>
      </c>
      <c r="O38" s="302">
        <f>ROUND('Budget Summary'!$I38*O$245,2)</f>
        <v>0</v>
      </c>
      <c r="P38" s="302">
        <f>ROUND('Budget Summary'!$I38*P$245,2)</f>
        <v>0</v>
      </c>
      <c r="Q38" s="302">
        <f>ROUND('Budget Summary'!$I38*Q$245,2)</f>
        <v>0</v>
      </c>
      <c r="R38" s="302">
        <f>ROUND('Budget Summary'!$I38*R$245,2)</f>
        <v>0</v>
      </c>
      <c r="S38" s="302">
        <f>ROUND('Budget Summary'!$I38*S$245,2)</f>
        <v>0</v>
      </c>
      <c r="T38" s="302">
        <f>ROUND('Budget Summary'!$I38*T$245,2)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Summary'!I39</f>
        <v>0</v>
      </c>
      <c r="I39" s="302">
        <f>ROUND('Budget Summary'!$I39*I$245,2)</f>
        <v>0</v>
      </c>
      <c r="J39" s="302">
        <f>ROUND('Budget Summary'!$I39*J$245,2)</f>
        <v>0</v>
      </c>
      <c r="K39" s="302">
        <f>ROUND('Budget Summary'!$I39*K$245,2)</f>
        <v>0</v>
      </c>
      <c r="L39" s="302">
        <f>ROUND('Budget Summary'!$I39*L$245,2)</f>
        <v>0</v>
      </c>
      <c r="M39" s="302">
        <f>ROUND('Budget Summary'!$I39*M$245,2)</f>
        <v>0</v>
      </c>
      <c r="N39" s="302">
        <f>ROUND('Budget Summary'!$I39*N$245,2)</f>
        <v>0</v>
      </c>
      <c r="O39" s="302">
        <f>ROUND('Budget Summary'!$I39*O$245,2)</f>
        <v>0</v>
      </c>
      <c r="P39" s="302">
        <f>ROUND('Budget Summary'!$I39*P$245,2)</f>
        <v>0</v>
      </c>
      <c r="Q39" s="302">
        <f>ROUND('Budget Summary'!$I39*Q$245,2)</f>
        <v>0</v>
      </c>
      <c r="R39" s="302">
        <f>ROUND('Budget Summary'!$I39*R$245,2)</f>
        <v>0</v>
      </c>
      <c r="S39" s="302">
        <f>ROUND('Budget Summary'!$I39*S$245,2)</f>
        <v>0</v>
      </c>
      <c r="T39" s="302">
        <f>ROUND('Budget Summary'!$I39*T$245,2)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Summary'!I41</f>
        <v>0</v>
      </c>
      <c r="I41" s="302">
        <f>ROUND('Budget Summary'!$I41*I$245,2)</f>
        <v>0</v>
      </c>
      <c r="J41" s="302">
        <f>ROUND('Budget Summary'!$I41*J$245,2)</f>
        <v>0</v>
      </c>
      <c r="K41" s="302">
        <f>ROUND('Budget Summary'!$I41*K$245,2)</f>
        <v>0</v>
      </c>
      <c r="L41" s="302">
        <f>ROUND('Budget Summary'!$I41*L$245,2)</f>
        <v>0</v>
      </c>
      <c r="M41" s="302">
        <f>ROUND('Budget Summary'!$I41*M$245,2)</f>
        <v>0</v>
      </c>
      <c r="N41" s="302">
        <f>ROUND('Budget Summary'!$I41*N$245,2)</f>
        <v>0</v>
      </c>
      <c r="O41" s="302">
        <f>ROUND('Budget Summary'!$I41*O$245,2)</f>
        <v>0</v>
      </c>
      <c r="P41" s="302">
        <f>ROUND('Budget Summary'!$I41*P$245,2)</f>
        <v>0</v>
      </c>
      <c r="Q41" s="302">
        <f>ROUND('Budget Summary'!$I41*Q$245,2)</f>
        <v>0</v>
      </c>
      <c r="R41" s="302">
        <f>ROUND('Budget Summary'!$I41*R$245,2)</f>
        <v>0</v>
      </c>
      <c r="S41" s="302">
        <f>ROUND('Budget Summary'!$I41*S$245,2)</f>
        <v>0</v>
      </c>
      <c r="T41" s="302">
        <f>ROUND('Budget Summary'!$I41*T$245,2)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Summary'!I42</f>
        <v>0</v>
      </c>
      <c r="I42" s="302">
        <f>ROUND('Budget Summary'!$I42*I$245,2)</f>
        <v>0</v>
      </c>
      <c r="J42" s="302">
        <f>ROUND('Budget Summary'!$I42*J$245,2)</f>
        <v>0</v>
      </c>
      <c r="K42" s="302">
        <f>ROUND('Budget Summary'!$I42*K$245,2)</f>
        <v>0</v>
      </c>
      <c r="L42" s="302">
        <f>ROUND('Budget Summary'!$I42*L$245,2)</f>
        <v>0</v>
      </c>
      <c r="M42" s="302">
        <f>ROUND('Budget Summary'!$I42*M$245,2)</f>
        <v>0</v>
      </c>
      <c r="N42" s="302">
        <f>ROUND('Budget Summary'!$I42*N$245,2)</f>
        <v>0</v>
      </c>
      <c r="O42" s="302">
        <f>ROUND('Budget Summary'!$I42*O$245,2)</f>
        <v>0</v>
      </c>
      <c r="P42" s="302">
        <f>ROUND('Budget Summary'!$I42*P$245,2)</f>
        <v>0</v>
      </c>
      <c r="Q42" s="302">
        <f>ROUND('Budget Summary'!$I42*Q$245,2)</f>
        <v>0</v>
      </c>
      <c r="R42" s="302">
        <f>ROUND('Budget Summary'!$I42*R$245,2)</f>
        <v>0</v>
      </c>
      <c r="S42" s="302">
        <f>ROUND('Budget Summary'!$I42*S$245,2)</f>
        <v>0</v>
      </c>
      <c r="T42" s="302">
        <f>ROUND('Budget Summary'!$I42*T$245,2)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Summary'!I43</f>
        <v>0</v>
      </c>
      <c r="I43" s="302">
        <f>ROUND('Budget Summary'!$I43*I$245,2)</f>
        <v>0</v>
      </c>
      <c r="J43" s="302">
        <f>ROUND('Budget Summary'!$I43*J$245,2)</f>
        <v>0</v>
      </c>
      <c r="K43" s="302">
        <f>ROUND('Budget Summary'!$I43*K$245,2)</f>
        <v>0</v>
      </c>
      <c r="L43" s="302">
        <f>ROUND('Budget Summary'!$I43*L$245,2)</f>
        <v>0</v>
      </c>
      <c r="M43" s="302">
        <f>ROUND('Budget Summary'!$I43*M$245,2)</f>
        <v>0</v>
      </c>
      <c r="N43" s="302">
        <f>ROUND('Budget Summary'!$I43*N$245,2)</f>
        <v>0</v>
      </c>
      <c r="O43" s="302">
        <f>ROUND('Budget Summary'!$I43*O$245,2)</f>
        <v>0</v>
      </c>
      <c r="P43" s="302">
        <f>ROUND('Budget Summary'!$I43*P$245,2)</f>
        <v>0</v>
      </c>
      <c r="Q43" s="302">
        <f>ROUND('Budget Summary'!$I43*Q$245,2)</f>
        <v>0</v>
      </c>
      <c r="R43" s="302">
        <f>ROUND('Budget Summary'!$I43*R$245,2)</f>
        <v>0</v>
      </c>
      <c r="S43" s="302">
        <f>ROUND('Budget Summary'!$I43*S$245,2)</f>
        <v>0</v>
      </c>
      <c r="T43" s="302">
        <f>ROUND('Budget Summary'!$I43*T$245,2)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73">
        <f t="shared" si="8"/>
        <v>0</v>
      </c>
      <c r="Q45" s="166">
        <f t="shared" si="8"/>
        <v>0</v>
      </c>
      <c r="R45" s="73">
        <f t="shared" si="8"/>
        <v>0</v>
      </c>
      <c r="S45" s="166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550000</v>
      </c>
      <c r="I46" s="174">
        <f t="shared" ref="I46:U46" si="9">SUM(I12,I45)</f>
        <v>45833.32</v>
      </c>
      <c r="J46" s="174">
        <f t="shared" si="9"/>
        <v>45833.32</v>
      </c>
      <c r="K46" s="174">
        <f t="shared" si="9"/>
        <v>45833.32</v>
      </c>
      <c r="L46" s="174">
        <f t="shared" si="9"/>
        <v>45833.32</v>
      </c>
      <c r="M46" s="174">
        <f t="shared" si="9"/>
        <v>45833.32</v>
      </c>
      <c r="N46" s="174">
        <f t="shared" si="9"/>
        <v>45833.32</v>
      </c>
      <c r="O46" s="174">
        <f t="shared" si="9"/>
        <v>45833.32</v>
      </c>
      <c r="P46" s="174">
        <f t="shared" si="9"/>
        <v>45833.32</v>
      </c>
      <c r="Q46" s="174">
        <f t="shared" si="9"/>
        <v>45833.32</v>
      </c>
      <c r="R46" s="174">
        <f t="shared" si="9"/>
        <v>45833.32</v>
      </c>
      <c r="S46" s="174">
        <f t="shared" si="9"/>
        <v>45833.32</v>
      </c>
      <c r="T46" s="174">
        <f t="shared" si="9"/>
        <v>45833.32</v>
      </c>
      <c r="U46" s="174">
        <f t="shared" si="9"/>
        <v>549999.84</v>
      </c>
      <c r="V46" s="126">
        <f t="shared" si="0"/>
        <v>0.16000000003259629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Summary'!I50</f>
        <v>254179.55835000001</v>
      </c>
      <c r="I50" s="155">
        <f>ROUND(($H$50/$U$5)*I5,2)</f>
        <v>22398.959999999999</v>
      </c>
      <c r="J50" s="155">
        <f t="shared" ref="J50:T50" si="10">ROUND(($H$50/$U$5)*J5,2)</f>
        <v>20451.23</v>
      </c>
      <c r="K50" s="155">
        <f t="shared" si="10"/>
        <v>21425.1</v>
      </c>
      <c r="L50" s="155">
        <f t="shared" si="10"/>
        <v>22398.959999999999</v>
      </c>
      <c r="M50" s="155">
        <f t="shared" si="10"/>
        <v>19477.36</v>
      </c>
      <c r="N50" s="155">
        <f t="shared" si="10"/>
        <v>22398.959999999999</v>
      </c>
      <c r="O50" s="155">
        <f t="shared" si="10"/>
        <v>21425.1</v>
      </c>
      <c r="P50" s="155">
        <f t="shared" si="10"/>
        <v>19477.36</v>
      </c>
      <c r="Q50" s="155">
        <f t="shared" si="10"/>
        <v>21425.1</v>
      </c>
      <c r="R50" s="155">
        <f t="shared" si="10"/>
        <v>21425.1</v>
      </c>
      <c r="S50" s="155">
        <f t="shared" si="10"/>
        <v>20451.23</v>
      </c>
      <c r="T50" s="155">
        <f t="shared" si="10"/>
        <v>21425.1</v>
      </c>
      <c r="U50" s="155">
        <f>SUM(I50:T50)</f>
        <v>254179.56000000006</v>
      </c>
      <c r="V50" s="126">
        <f t="shared" si="0"/>
        <v>-1.6500000492669642E-3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Summary'!I51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254179.55835000001</v>
      </c>
      <c r="I52" s="166">
        <f t="shared" si="12"/>
        <v>22398.959999999999</v>
      </c>
      <c r="J52" s="166">
        <f t="shared" si="12"/>
        <v>20451.23</v>
      </c>
      <c r="K52" s="166">
        <f t="shared" si="12"/>
        <v>21425.1</v>
      </c>
      <c r="L52" s="166">
        <f t="shared" si="12"/>
        <v>22398.959999999999</v>
      </c>
      <c r="M52" s="166">
        <f t="shared" si="12"/>
        <v>19477.36</v>
      </c>
      <c r="N52" s="166">
        <f t="shared" si="12"/>
        <v>22398.959999999999</v>
      </c>
      <c r="O52" s="166">
        <f t="shared" si="12"/>
        <v>21425.1</v>
      </c>
      <c r="P52" s="166">
        <f t="shared" si="12"/>
        <v>19477.36</v>
      </c>
      <c r="Q52" s="166">
        <f t="shared" si="12"/>
        <v>21425.1</v>
      </c>
      <c r="R52" s="166">
        <f t="shared" si="12"/>
        <v>21425.1</v>
      </c>
      <c r="S52" s="166">
        <f t="shared" si="12"/>
        <v>20451.23</v>
      </c>
      <c r="T52" s="166">
        <f t="shared" si="12"/>
        <v>21425.1</v>
      </c>
      <c r="U52" s="159">
        <f t="shared" si="12"/>
        <v>254179.56000000006</v>
      </c>
      <c r="V52" s="159">
        <f t="shared" si="12"/>
        <v>-1.6500000492669642E-3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Summary'!I53</f>
        <v>15759.132617699999</v>
      </c>
      <c r="I53" s="155">
        <f>ROUND((H53/$U$5)*$I$5,2)</f>
        <v>1388.74</v>
      </c>
      <c r="J53" s="155">
        <f>ROUND((H53/$U$5)*$J$5,2)</f>
        <v>1267.98</v>
      </c>
      <c r="K53" s="155">
        <f>ROUND((H53/$U$5)*$K$5,2)</f>
        <v>1328.36</v>
      </c>
      <c r="L53" s="155">
        <f>ROUND((H53/$U$5)*$L$5,2)</f>
        <v>1388.74</v>
      </c>
      <c r="M53" s="155">
        <f>ROUND((H53/$U$5)*$M$5,2)</f>
        <v>1207.5999999999999</v>
      </c>
      <c r="N53" s="155">
        <f>ROUND((H53/$U$5)*$N$5,2)</f>
        <v>1388.74</v>
      </c>
      <c r="O53" s="155">
        <f>ROUND((H53/$U$5)*$O$5,2)</f>
        <v>1328.36</v>
      </c>
      <c r="P53" s="155">
        <f>ROUND((H53/$U$5)*$P$5,2)</f>
        <v>1207.5999999999999</v>
      </c>
      <c r="Q53" s="155">
        <f>ROUND((H53/$U$5)*$Q$5,2)</f>
        <v>1328.36</v>
      </c>
      <c r="R53" s="155">
        <f>ROUND((H53/$U$5)*$R$5,2)</f>
        <v>1328.36</v>
      </c>
      <c r="S53" s="155">
        <f>ROUND((H53/$U$5)*$S$5,2)</f>
        <v>1267.98</v>
      </c>
      <c r="T53" s="155">
        <f>ROUND((H53/$U$5)*$T$5,2)</f>
        <v>1328.36</v>
      </c>
      <c r="U53" s="155">
        <f>SUM(I53:T53)</f>
        <v>15759.180000000002</v>
      </c>
      <c r="V53" s="126">
        <f t="shared" si="0"/>
        <v>-4.7382300002936972E-2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Summary'!I54</f>
        <v>3685.6035960750005</v>
      </c>
      <c r="I54" s="155">
        <f>ROUND((H54/$U$5)*$I$5,2)</f>
        <v>324.77999999999997</v>
      </c>
      <c r="J54" s="155">
        <f>ROUND((H54/$U$5)*$J$5,2)</f>
        <v>296.54000000000002</v>
      </c>
      <c r="K54" s="155">
        <f>ROUND((H54/$U$5)*$K$5,2)</f>
        <v>310.66000000000003</v>
      </c>
      <c r="L54" s="155">
        <f>ROUND((H54/$U$5)*$L$5,2)</f>
        <v>324.77999999999997</v>
      </c>
      <c r="M54" s="155">
        <f>ROUND((H54/$U$5)*$M$5,2)</f>
        <v>282.42</v>
      </c>
      <c r="N54" s="155">
        <f>ROUND((H54/$U$5)*$N$5,2)</f>
        <v>324.77999999999997</v>
      </c>
      <c r="O54" s="155">
        <f>ROUND((H54/$U$5)*$O$5,2)</f>
        <v>310.66000000000003</v>
      </c>
      <c r="P54" s="155">
        <f>ROUND((H54/$U$5)*$P$5,2)</f>
        <v>282.42</v>
      </c>
      <c r="Q54" s="155">
        <f>ROUND((H54/$U$5)*$Q$5,2)</f>
        <v>310.66000000000003</v>
      </c>
      <c r="R54" s="155">
        <f>ROUND((H54/$U$5)*$R$5,2)</f>
        <v>310.66000000000003</v>
      </c>
      <c r="S54" s="155">
        <f>ROUND((H54/$U$5)*$S$5,2)</f>
        <v>296.54000000000002</v>
      </c>
      <c r="T54" s="155">
        <f>ROUND((H54/$U$5)*$T$5,2)</f>
        <v>310.66000000000003</v>
      </c>
      <c r="U54" s="155">
        <f>SUM(I54:T54)</f>
        <v>3685.5599999999995</v>
      </c>
      <c r="V54" s="126">
        <f t="shared" si="0"/>
        <v>4.3596075001005374E-2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Summary'!I55</f>
        <v>1753.8389526149997</v>
      </c>
      <c r="I55" s="155">
        <f>ROUND((H55/$U$5)*$I$5,2)</f>
        <v>154.55000000000001</v>
      </c>
      <c r="J55" s="155">
        <f>ROUND((H55/$U$5)*$J$5,2)</f>
        <v>141.11000000000001</v>
      </c>
      <c r="K55" s="155">
        <f>ROUND((H55/$U$5)*$K$5,2)</f>
        <v>147.83000000000001</v>
      </c>
      <c r="L55" s="155">
        <f>ROUND((H55/$U$5)*$L$5,2)</f>
        <v>154.55000000000001</v>
      </c>
      <c r="M55" s="155">
        <f>ROUND((H55/$U$5)*$M$5,2)</f>
        <v>134.38999999999999</v>
      </c>
      <c r="N55" s="155">
        <f>ROUND((H55/$U$5)*$N$5,2)</f>
        <v>154.55000000000001</v>
      </c>
      <c r="O55" s="155">
        <f>ROUND((H55/$U$5)*$O$5,2)</f>
        <v>147.83000000000001</v>
      </c>
      <c r="P55" s="155">
        <f>ROUND((H55/$U$5)*$P$5,2)</f>
        <v>134.38999999999999</v>
      </c>
      <c r="Q55" s="155">
        <f>ROUND((H55/$U$5)*$Q$5,2)</f>
        <v>147.83000000000001</v>
      </c>
      <c r="R55" s="155">
        <f>ROUND((H55/$U$5)*$R$5,2)</f>
        <v>147.83000000000001</v>
      </c>
      <c r="S55" s="155">
        <f>ROUND((H55/$U$5)*$S$5,2)</f>
        <v>141.11000000000001</v>
      </c>
      <c r="T55" s="155">
        <f>ROUND((H55/$U$5)*$T$5,2)</f>
        <v>147.83000000000001</v>
      </c>
      <c r="U55" s="155">
        <f>SUM(I55:T55)</f>
        <v>1753.7999999999997</v>
      </c>
      <c r="V55" s="126">
        <f t="shared" si="0"/>
        <v>3.8952614999971047E-2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Summary'!I56</f>
        <v>13115.665210859999</v>
      </c>
      <c r="I56" s="155">
        <f>ROUND((H56/$U$5)*$I$5,2)</f>
        <v>1155.79</v>
      </c>
      <c r="J56" s="155">
        <f>ROUND((H56/$U$5)*$J$5,2)</f>
        <v>1055.28</v>
      </c>
      <c r="K56" s="155">
        <f>ROUND((H56/$U$5)*$K$5,2)</f>
        <v>1105.53</v>
      </c>
      <c r="L56" s="155">
        <f>ROUND((H56/$U$5)*$L$5,2)</f>
        <v>1155.79</v>
      </c>
      <c r="M56" s="155">
        <f>ROUND((H56/$U$5)*$M$5,2)</f>
        <v>1005.03</v>
      </c>
      <c r="N56" s="155">
        <f>ROUND((H56/$U$5)*$N$5,2)</f>
        <v>1155.79</v>
      </c>
      <c r="O56" s="155">
        <f>ROUND((H56/$U$5)*$O$5,2)</f>
        <v>1105.53</v>
      </c>
      <c r="P56" s="155">
        <f>ROUND((H56/$U$5)*$P$5,2)</f>
        <v>1005.03</v>
      </c>
      <c r="Q56" s="155">
        <f>ROUND((H56/$U$5)*$Q$5,2)</f>
        <v>1105.53</v>
      </c>
      <c r="R56" s="155">
        <f>ROUND((H56/$U$5)*$R$5,2)</f>
        <v>1105.53</v>
      </c>
      <c r="S56" s="155">
        <f>ROUND((H56/$U$5)*$S$5,2)</f>
        <v>1055.28</v>
      </c>
      <c r="T56" s="155">
        <f>ROUND((H56/$U$5)*$T$5,2)</f>
        <v>1105.53</v>
      </c>
      <c r="U56" s="155">
        <f>SUM(I56:T56)</f>
        <v>13115.640000000001</v>
      </c>
      <c r="V56" s="126">
        <f t="shared" si="0"/>
        <v>2.5210859997969237E-2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34314.240377249997</v>
      </c>
      <c r="I57" s="166">
        <f t="shared" si="13"/>
        <v>3023.8599999999997</v>
      </c>
      <c r="J57" s="166">
        <f t="shared" si="13"/>
        <v>2760.91</v>
      </c>
      <c r="K57" s="166">
        <f t="shared" si="13"/>
        <v>2892.38</v>
      </c>
      <c r="L57" s="166">
        <f t="shared" si="13"/>
        <v>3023.8599999999997</v>
      </c>
      <c r="M57" s="166">
        <f t="shared" si="13"/>
        <v>2629.4399999999996</v>
      </c>
      <c r="N57" s="166">
        <f t="shared" si="13"/>
        <v>3023.8599999999997</v>
      </c>
      <c r="O57" s="166">
        <f t="shared" si="13"/>
        <v>2892.38</v>
      </c>
      <c r="P57" s="166">
        <f t="shared" si="13"/>
        <v>2629.4399999999996</v>
      </c>
      <c r="Q57" s="166">
        <f t="shared" si="13"/>
        <v>2892.38</v>
      </c>
      <c r="R57" s="166">
        <f t="shared" si="13"/>
        <v>2892.38</v>
      </c>
      <c r="S57" s="166">
        <f t="shared" si="13"/>
        <v>2760.91</v>
      </c>
      <c r="T57" s="166">
        <f t="shared" si="13"/>
        <v>2892.38</v>
      </c>
      <c r="U57" s="159">
        <f t="shared" si="13"/>
        <v>34314.18</v>
      </c>
      <c r="V57" s="159">
        <f t="shared" si="13"/>
        <v>6.0377249996008686E-2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Summary'!I58</f>
        <v>43358.598205333335</v>
      </c>
      <c r="I58" s="155">
        <f>ROUND((H58/$U$4)*$I$4,2)</f>
        <v>3613.22</v>
      </c>
      <c r="J58" s="155">
        <f>ROUND((H58/$U$4)*$J$4,2)</f>
        <v>5419.82</v>
      </c>
      <c r="K58" s="155">
        <f>ROUND((H58/$U$4)*$K$4,2)</f>
        <v>3613.22</v>
      </c>
      <c r="L58" s="155">
        <f>ROUND((H58/$U$4)*$L$4,2)</f>
        <v>1806.61</v>
      </c>
      <c r="M58" s="155">
        <f>ROUND((H58/$U$4)*$M$4,2)</f>
        <v>3613.22</v>
      </c>
      <c r="N58" s="155">
        <f>ROUND((H58/$U$4)*$N$4,2)</f>
        <v>3613.22</v>
      </c>
      <c r="O58" s="155">
        <f>ROUND((H58/$U$4)*$O$4,2)</f>
        <v>5419.82</v>
      </c>
      <c r="P58" s="155">
        <f>ROUND((H58/$U$4)*$P$4,2)</f>
        <v>3613.22</v>
      </c>
      <c r="Q58" s="155">
        <f>ROUND((H58/$U$4)*$Q$4,2)</f>
        <v>3613.22</v>
      </c>
      <c r="R58" s="155">
        <f>ROUND((H58/$U$4)*$R$4,2)</f>
        <v>3613.22</v>
      </c>
      <c r="S58" s="155">
        <f>ROUND((H58/$U$4)*$S$4,2)</f>
        <v>1806.61</v>
      </c>
      <c r="T58" s="155">
        <f>ROUND((H58/$U$4)*$T$4,2)</f>
        <v>3613.22</v>
      </c>
      <c r="U58" s="155">
        <f t="shared" ref="U58:U69" si="14">SUM(I58:T58)</f>
        <v>43358.62</v>
      </c>
      <c r="V58" s="126">
        <f t="shared" si="0"/>
        <v>-2.17946666671196E-2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Summary'!I59</f>
        <v>82.94</v>
      </c>
      <c r="I59" s="155">
        <f t="shared" ref="I59:I69" si="15">ROUND((H59/$U$4)*$I$4,2)</f>
        <v>6.91</v>
      </c>
      <c r="J59" s="155">
        <f t="shared" ref="J59:J69" si="16">ROUND((H59/$U$4)*$J$4,2)</f>
        <v>10.37</v>
      </c>
      <c r="K59" s="155">
        <f t="shared" ref="K59:K69" si="17">ROUND((H59/$U$4)*$K$4,2)</f>
        <v>6.91</v>
      </c>
      <c r="L59" s="155">
        <f t="shared" ref="L59:L69" si="18">ROUND((H59/$U$4)*$L$4,2)</f>
        <v>3.46</v>
      </c>
      <c r="M59" s="155">
        <f t="shared" ref="M59:M69" si="19">ROUND((H59/$U$4)*$M$4,2)</f>
        <v>6.91</v>
      </c>
      <c r="N59" s="155">
        <f t="shared" ref="N59:N69" si="20">ROUND((H59/$U$4)*$N$4,2)</f>
        <v>6.91</v>
      </c>
      <c r="O59" s="155">
        <f t="shared" ref="O59:O69" si="21">ROUND((H59/$U$4)*$O$4,2)</f>
        <v>10.37</v>
      </c>
      <c r="P59" s="155">
        <f t="shared" ref="P59:P69" si="22">ROUND((H59/$U$4)*$P$4,2)</f>
        <v>6.91</v>
      </c>
      <c r="Q59" s="155">
        <f t="shared" ref="Q59:Q69" si="23">ROUND((H59/$U$4)*$Q$4,2)</f>
        <v>6.91</v>
      </c>
      <c r="R59" s="155">
        <f t="shared" ref="R59:R69" si="24">ROUND((H59/$U$4)*$R$4,2)</f>
        <v>6.91</v>
      </c>
      <c r="S59" s="155">
        <f t="shared" ref="S59:S69" si="25">ROUND((H59/$U$4)*$S$4,2)</f>
        <v>3.46</v>
      </c>
      <c r="T59" s="155">
        <f t="shared" ref="T59:T69" si="26">ROUND((H59/$U$4)*$T$4,2)</f>
        <v>6.91</v>
      </c>
      <c r="U59" s="155">
        <f t="shared" si="14"/>
        <v>82.939999999999984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Summary'!I60</f>
        <v>93.460000000000008</v>
      </c>
      <c r="I60" s="155">
        <f t="shared" si="15"/>
        <v>7.79</v>
      </c>
      <c r="J60" s="155">
        <f t="shared" si="16"/>
        <v>11.68</v>
      </c>
      <c r="K60" s="155">
        <f t="shared" si="17"/>
        <v>7.79</v>
      </c>
      <c r="L60" s="155">
        <f t="shared" si="18"/>
        <v>3.89</v>
      </c>
      <c r="M60" s="155">
        <f t="shared" si="19"/>
        <v>7.79</v>
      </c>
      <c r="N60" s="155">
        <f t="shared" si="20"/>
        <v>7.79</v>
      </c>
      <c r="O60" s="155">
        <f t="shared" si="21"/>
        <v>11.68</v>
      </c>
      <c r="P60" s="155">
        <f t="shared" si="22"/>
        <v>7.79</v>
      </c>
      <c r="Q60" s="155">
        <f t="shared" si="23"/>
        <v>7.79</v>
      </c>
      <c r="R60" s="155">
        <f t="shared" si="24"/>
        <v>7.79</v>
      </c>
      <c r="S60" s="155">
        <f t="shared" si="25"/>
        <v>3.89</v>
      </c>
      <c r="T60" s="155">
        <f t="shared" si="26"/>
        <v>7.79</v>
      </c>
      <c r="U60" s="155">
        <f t="shared" si="14"/>
        <v>93.460000000000022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Summary'!I61</f>
        <v>1810.44</v>
      </c>
      <c r="I61" s="155">
        <f t="shared" si="15"/>
        <v>150.87</v>
      </c>
      <c r="J61" s="155">
        <f t="shared" si="16"/>
        <v>226.31</v>
      </c>
      <c r="K61" s="155">
        <f t="shared" si="17"/>
        <v>150.87</v>
      </c>
      <c r="L61" s="155">
        <f t="shared" si="18"/>
        <v>75.44</v>
      </c>
      <c r="M61" s="155">
        <f t="shared" si="19"/>
        <v>150.87</v>
      </c>
      <c r="N61" s="155">
        <f t="shared" si="20"/>
        <v>150.87</v>
      </c>
      <c r="O61" s="155">
        <f t="shared" si="21"/>
        <v>226.31</v>
      </c>
      <c r="P61" s="155">
        <f t="shared" si="22"/>
        <v>150.87</v>
      </c>
      <c r="Q61" s="155">
        <f t="shared" si="23"/>
        <v>150.87</v>
      </c>
      <c r="R61" s="155">
        <f t="shared" si="24"/>
        <v>150.87</v>
      </c>
      <c r="S61" s="155">
        <f t="shared" si="25"/>
        <v>75.44</v>
      </c>
      <c r="T61" s="155">
        <f t="shared" si="26"/>
        <v>150.87</v>
      </c>
      <c r="U61" s="155">
        <f t="shared" si="14"/>
        <v>1810.4599999999996</v>
      </c>
      <c r="V61" s="126">
        <f t="shared" si="0"/>
        <v>-1.9999999999527063E-2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Summary'!I62</f>
        <v>402.05445382108331</v>
      </c>
      <c r="I62" s="155">
        <f t="shared" si="15"/>
        <v>33.5</v>
      </c>
      <c r="J62" s="155">
        <f t="shared" si="16"/>
        <v>50.26</v>
      </c>
      <c r="K62" s="155">
        <f t="shared" si="17"/>
        <v>33.5</v>
      </c>
      <c r="L62" s="155">
        <f t="shared" si="18"/>
        <v>16.75</v>
      </c>
      <c r="M62" s="155">
        <f t="shared" si="19"/>
        <v>33.5</v>
      </c>
      <c r="N62" s="155">
        <f t="shared" si="20"/>
        <v>33.5</v>
      </c>
      <c r="O62" s="155">
        <f t="shared" si="21"/>
        <v>50.26</v>
      </c>
      <c r="P62" s="155">
        <f t="shared" si="22"/>
        <v>33.5</v>
      </c>
      <c r="Q62" s="155">
        <f t="shared" si="23"/>
        <v>33.5</v>
      </c>
      <c r="R62" s="155">
        <f t="shared" si="24"/>
        <v>33.5</v>
      </c>
      <c r="S62" s="155">
        <f t="shared" si="25"/>
        <v>16.75</v>
      </c>
      <c r="T62" s="155">
        <f t="shared" si="26"/>
        <v>33.5</v>
      </c>
      <c r="U62" s="155">
        <f t="shared" si="14"/>
        <v>402.02</v>
      </c>
      <c r="V62" s="126">
        <f t="shared" si="0"/>
        <v>3.4453821083332059E-2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Summary'!I63</f>
        <v>59.681737621033342</v>
      </c>
      <c r="I63" s="155">
        <f t="shared" si="15"/>
        <v>4.97</v>
      </c>
      <c r="J63" s="155">
        <f t="shared" si="16"/>
        <v>7.46</v>
      </c>
      <c r="K63" s="155">
        <f t="shared" si="17"/>
        <v>4.97</v>
      </c>
      <c r="L63" s="155">
        <f t="shared" si="18"/>
        <v>2.4900000000000002</v>
      </c>
      <c r="M63" s="155">
        <f t="shared" si="19"/>
        <v>4.97</v>
      </c>
      <c r="N63" s="155">
        <f t="shared" si="20"/>
        <v>4.97</v>
      </c>
      <c r="O63" s="155">
        <f t="shared" si="21"/>
        <v>7.46</v>
      </c>
      <c r="P63" s="155">
        <f t="shared" si="22"/>
        <v>4.97</v>
      </c>
      <c r="Q63" s="155">
        <f t="shared" si="23"/>
        <v>4.97</v>
      </c>
      <c r="R63" s="155">
        <f t="shared" si="24"/>
        <v>4.97</v>
      </c>
      <c r="S63" s="155">
        <f t="shared" si="25"/>
        <v>2.4900000000000002</v>
      </c>
      <c r="T63" s="155">
        <f t="shared" si="26"/>
        <v>4.97</v>
      </c>
      <c r="U63" s="155">
        <f t="shared" si="14"/>
        <v>59.66</v>
      </c>
      <c r="V63" s="126">
        <f t="shared" si="0"/>
        <v>2.1737621033345533E-2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Summary'!I64</f>
        <v>888.39227756499997</v>
      </c>
      <c r="I64" s="155">
        <f t="shared" si="15"/>
        <v>74.03</v>
      </c>
      <c r="J64" s="155">
        <f t="shared" si="16"/>
        <v>111.05</v>
      </c>
      <c r="K64" s="155">
        <f t="shared" si="17"/>
        <v>74.03</v>
      </c>
      <c r="L64" s="155">
        <f t="shared" si="18"/>
        <v>37.020000000000003</v>
      </c>
      <c r="M64" s="155">
        <f t="shared" si="19"/>
        <v>74.03</v>
      </c>
      <c r="N64" s="155">
        <f t="shared" si="20"/>
        <v>74.03</v>
      </c>
      <c r="O64" s="155">
        <f t="shared" si="21"/>
        <v>111.05</v>
      </c>
      <c r="P64" s="155">
        <f t="shared" si="22"/>
        <v>74.03</v>
      </c>
      <c r="Q64" s="155">
        <f t="shared" si="23"/>
        <v>74.03</v>
      </c>
      <c r="R64" s="155">
        <f t="shared" si="24"/>
        <v>74.03</v>
      </c>
      <c r="S64" s="155">
        <f t="shared" si="25"/>
        <v>37.020000000000003</v>
      </c>
      <c r="T64" s="155">
        <f t="shared" si="26"/>
        <v>74.03</v>
      </c>
      <c r="U64" s="155">
        <f t="shared" si="14"/>
        <v>888.37999999999977</v>
      </c>
      <c r="V64" s="126">
        <f t="shared" si="0"/>
        <v>1.2277565000204049E-2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Summary'!I65</f>
        <v>742.83261977935001</v>
      </c>
      <c r="I65" s="155">
        <f t="shared" si="15"/>
        <v>61.9</v>
      </c>
      <c r="J65" s="155">
        <f t="shared" si="16"/>
        <v>92.85</v>
      </c>
      <c r="K65" s="155">
        <f t="shared" si="17"/>
        <v>61.9</v>
      </c>
      <c r="L65" s="155">
        <f t="shared" si="18"/>
        <v>30.95</v>
      </c>
      <c r="M65" s="155">
        <f t="shared" si="19"/>
        <v>61.9</v>
      </c>
      <c r="N65" s="155">
        <f t="shared" si="20"/>
        <v>61.9</v>
      </c>
      <c r="O65" s="155">
        <f t="shared" si="21"/>
        <v>92.85</v>
      </c>
      <c r="P65" s="155">
        <f t="shared" si="22"/>
        <v>61.9</v>
      </c>
      <c r="Q65" s="155">
        <f t="shared" si="23"/>
        <v>61.9</v>
      </c>
      <c r="R65" s="155">
        <f t="shared" si="24"/>
        <v>61.9</v>
      </c>
      <c r="S65" s="155">
        <f t="shared" si="25"/>
        <v>30.95</v>
      </c>
      <c r="T65" s="155">
        <f t="shared" si="26"/>
        <v>61.9</v>
      </c>
      <c r="U65" s="155">
        <f t="shared" si="14"/>
        <v>742.8</v>
      </c>
      <c r="V65" s="126">
        <f t="shared" si="0"/>
        <v>3.2619779350056888E-2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Summary'!I66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Summary'!I67</f>
        <v>4385.9316417499995</v>
      </c>
      <c r="I67" s="155">
        <f t="shared" si="15"/>
        <v>365.49</v>
      </c>
      <c r="J67" s="155">
        <f t="shared" si="16"/>
        <v>548.24</v>
      </c>
      <c r="K67" s="155">
        <f t="shared" si="17"/>
        <v>365.49</v>
      </c>
      <c r="L67" s="155">
        <f t="shared" si="18"/>
        <v>182.75</v>
      </c>
      <c r="M67" s="155">
        <f t="shared" si="19"/>
        <v>365.49</v>
      </c>
      <c r="N67" s="155">
        <f t="shared" si="20"/>
        <v>365.49</v>
      </c>
      <c r="O67" s="155">
        <f t="shared" si="21"/>
        <v>548.24</v>
      </c>
      <c r="P67" s="155">
        <f t="shared" si="22"/>
        <v>365.49</v>
      </c>
      <c r="Q67" s="155">
        <f t="shared" si="23"/>
        <v>365.49</v>
      </c>
      <c r="R67" s="155">
        <f t="shared" si="24"/>
        <v>365.49</v>
      </c>
      <c r="S67" s="155">
        <f t="shared" si="25"/>
        <v>182.75</v>
      </c>
      <c r="T67" s="155">
        <f t="shared" si="26"/>
        <v>365.49</v>
      </c>
      <c r="U67" s="155">
        <f t="shared" si="14"/>
        <v>4385.8999999999987</v>
      </c>
      <c r="V67" s="126">
        <f t="shared" si="0"/>
        <v>3.1641750000744651E-2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Summary'!I68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Summary'!I69</f>
        <v>76.56</v>
      </c>
      <c r="I69" s="155">
        <f t="shared" si="15"/>
        <v>6.38</v>
      </c>
      <c r="J69" s="155">
        <f t="shared" si="16"/>
        <v>9.57</v>
      </c>
      <c r="K69" s="155">
        <f t="shared" si="17"/>
        <v>6.38</v>
      </c>
      <c r="L69" s="155">
        <f t="shared" si="18"/>
        <v>3.19</v>
      </c>
      <c r="M69" s="155">
        <f t="shared" si="19"/>
        <v>6.38</v>
      </c>
      <c r="N69" s="155">
        <f t="shared" si="20"/>
        <v>6.38</v>
      </c>
      <c r="O69" s="155">
        <f t="shared" si="21"/>
        <v>9.57</v>
      </c>
      <c r="P69" s="155">
        <f t="shared" si="22"/>
        <v>6.38</v>
      </c>
      <c r="Q69" s="155">
        <f t="shared" si="23"/>
        <v>6.38</v>
      </c>
      <c r="R69" s="155">
        <f t="shared" si="24"/>
        <v>6.38</v>
      </c>
      <c r="S69" s="155">
        <f t="shared" si="25"/>
        <v>3.19</v>
      </c>
      <c r="T69" s="155">
        <f t="shared" si="26"/>
        <v>6.38</v>
      </c>
      <c r="U69" s="155">
        <f t="shared" si="14"/>
        <v>76.56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51900.8909358698</v>
      </c>
      <c r="I70" s="166">
        <f t="shared" si="27"/>
        <v>4325.0599999999995</v>
      </c>
      <c r="J70" s="166">
        <f t="shared" si="27"/>
        <v>6487.6100000000006</v>
      </c>
      <c r="K70" s="166">
        <f t="shared" si="27"/>
        <v>4325.0599999999995</v>
      </c>
      <c r="L70" s="166">
        <f t="shared" si="27"/>
        <v>2162.5500000000002</v>
      </c>
      <c r="M70" s="166">
        <f t="shared" si="27"/>
        <v>4325.0599999999995</v>
      </c>
      <c r="N70" s="166">
        <f t="shared" si="27"/>
        <v>4325.0599999999995</v>
      </c>
      <c r="O70" s="166">
        <f t="shared" si="27"/>
        <v>6487.6100000000006</v>
      </c>
      <c r="P70" s="166">
        <f t="shared" si="27"/>
        <v>4325.0599999999995</v>
      </c>
      <c r="Q70" s="166">
        <f t="shared" si="27"/>
        <v>4325.0599999999995</v>
      </c>
      <c r="R70" s="166">
        <f t="shared" si="27"/>
        <v>4325.0599999999995</v>
      </c>
      <c r="S70" s="166">
        <f t="shared" si="27"/>
        <v>2162.5500000000002</v>
      </c>
      <c r="T70" s="166">
        <f t="shared" si="27"/>
        <v>4325.0599999999995</v>
      </c>
      <c r="U70" s="159">
        <f t="shared" si="27"/>
        <v>51900.800000000003</v>
      </c>
      <c r="V70" s="159">
        <f t="shared" si="27"/>
        <v>9.0935869801036517E-2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Summary'!I71</f>
        <v>3000</v>
      </c>
      <c r="I71" s="155">
        <f>ROUND($H71*I$246,2)</f>
        <v>250</v>
      </c>
      <c r="J71" s="155">
        <f t="shared" ref="J71:T73" si="28">ROUND($H71*J$246,2)</f>
        <v>250</v>
      </c>
      <c r="K71" s="155">
        <f t="shared" si="28"/>
        <v>250</v>
      </c>
      <c r="L71" s="155">
        <f t="shared" si="28"/>
        <v>250</v>
      </c>
      <c r="M71" s="155">
        <f t="shared" si="28"/>
        <v>250</v>
      </c>
      <c r="N71" s="155">
        <f t="shared" si="28"/>
        <v>250</v>
      </c>
      <c r="O71" s="155">
        <f t="shared" si="28"/>
        <v>250</v>
      </c>
      <c r="P71" s="155">
        <f t="shared" si="28"/>
        <v>250</v>
      </c>
      <c r="Q71" s="155">
        <f t="shared" si="28"/>
        <v>250</v>
      </c>
      <c r="R71" s="155">
        <f t="shared" si="28"/>
        <v>250</v>
      </c>
      <c r="S71" s="155">
        <f t="shared" si="28"/>
        <v>250</v>
      </c>
      <c r="T71" s="155">
        <f t="shared" si="28"/>
        <v>250</v>
      </c>
      <c r="U71" s="157">
        <f>SUM(I71:T71)</f>
        <v>3000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Summary'!I72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Summary'!I73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3000</v>
      </c>
      <c r="I74" s="166">
        <f t="shared" si="29"/>
        <v>250</v>
      </c>
      <c r="J74" s="166">
        <f t="shared" si="29"/>
        <v>250</v>
      </c>
      <c r="K74" s="166">
        <f t="shared" si="29"/>
        <v>250</v>
      </c>
      <c r="L74" s="166">
        <f t="shared" si="29"/>
        <v>250</v>
      </c>
      <c r="M74" s="166">
        <f t="shared" si="29"/>
        <v>250</v>
      </c>
      <c r="N74" s="166">
        <f t="shared" si="29"/>
        <v>250</v>
      </c>
      <c r="O74" s="166">
        <f t="shared" si="29"/>
        <v>250</v>
      </c>
      <c r="P74" s="166">
        <f t="shared" si="29"/>
        <v>250</v>
      </c>
      <c r="Q74" s="166">
        <f t="shared" si="29"/>
        <v>250</v>
      </c>
      <c r="R74" s="166">
        <f t="shared" si="29"/>
        <v>250</v>
      </c>
      <c r="S74" s="166">
        <f t="shared" si="29"/>
        <v>250</v>
      </c>
      <c r="T74" s="166">
        <f t="shared" si="29"/>
        <v>250</v>
      </c>
      <c r="U74" s="159">
        <f t="shared" si="29"/>
        <v>3000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Summary'!I75</f>
        <v>6000</v>
      </c>
      <c r="I75" s="155">
        <f>ROUND($H75*I$246,2)</f>
        <v>500</v>
      </c>
      <c r="J75" s="155">
        <f t="shared" ref="J75:T75" si="30">ROUND($H75*J$246,2)</f>
        <v>500</v>
      </c>
      <c r="K75" s="155">
        <f t="shared" si="30"/>
        <v>500</v>
      </c>
      <c r="L75" s="155">
        <f t="shared" si="30"/>
        <v>500</v>
      </c>
      <c r="M75" s="155">
        <f t="shared" si="30"/>
        <v>500</v>
      </c>
      <c r="N75" s="155">
        <f t="shared" si="30"/>
        <v>500</v>
      </c>
      <c r="O75" s="155">
        <f t="shared" si="30"/>
        <v>500</v>
      </c>
      <c r="P75" s="155">
        <f t="shared" si="30"/>
        <v>500</v>
      </c>
      <c r="Q75" s="155">
        <f t="shared" si="30"/>
        <v>500</v>
      </c>
      <c r="R75" s="155">
        <f t="shared" si="30"/>
        <v>500</v>
      </c>
      <c r="S75" s="155">
        <f t="shared" si="30"/>
        <v>500</v>
      </c>
      <c r="T75" s="155">
        <f t="shared" si="30"/>
        <v>500</v>
      </c>
      <c r="U75" s="157">
        <f t="shared" ref="U75:U82" si="31">SUM(I75:T75)</f>
        <v>6000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Summary'!I76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Summary'!I77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Summary'!I78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Summary'!I79</f>
        <v>41154.990000000005</v>
      </c>
      <c r="I79" s="155">
        <f t="shared" si="33"/>
        <v>3429.58</v>
      </c>
      <c r="J79" s="155">
        <f t="shared" si="33"/>
        <v>3429.58</v>
      </c>
      <c r="K79" s="155">
        <f t="shared" si="33"/>
        <v>3429.58</v>
      </c>
      <c r="L79" s="155">
        <f t="shared" si="33"/>
        <v>3429.58</v>
      </c>
      <c r="M79" s="155">
        <f t="shared" si="33"/>
        <v>3429.58</v>
      </c>
      <c r="N79" s="155">
        <f t="shared" si="33"/>
        <v>3429.58</v>
      </c>
      <c r="O79" s="155">
        <f t="shared" si="33"/>
        <v>3429.58</v>
      </c>
      <c r="P79" s="155">
        <f t="shared" si="33"/>
        <v>3429.58</v>
      </c>
      <c r="Q79" s="155">
        <f t="shared" si="33"/>
        <v>3429.58</v>
      </c>
      <c r="R79" s="155">
        <f t="shared" si="33"/>
        <v>3429.58</v>
      </c>
      <c r="S79" s="155">
        <f t="shared" si="33"/>
        <v>3429.58</v>
      </c>
      <c r="T79" s="155">
        <f t="shared" si="33"/>
        <v>3429.58</v>
      </c>
      <c r="U79" s="157">
        <f t="shared" si="31"/>
        <v>41154.960000000014</v>
      </c>
      <c r="V79" s="126">
        <f t="shared" si="32"/>
        <v>2.9999999991559889E-2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Summary'!I80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Summary'!I81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Summary'!I82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47154.990000000005</v>
      </c>
      <c r="I83" s="166">
        <f t="shared" si="34"/>
        <v>3929.58</v>
      </c>
      <c r="J83" s="166">
        <f t="shared" si="34"/>
        <v>3929.58</v>
      </c>
      <c r="K83" s="166">
        <f t="shared" si="34"/>
        <v>3929.58</v>
      </c>
      <c r="L83" s="166">
        <f t="shared" si="34"/>
        <v>3929.58</v>
      </c>
      <c r="M83" s="166">
        <f t="shared" si="34"/>
        <v>3929.58</v>
      </c>
      <c r="N83" s="166">
        <f t="shared" si="34"/>
        <v>3929.58</v>
      </c>
      <c r="O83" s="166">
        <f t="shared" si="34"/>
        <v>3929.58</v>
      </c>
      <c r="P83" s="166">
        <f t="shared" si="34"/>
        <v>3929.58</v>
      </c>
      <c r="Q83" s="166">
        <f t="shared" si="34"/>
        <v>3929.58</v>
      </c>
      <c r="R83" s="166">
        <f t="shared" si="34"/>
        <v>3929.58</v>
      </c>
      <c r="S83" s="166">
        <f t="shared" si="34"/>
        <v>3929.58</v>
      </c>
      <c r="T83" s="166">
        <f t="shared" si="34"/>
        <v>3929.58</v>
      </c>
      <c r="U83" s="159">
        <f t="shared" si="34"/>
        <v>47154.960000000014</v>
      </c>
      <c r="V83" s="159">
        <f t="shared" si="34"/>
        <v>2.9999999991559889E-2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Summary'!I84</f>
        <v>0</v>
      </c>
      <c r="I84" s="155">
        <f>ROUND($H84*I$246,2)</f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Summary'!I85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Summary'!I86</f>
        <v>24000</v>
      </c>
      <c r="I86" s="155">
        <f t="shared" si="33"/>
        <v>2000</v>
      </c>
      <c r="J86" s="155">
        <f t="shared" si="33"/>
        <v>2000</v>
      </c>
      <c r="K86" s="155">
        <f t="shared" si="33"/>
        <v>2000</v>
      </c>
      <c r="L86" s="155">
        <f t="shared" si="33"/>
        <v>2000</v>
      </c>
      <c r="M86" s="155">
        <f t="shared" si="33"/>
        <v>2000</v>
      </c>
      <c r="N86" s="155">
        <f t="shared" si="33"/>
        <v>2000</v>
      </c>
      <c r="O86" s="155">
        <f t="shared" si="33"/>
        <v>2000</v>
      </c>
      <c r="P86" s="155">
        <f t="shared" si="33"/>
        <v>2000</v>
      </c>
      <c r="Q86" s="155">
        <f t="shared" si="33"/>
        <v>2000</v>
      </c>
      <c r="R86" s="155">
        <f t="shared" si="33"/>
        <v>2000</v>
      </c>
      <c r="S86" s="155">
        <f t="shared" si="33"/>
        <v>2000</v>
      </c>
      <c r="T86" s="155">
        <f t="shared" si="33"/>
        <v>2000</v>
      </c>
      <c r="U86" s="157">
        <f t="shared" si="35"/>
        <v>24000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Summary'!I87</f>
        <v>3211.3199999999997</v>
      </c>
      <c r="I87" s="155">
        <f t="shared" si="33"/>
        <v>267.61</v>
      </c>
      <c r="J87" s="155">
        <f t="shared" si="33"/>
        <v>267.61</v>
      </c>
      <c r="K87" s="155">
        <f t="shared" si="33"/>
        <v>267.61</v>
      </c>
      <c r="L87" s="155">
        <f t="shared" si="33"/>
        <v>267.61</v>
      </c>
      <c r="M87" s="155">
        <f t="shared" si="33"/>
        <v>267.61</v>
      </c>
      <c r="N87" s="155">
        <f t="shared" si="33"/>
        <v>267.61</v>
      </c>
      <c r="O87" s="155">
        <f t="shared" si="33"/>
        <v>267.61</v>
      </c>
      <c r="P87" s="155">
        <f t="shared" si="33"/>
        <v>267.61</v>
      </c>
      <c r="Q87" s="155">
        <f t="shared" si="33"/>
        <v>267.61</v>
      </c>
      <c r="R87" s="155">
        <f t="shared" si="33"/>
        <v>267.61</v>
      </c>
      <c r="S87" s="155">
        <f t="shared" si="33"/>
        <v>267.61</v>
      </c>
      <c r="T87" s="155">
        <f t="shared" si="33"/>
        <v>267.61</v>
      </c>
      <c r="U87" s="157">
        <f t="shared" si="35"/>
        <v>3211.3200000000011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Summary'!I88</f>
        <v>275.01</v>
      </c>
      <c r="I88" s="155">
        <f t="shared" si="33"/>
        <v>22.92</v>
      </c>
      <c r="J88" s="155">
        <f t="shared" si="33"/>
        <v>22.92</v>
      </c>
      <c r="K88" s="155">
        <f t="shared" si="33"/>
        <v>22.92</v>
      </c>
      <c r="L88" s="155">
        <f t="shared" si="33"/>
        <v>22.92</v>
      </c>
      <c r="M88" s="155">
        <f t="shared" si="33"/>
        <v>22.92</v>
      </c>
      <c r="N88" s="155">
        <f t="shared" si="33"/>
        <v>22.92</v>
      </c>
      <c r="O88" s="155">
        <f t="shared" si="33"/>
        <v>22.92</v>
      </c>
      <c r="P88" s="155">
        <f t="shared" si="33"/>
        <v>22.92</v>
      </c>
      <c r="Q88" s="155">
        <f t="shared" si="33"/>
        <v>22.92</v>
      </c>
      <c r="R88" s="155">
        <f t="shared" si="33"/>
        <v>22.92</v>
      </c>
      <c r="S88" s="155">
        <f t="shared" si="33"/>
        <v>22.92</v>
      </c>
      <c r="T88" s="155">
        <f t="shared" si="33"/>
        <v>22.92</v>
      </c>
      <c r="U88" s="157">
        <f t="shared" si="35"/>
        <v>275.04000000000008</v>
      </c>
      <c r="V88" s="126">
        <f t="shared" si="32"/>
        <v>-3.0000000000086402E-2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Summary'!I89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Summary'!I90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Summary'!I91</f>
        <v>10000</v>
      </c>
      <c r="I91" s="155">
        <f t="shared" si="33"/>
        <v>833.33</v>
      </c>
      <c r="J91" s="155">
        <f t="shared" si="33"/>
        <v>833.33</v>
      </c>
      <c r="K91" s="155">
        <f t="shared" si="33"/>
        <v>833.33</v>
      </c>
      <c r="L91" s="155">
        <f t="shared" si="33"/>
        <v>833.33</v>
      </c>
      <c r="M91" s="155">
        <f t="shared" si="33"/>
        <v>833.33</v>
      </c>
      <c r="N91" s="155">
        <f t="shared" si="33"/>
        <v>833.33</v>
      </c>
      <c r="O91" s="155">
        <f t="shared" si="33"/>
        <v>833.33</v>
      </c>
      <c r="P91" s="155">
        <f t="shared" si="33"/>
        <v>833.33</v>
      </c>
      <c r="Q91" s="155">
        <f t="shared" si="33"/>
        <v>833.33</v>
      </c>
      <c r="R91" s="155">
        <f t="shared" si="33"/>
        <v>833.33</v>
      </c>
      <c r="S91" s="155">
        <f t="shared" si="33"/>
        <v>833.33</v>
      </c>
      <c r="T91" s="155">
        <f t="shared" si="33"/>
        <v>833.33</v>
      </c>
      <c r="U91" s="157">
        <f t="shared" si="35"/>
        <v>9999.9600000000009</v>
      </c>
      <c r="V91" s="126">
        <f t="shared" si="32"/>
        <v>3.9999999999054126E-2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Summary'!I92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Summary'!I93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Summary'!I94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Summary'!I95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Summary'!I96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Summary'!I97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Summary'!I98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Summary'!I99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Summary'!I100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Summary'!I101</f>
        <v>12000</v>
      </c>
      <c r="I101" s="155">
        <f t="shared" si="36"/>
        <v>1000</v>
      </c>
      <c r="J101" s="155">
        <f t="shared" si="36"/>
        <v>1000</v>
      </c>
      <c r="K101" s="155">
        <f t="shared" si="36"/>
        <v>1000</v>
      </c>
      <c r="L101" s="155">
        <f t="shared" si="36"/>
        <v>1000</v>
      </c>
      <c r="M101" s="155">
        <f t="shared" si="36"/>
        <v>1000</v>
      </c>
      <c r="N101" s="155">
        <f t="shared" si="36"/>
        <v>1000</v>
      </c>
      <c r="O101" s="155">
        <f t="shared" si="36"/>
        <v>1000</v>
      </c>
      <c r="P101" s="155">
        <f t="shared" si="36"/>
        <v>1000</v>
      </c>
      <c r="Q101" s="155">
        <f t="shared" si="36"/>
        <v>1000</v>
      </c>
      <c r="R101" s="155">
        <f t="shared" si="36"/>
        <v>1000</v>
      </c>
      <c r="S101" s="155">
        <f t="shared" si="36"/>
        <v>1000</v>
      </c>
      <c r="T101" s="155">
        <f t="shared" si="36"/>
        <v>1000</v>
      </c>
      <c r="U101" s="157">
        <f t="shared" si="35"/>
        <v>12000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Summary'!I102</f>
        <v>10800</v>
      </c>
      <c r="I102" s="155">
        <f t="shared" si="36"/>
        <v>900</v>
      </c>
      <c r="J102" s="155">
        <f t="shared" si="36"/>
        <v>900</v>
      </c>
      <c r="K102" s="155">
        <f t="shared" si="36"/>
        <v>900</v>
      </c>
      <c r="L102" s="155">
        <f t="shared" si="36"/>
        <v>900</v>
      </c>
      <c r="M102" s="155">
        <f t="shared" si="36"/>
        <v>900</v>
      </c>
      <c r="N102" s="155">
        <f t="shared" si="36"/>
        <v>900</v>
      </c>
      <c r="O102" s="155">
        <f t="shared" si="36"/>
        <v>900</v>
      </c>
      <c r="P102" s="155">
        <f t="shared" si="36"/>
        <v>900</v>
      </c>
      <c r="Q102" s="155">
        <f t="shared" si="36"/>
        <v>900</v>
      </c>
      <c r="R102" s="155">
        <f t="shared" si="36"/>
        <v>900</v>
      </c>
      <c r="S102" s="155">
        <f t="shared" si="36"/>
        <v>900</v>
      </c>
      <c r="T102" s="155">
        <f t="shared" si="36"/>
        <v>900</v>
      </c>
      <c r="U102" s="157">
        <f t="shared" si="35"/>
        <v>10800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Summary'!I103</f>
        <v>1020</v>
      </c>
      <c r="I103" s="155">
        <f t="shared" si="36"/>
        <v>85</v>
      </c>
      <c r="J103" s="155">
        <f t="shared" si="36"/>
        <v>85</v>
      </c>
      <c r="K103" s="155">
        <f t="shared" si="36"/>
        <v>85</v>
      </c>
      <c r="L103" s="155">
        <f t="shared" si="36"/>
        <v>85</v>
      </c>
      <c r="M103" s="155">
        <f t="shared" si="36"/>
        <v>85</v>
      </c>
      <c r="N103" s="155">
        <f t="shared" si="36"/>
        <v>85</v>
      </c>
      <c r="O103" s="155">
        <f t="shared" si="36"/>
        <v>85</v>
      </c>
      <c r="P103" s="155">
        <f t="shared" si="36"/>
        <v>85</v>
      </c>
      <c r="Q103" s="155">
        <f t="shared" si="36"/>
        <v>85</v>
      </c>
      <c r="R103" s="155">
        <f t="shared" si="36"/>
        <v>85</v>
      </c>
      <c r="S103" s="155">
        <f t="shared" si="36"/>
        <v>85</v>
      </c>
      <c r="T103" s="155">
        <f t="shared" si="36"/>
        <v>85</v>
      </c>
      <c r="U103" s="157">
        <f t="shared" si="35"/>
        <v>1020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Summary'!I104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Summary'!I105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Summary'!I106</f>
        <v>1572</v>
      </c>
      <c r="I106" s="155">
        <f t="shared" si="36"/>
        <v>131</v>
      </c>
      <c r="J106" s="155">
        <f t="shared" si="36"/>
        <v>131</v>
      </c>
      <c r="K106" s="155">
        <f t="shared" si="36"/>
        <v>131</v>
      </c>
      <c r="L106" s="155">
        <f t="shared" si="36"/>
        <v>131</v>
      </c>
      <c r="M106" s="155">
        <f t="shared" si="36"/>
        <v>131</v>
      </c>
      <c r="N106" s="155">
        <f t="shared" si="36"/>
        <v>131</v>
      </c>
      <c r="O106" s="155">
        <f t="shared" si="36"/>
        <v>131</v>
      </c>
      <c r="P106" s="155">
        <f t="shared" si="36"/>
        <v>131</v>
      </c>
      <c r="Q106" s="155">
        <f t="shared" si="36"/>
        <v>131</v>
      </c>
      <c r="R106" s="155">
        <f t="shared" si="36"/>
        <v>131</v>
      </c>
      <c r="S106" s="155">
        <f t="shared" si="36"/>
        <v>131</v>
      </c>
      <c r="T106" s="155">
        <f t="shared" si="36"/>
        <v>131</v>
      </c>
      <c r="U106" s="157">
        <f t="shared" si="35"/>
        <v>1572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Summary'!I107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Summary'!I108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Summary'!I109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Summary'!I110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62878.33</v>
      </c>
      <c r="I111" s="166">
        <f t="shared" si="37"/>
        <v>5239.8600000000006</v>
      </c>
      <c r="J111" s="166">
        <f t="shared" si="37"/>
        <v>5239.8600000000006</v>
      </c>
      <c r="K111" s="166">
        <f t="shared" si="37"/>
        <v>5239.8600000000006</v>
      </c>
      <c r="L111" s="166">
        <f t="shared" si="37"/>
        <v>5239.8600000000006</v>
      </c>
      <c r="M111" s="166">
        <f t="shared" si="37"/>
        <v>5239.8600000000006</v>
      </c>
      <c r="N111" s="166">
        <f t="shared" si="37"/>
        <v>5239.8600000000006</v>
      </c>
      <c r="O111" s="166">
        <f t="shared" si="37"/>
        <v>5239.8600000000006</v>
      </c>
      <c r="P111" s="166">
        <f t="shared" si="37"/>
        <v>5239.8600000000006</v>
      </c>
      <c r="Q111" s="166">
        <f t="shared" si="37"/>
        <v>5239.8600000000006</v>
      </c>
      <c r="R111" s="166">
        <f t="shared" si="37"/>
        <v>5239.8600000000006</v>
      </c>
      <c r="S111" s="166">
        <f t="shared" si="37"/>
        <v>5239.8600000000006</v>
      </c>
      <c r="T111" s="166">
        <f t="shared" si="37"/>
        <v>5239.8600000000006</v>
      </c>
      <c r="U111" s="159">
        <f>SUBTOTAL(9,U84:U110)</f>
        <v>62878.32</v>
      </c>
      <c r="V111" s="159">
        <f t="shared" ref="V111" si="38">SUBTOTAL(9,V84:V110)</f>
        <v>9.9999999989677235E-3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Summary'!I112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Summary'!I113</f>
        <v>25000</v>
      </c>
      <c r="I113" s="155">
        <f t="shared" ref="I113:T119" si="40">ROUND($H113*I$246,2)</f>
        <v>2083.33</v>
      </c>
      <c r="J113" s="155">
        <f t="shared" si="40"/>
        <v>2083.33</v>
      </c>
      <c r="K113" s="155">
        <f t="shared" si="40"/>
        <v>2083.33</v>
      </c>
      <c r="L113" s="155">
        <f t="shared" si="40"/>
        <v>2083.33</v>
      </c>
      <c r="M113" s="155">
        <f t="shared" si="40"/>
        <v>2083.33</v>
      </c>
      <c r="N113" s="155">
        <f t="shared" si="40"/>
        <v>2083.33</v>
      </c>
      <c r="O113" s="155">
        <f t="shared" si="40"/>
        <v>2083.33</v>
      </c>
      <c r="P113" s="155">
        <f t="shared" si="40"/>
        <v>2083.33</v>
      </c>
      <c r="Q113" s="155">
        <f t="shared" si="40"/>
        <v>2083.33</v>
      </c>
      <c r="R113" s="155">
        <f t="shared" si="40"/>
        <v>2083.33</v>
      </c>
      <c r="S113" s="155">
        <f t="shared" si="40"/>
        <v>2083.33</v>
      </c>
      <c r="T113" s="155">
        <f t="shared" si="40"/>
        <v>2083.33</v>
      </c>
      <c r="U113" s="157">
        <f t="shared" si="39"/>
        <v>24999.960000000006</v>
      </c>
      <c r="V113" s="126">
        <f t="shared" si="32"/>
        <v>3.9999999993597157E-2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Summary'!I114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Summary'!I115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Summary'!I116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Summary'!I117</f>
        <v>11800</v>
      </c>
      <c r="I117" s="155">
        <f t="shared" si="40"/>
        <v>983.33</v>
      </c>
      <c r="J117" s="155">
        <f t="shared" si="40"/>
        <v>983.33</v>
      </c>
      <c r="K117" s="155">
        <f t="shared" si="40"/>
        <v>983.33</v>
      </c>
      <c r="L117" s="155">
        <f t="shared" si="40"/>
        <v>983.33</v>
      </c>
      <c r="M117" s="155">
        <f t="shared" si="40"/>
        <v>983.33</v>
      </c>
      <c r="N117" s="155">
        <f t="shared" si="40"/>
        <v>983.33</v>
      </c>
      <c r="O117" s="155">
        <f t="shared" si="40"/>
        <v>983.33</v>
      </c>
      <c r="P117" s="155">
        <f t="shared" si="40"/>
        <v>983.33</v>
      </c>
      <c r="Q117" s="155">
        <f t="shared" si="40"/>
        <v>983.33</v>
      </c>
      <c r="R117" s="155">
        <f t="shared" si="40"/>
        <v>983.33</v>
      </c>
      <c r="S117" s="155">
        <f t="shared" si="40"/>
        <v>983.33</v>
      </c>
      <c r="T117" s="155">
        <f t="shared" si="40"/>
        <v>983.33</v>
      </c>
      <c r="U117" s="157">
        <f t="shared" si="39"/>
        <v>11799.960000000001</v>
      </c>
      <c r="V117" s="126">
        <f t="shared" si="32"/>
        <v>3.9999999999054126E-2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Summary'!I118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Summary'!I119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36800</v>
      </c>
      <c r="I120" s="166">
        <f t="shared" si="41"/>
        <v>3066.66</v>
      </c>
      <c r="J120" s="166">
        <f t="shared" si="41"/>
        <v>3066.66</v>
      </c>
      <c r="K120" s="166">
        <f t="shared" si="41"/>
        <v>3066.66</v>
      </c>
      <c r="L120" s="166">
        <f t="shared" si="41"/>
        <v>3066.66</v>
      </c>
      <c r="M120" s="166">
        <f t="shared" si="41"/>
        <v>3066.66</v>
      </c>
      <c r="N120" s="166">
        <f t="shared" si="41"/>
        <v>3066.66</v>
      </c>
      <c r="O120" s="166">
        <f t="shared" si="41"/>
        <v>3066.66</v>
      </c>
      <c r="P120" s="166">
        <f t="shared" si="41"/>
        <v>3066.66</v>
      </c>
      <c r="Q120" s="166">
        <f t="shared" si="41"/>
        <v>3066.66</v>
      </c>
      <c r="R120" s="166">
        <f t="shared" si="41"/>
        <v>3066.66</v>
      </c>
      <c r="S120" s="166">
        <f t="shared" si="41"/>
        <v>3066.66</v>
      </c>
      <c r="T120" s="166">
        <f t="shared" si="41"/>
        <v>3066.66</v>
      </c>
      <c r="U120" s="159">
        <f t="shared" si="41"/>
        <v>36799.920000000006</v>
      </c>
      <c r="V120" s="159">
        <f t="shared" si="41"/>
        <v>7.9999999992651283E-2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Summary'!I121</f>
        <v>1800</v>
      </c>
      <c r="I121" s="155">
        <f t="shared" ref="I121:T128" si="42">ROUND($H121*I$246,2)</f>
        <v>150</v>
      </c>
      <c r="J121" s="155">
        <f t="shared" si="42"/>
        <v>150</v>
      </c>
      <c r="K121" s="155">
        <f t="shared" si="42"/>
        <v>150</v>
      </c>
      <c r="L121" s="155">
        <f t="shared" si="42"/>
        <v>150</v>
      </c>
      <c r="M121" s="155">
        <f t="shared" si="42"/>
        <v>150</v>
      </c>
      <c r="N121" s="155">
        <f t="shared" si="42"/>
        <v>150</v>
      </c>
      <c r="O121" s="155">
        <f t="shared" si="42"/>
        <v>150</v>
      </c>
      <c r="P121" s="155">
        <f t="shared" si="42"/>
        <v>150</v>
      </c>
      <c r="Q121" s="155">
        <f t="shared" si="42"/>
        <v>150</v>
      </c>
      <c r="R121" s="155">
        <f t="shared" si="42"/>
        <v>150</v>
      </c>
      <c r="S121" s="155">
        <f t="shared" si="42"/>
        <v>150</v>
      </c>
      <c r="T121" s="155">
        <f t="shared" si="42"/>
        <v>150</v>
      </c>
      <c r="U121" s="157">
        <f t="shared" ref="U121:U128" si="43">SUM(I121:T121)</f>
        <v>1800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Summary'!I122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Summary'!I123</f>
        <v>1080</v>
      </c>
      <c r="I123" s="155">
        <f t="shared" si="42"/>
        <v>90</v>
      </c>
      <c r="J123" s="155">
        <f t="shared" si="42"/>
        <v>90</v>
      </c>
      <c r="K123" s="155">
        <f t="shared" si="42"/>
        <v>90</v>
      </c>
      <c r="L123" s="155">
        <f t="shared" si="42"/>
        <v>90</v>
      </c>
      <c r="M123" s="155">
        <f t="shared" si="42"/>
        <v>90</v>
      </c>
      <c r="N123" s="155">
        <f t="shared" si="42"/>
        <v>90</v>
      </c>
      <c r="O123" s="155">
        <f t="shared" si="42"/>
        <v>90</v>
      </c>
      <c r="P123" s="155">
        <f t="shared" si="42"/>
        <v>90</v>
      </c>
      <c r="Q123" s="155">
        <f t="shared" si="42"/>
        <v>90</v>
      </c>
      <c r="R123" s="155">
        <f t="shared" si="42"/>
        <v>90</v>
      </c>
      <c r="S123" s="155">
        <f t="shared" si="42"/>
        <v>90</v>
      </c>
      <c r="T123" s="155">
        <f t="shared" si="42"/>
        <v>90</v>
      </c>
      <c r="U123" s="157">
        <f t="shared" si="43"/>
        <v>1080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Summary'!I124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Summary'!I125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Summary'!I126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Summary'!I127</f>
        <v>2000.0099999999998</v>
      </c>
      <c r="I127" s="155">
        <f t="shared" si="42"/>
        <v>166.67</v>
      </c>
      <c r="J127" s="155">
        <f t="shared" si="42"/>
        <v>166.67</v>
      </c>
      <c r="K127" s="155">
        <f t="shared" si="42"/>
        <v>166.67</v>
      </c>
      <c r="L127" s="155">
        <f t="shared" si="42"/>
        <v>166.67</v>
      </c>
      <c r="M127" s="155">
        <f t="shared" si="42"/>
        <v>166.67</v>
      </c>
      <c r="N127" s="155">
        <f t="shared" si="42"/>
        <v>166.67</v>
      </c>
      <c r="O127" s="155">
        <f t="shared" si="42"/>
        <v>166.67</v>
      </c>
      <c r="P127" s="155">
        <f t="shared" si="42"/>
        <v>166.67</v>
      </c>
      <c r="Q127" s="155">
        <f t="shared" si="42"/>
        <v>166.67</v>
      </c>
      <c r="R127" s="155">
        <f t="shared" si="42"/>
        <v>166.67</v>
      </c>
      <c r="S127" s="155">
        <f t="shared" si="42"/>
        <v>166.67</v>
      </c>
      <c r="T127" s="155">
        <f t="shared" si="42"/>
        <v>166.67</v>
      </c>
      <c r="U127" s="157">
        <f t="shared" si="43"/>
        <v>2000.0400000000002</v>
      </c>
      <c r="V127" s="126">
        <f t="shared" si="32"/>
        <v>-3.0000000000427463E-2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Summary'!I128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4880.01</v>
      </c>
      <c r="I129" s="166">
        <f t="shared" si="44"/>
        <v>406.66999999999996</v>
      </c>
      <c r="J129" s="166">
        <f t="shared" si="44"/>
        <v>406.66999999999996</v>
      </c>
      <c r="K129" s="166">
        <f t="shared" si="44"/>
        <v>406.66999999999996</v>
      </c>
      <c r="L129" s="166">
        <f t="shared" si="44"/>
        <v>406.66999999999996</v>
      </c>
      <c r="M129" s="166">
        <f t="shared" si="44"/>
        <v>406.66999999999996</v>
      </c>
      <c r="N129" s="166">
        <f t="shared" si="44"/>
        <v>406.66999999999996</v>
      </c>
      <c r="O129" s="166">
        <f t="shared" si="44"/>
        <v>406.66999999999996</v>
      </c>
      <c r="P129" s="166">
        <f t="shared" si="44"/>
        <v>406.66999999999996</v>
      </c>
      <c r="Q129" s="166">
        <f t="shared" si="44"/>
        <v>406.66999999999996</v>
      </c>
      <c r="R129" s="166">
        <f t="shared" si="44"/>
        <v>406.66999999999996</v>
      </c>
      <c r="S129" s="166">
        <f t="shared" si="44"/>
        <v>406.66999999999996</v>
      </c>
      <c r="T129" s="166">
        <f t="shared" si="44"/>
        <v>406.66999999999996</v>
      </c>
      <c r="U129" s="159">
        <f t="shared" si="44"/>
        <v>4880.04</v>
      </c>
      <c r="V129" s="159">
        <f t="shared" si="44"/>
        <v>-3.0000000000427463E-2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Summary'!I130</f>
        <v>20520</v>
      </c>
      <c r="I130" s="155">
        <f t="shared" ref="I130:T134" si="45">ROUND($H130*I$246,2)</f>
        <v>1710</v>
      </c>
      <c r="J130" s="155">
        <f t="shared" si="45"/>
        <v>1710</v>
      </c>
      <c r="K130" s="155">
        <f t="shared" si="45"/>
        <v>1710</v>
      </c>
      <c r="L130" s="155">
        <f t="shared" si="45"/>
        <v>1710</v>
      </c>
      <c r="M130" s="155">
        <f t="shared" si="45"/>
        <v>1710</v>
      </c>
      <c r="N130" s="155">
        <f t="shared" si="45"/>
        <v>1710</v>
      </c>
      <c r="O130" s="155">
        <f t="shared" si="45"/>
        <v>1710</v>
      </c>
      <c r="P130" s="155">
        <f t="shared" si="45"/>
        <v>1710</v>
      </c>
      <c r="Q130" s="155">
        <f t="shared" si="45"/>
        <v>1710</v>
      </c>
      <c r="R130" s="155">
        <f t="shared" si="45"/>
        <v>1710</v>
      </c>
      <c r="S130" s="155">
        <f t="shared" si="45"/>
        <v>1710</v>
      </c>
      <c r="T130" s="155">
        <f t="shared" si="45"/>
        <v>1710</v>
      </c>
      <c r="U130" s="157">
        <f>SUM(I130:T130)</f>
        <v>20520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Summary'!I131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Summary'!I132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Summary'!I133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Summary'!I134</f>
        <v>13263.300000000001</v>
      </c>
      <c r="I134" s="155">
        <f t="shared" si="45"/>
        <v>1105.27</v>
      </c>
      <c r="J134" s="155">
        <f t="shared" si="45"/>
        <v>1105.27</v>
      </c>
      <c r="K134" s="155">
        <f t="shared" si="45"/>
        <v>1105.27</v>
      </c>
      <c r="L134" s="155">
        <f t="shared" si="45"/>
        <v>1105.27</v>
      </c>
      <c r="M134" s="155">
        <f t="shared" si="45"/>
        <v>1105.27</v>
      </c>
      <c r="N134" s="155">
        <f t="shared" si="45"/>
        <v>1105.27</v>
      </c>
      <c r="O134" s="155">
        <f t="shared" si="45"/>
        <v>1105.27</v>
      </c>
      <c r="P134" s="155">
        <f t="shared" si="45"/>
        <v>1105.27</v>
      </c>
      <c r="Q134" s="155">
        <f t="shared" si="45"/>
        <v>1105.27</v>
      </c>
      <c r="R134" s="155">
        <f t="shared" si="45"/>
        <v>1105.27</v>
      </c>
      <c r="S134" s="155">
        <f t="shared" si="45"/>
        <v>1105.27</v>
      </c>
      <c r="T134" s="155">
        <f t="shared" si="45"/>
        <v>1105.27</v>
      </c>
      <c r="U134" s="157">
        <f>SUM(I134:T134)</f>
        <v>13263.240000000003</v>
      </c>
      <c r="V134" s="126">
        <f t="shared" si="32"/>
        <v>5.9999999997671694E-2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33783.300000000003</v>
      </c>
      <c r="I135" s="166">
        <f t="shared" si="46"/>
        <v>2815.27</v>
      </c>
      <c r="J135" s="166">
        <f t="shared" si="46"/>
        <v>2815.27</v>
      </c>
      <c r="K135" s="166">
        <f t="shared" si="46"/>
        <v>2815.27</v>
      </c>
      <c r="L135" s="166">
        <f t="shared" si="46"/>
        <v>2815.27</v>
      </c>
      <c r="M135" s="166">
        <f t="shared" si="46"/>
        <v>2815.27</v>
      </c>
      <c r="N135" s="166">
        <f t="shared" si="46"/>
        <v>2815.27</v>
      </c>
      <c r="O135" s="166">
        <f t="shared" si="46"/>
        <v>2815.27</v>
      </c>
      <c r="P135" s="166">
        <f t="shared" si="46"/>
        <v>2815.27</v>
      </c>
      <c r="Q135" s="166">
        <f t="shared" si="46"/>
        <v>2815.27</v>
      </c>
      <c r="R135" s="166">
        <f t="shared" si="46"/>
        <v>2815.27</v>
      </c>
      <c r="S135" s="166">
        <f t="shared" si="46"/>
        <v>2815.27</v>
      </c>
      <c r="T135" s="166">
        <f t="shared" si="46"/>
        <v>2815.27</v>
      </c>
      <c r="U135" s="159">
        <f t="shared" si="46"/>
        <v>33783.240000000005</v>
      </c>
      <c r="V135" s="159">
        <f t="shared" si="46"/>
        <v>5.9999999997671694E-2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Summary'!I136</f>
        <v>3000</v>
      </c>
      <c r="I136" s="155">
        <f t="shared" ref="I136:T145" si="47">ROUND($H136*I$246,2)</f>
        <v>250</v>
      </c>
      <c r="J136" s="155">
        <f t="shared" si="47"/>
        <v>250</v>
      </c>
      <c r="K136" s="155">
        <f t="shared" si="47"/>
        <v>250</v>
      </c>
      <c r="L136" s="155">
        <f t="shared" si="47"/>
        <v>250</v>
      </c>
      <c r="M136" s="155">
        <f t="shared" si="47"/>
        <v>250</v>
      </c>
      <c r="N136" s="155">
        <f t="shared" si="47"/>
        <v>250</v>
      </c>
      <c r="O136" s="155">
        <f t="shared" si="47"/>
        <v>250</v>
      </c>
      <c r="P136" s="155">
        <f t="shared" si="47"/>
        <v>250</v>
      </c>
      <c r="Q136" s="155">
        <f t="shared" si="47"/>
        <v>250</v>
      </c>
      <c r="R136" s="155">
        <f t="shared" si="47"/>
        <v>250</v>
      </c>
      <c r="S136" s="155">
        <f t="shared" si="47"/>
        <v>250</v>
      </c>
      <c r="T136" s="155">
        <f t="shared" si="47"/>
        <v>250</v>
      </c>
      <c r="U136" s="157">
        <f t="shared" ref="U136:U145" si="48">SUM(I136:T136)</f>
        <v>3000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Summary'!I137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Summary'!I138</f>
        <v>500.01</v>
      </c>
      <c r="I138" s="155">
        <f t="shared" si="47"/>
        <v>41.67</v>
      </c>
      <c r="J138" s="155">
        <f t="shared" si="47"/>
        <v>41.67</v>
      </c>
      <c r="K138" s="155">
        <f t="shared" si="47"/>
        <v>41.67</v>
      </c>
      <c r="L138" s="155">
        <f t="shared" si="47"/>
        <v>41.67</v>
      </c>
      <c r="M138" s="155">
        <f t="shared" si="47"/>
        <v>41.67</v>
      </c>
      <c r="N138" s="155">
        <f t="shared" si="47"/>
        <v>41.67</v>
      </c>
      <c r="O138" s="155">
        <f t="shared" si="47"/>
        <v>41.67</v>
      </c>
      <c r="P138" s="155">
        <f t="shared" si="47"/>
        <v>41.67</v>
      </c>
      <c r="Q138" s="155">
        <f t="shared" si="47"/>
        <v>41.67</v>
      </c>
      <c r="R138" s="155">
        <f t="shared" si="47"/>
        <v>41.67</v>
      </c>
      <c r="S138" s="155">
        <f t="shared" si="47"/>
        <v>41.67</v>
      </c>
      <c r="T138" s="155">
        <f t="shared" si="47"/>
        <v>41.67</v>
      </c>
      <c r="U138" s="157">
        <f t="shared" si="48"/>
        <v>500.04000000000013</v>
      </c>
      <c r="V138" s="126">
        <f t="shared" si="32"/>
        <v>-3.0000000000143245E-2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Summary'!I139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Summary'!I140</f>
        <v>2000</v>
      </c>
      <c r="I140" s="155">
        <f t="shared" si="47"/>
        <v>166.67</v>
      </c>
      <c r="J140" s="155">
        <f t="shared" si="47"/>
        <v>166.67</v>
      </c>
      <c r="K140" s="155">
        <f t="shared" si="47"/>
        <v>166.67</v>
      </c>
      <c r="L140" s="155">
        <f t="shared" si="47"/>
        <v>166.67</v>
      </c>
      <c r="M140" s="155">
        <f t="shared" si="47"/>
        <v>166.67</v>
      </c>
      <c r="N140" s="155">
        <f t="shared" si="47"/>
        <v>166.67</v>
      </c>
      <c r="O140" s="155">
        <f t="shared" si="47"/>
        <v>166.67</v>
      </c>
      <c r="P140" s="155">
        <f t="shared" si="47"/>
        <v>166.67</v>
      </c>
      <c r="Q140" s="155">
        <f t="shared" si="47"/>
        <v>166.67</v>
      </c>
      <c r="R140" s="155">
        <f t="shared" si="47"/>
        <v>166.67</v>
      </c>
      <c r="S140" s="155">
        <f t="shared" si="47"/>
        <v>166.67</v>
      </c>
      <c r="T140" s="155">
        <f t="shared" si="47"/>
        <v>166.67</v>
      </c>
      <c r="U140" s="157">
        <f t="shared" si="48"/>
        <v>2000.0400000000002</v>
      </c>
      <c r="V140" s="126">
        <f t="shared" si="49"/>
        <v>-4.0000000000190994E-2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Summary'!I141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Summary'!I142</f>
        <v>6000</v>
      </c>
      <c r="I142" s="155">
        <f t="shared" si="47"/>
        <v>500</v>
      </c>
      <c r="J142" s="155">
        <f t="shared" si="47"/>
        <v>500</v>
      </c>
      <c r="K142" s="155">
        <f t="shared" si="47"/>
        <v>500</v>
      </c>
      <c r="L142" s="155">
        <f t="shared" si="47"/>
        <v>500</v>
      </c>
      <c r="M142" s="155">
        <f t="shared" si="47"/>
        <v>500</v>
      </c>
      <c r="N142" s="155">
        <f t="shared" si="47"/>
        <v>500</v>
      </c>
      <c r="O142" s="155">
        <f t="shared" si="47"/>
        <v>500</v>
      </c>
      <c r="P142" s="155">
        <f t="shared" si="47"/>
        <v>500</v>
      </c>
      <c r="Q142" s="155">
        <f t="shared" si="47"/>
        <v>500</v>
      </c>
      <c r="R142" s="155">
        <f t="shared" si="47"/>
        <v>500</v>
      </c>
      <c r="S142" s="155">
        <f t="shared" si="47"/>
        <v>500</v>
      </c>
      <c r="T142" s="155">
        <f t="shared" si="47"/>
        <v>500</v>
      </c>
      <c r="U142" s="157">
        <f t="shared" si="48"/>
        <v>6000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Summary'!I143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Summary'!I144</f>
        <v>2000</v>
      </c>
      <c r="I144" s="155">
        <f t="shared" si="47"/>
        <v>166.67</v>
      </c>
      <c r="J144" s="155">
        <f t="shared" si="47"/>
        <v>166.67</v>
      </c>
      <c r="K144" s="155">
        <f t="shared" si="47"/>
        <v>166.67</v>
      </c>
      <c r="L144" s="155">
        <f t="shared" si="47"/>
        <v>166.67</v>
      </c>
      <c r="M144" s="155">
        <f t="shared" si="47"/>
        <v>166.67</v>
      </c>
      <c r="N144" s="155">
        <f t="shared" si="47"/>
        <v>166.67</v>
      </c>
      <c r="O144" s="155">
        <f t="shared" si="47"/>
        <v>166.67</v>
      </c>
      <c r="P144" s="155">
        <f t="shared" si="47"/>
        <v>166.67</v>
      </c>
      <c r="Q144" s="155">
        <f t="shared" si="47"/>
        <v>166.67</v>
      </c>
      <c r="R144" s="155">
        <f t="shared" si="47"/>
        <v>166.67</v>
      </c>
      <c r="S144" s="155">
        <f t="shared" si="47"/>
        <v>166.67</v>
      </c>
      <c r="T144" s="155">
        <f t="shared" si="47"/>
        <v>166.67</v>
      </c>
      <c r="U144" s="157">
        <f t="shared" si="48"/>
        <v>2000.0400000000002</v>
      </c>
      <c r="V144" s="126">
        <f t="shared" si="49"/>
        <v>-4.0000000000190994E-2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Summary'!I145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13500.01</v>
      </c>
      <c r="I146" s="166">
        <f t="shared" si="50"/>
        <v>1125.01</v>
      </c>
      <c r="J146" s="166">
        <f t="shared" si="50"/>
        <v>1125.01</v>
      </c>
      <c r="K146" s="166">
        <f t="shared" si="50"/>
        <v>1125.01</v>
      </c>
      <c r="L146" s="166">
        <f t="shared" si="50"/>
        <v>1125.01</v>
      </c>
      <c r="M146" s="166">
        <f t="shared" si="50"/>
        <v>1125.01</v>
      </c>
      <c r="N146" s="166">
        <f t="shared" si="50"/>
        <v>1125.01</v>
      </c>
      <c r="O146" s="166">
        <f t="shared" si="50"/>
        <v>1125.01</v>
      </c>
      <c r="P146" s="166">
        <f t="shared" si="50"/>
        <v>1125.01</v>
      </c>
      <c r="Q146" s="166">
        <f t="shared" si="50"/>
        <v>1125.01</v>
      </c>
      <c r="R146" s="166">
        <f t="shared" si="50"/>
        <v>1125.01</v>
      </c>
      <c r="S146" s="166">
        <f t="shared" si="50"/>
        <v>1125.01</v>
      </c>
      <c r="T146" s="166">
        <f t="shared" si="50"/>
        <v>1125.01</v>
      </c>
      <c r="U146" s="159">
        <f t="shared" si="50"/>
        <v>13500.12</v>
      </c>
      <c r="V146" s="159">
        <f t="shared" si="50"/>
        <v>-0.11000000000052523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Summary'!I147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Summary'!I148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Summary'!I149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Summary'!I150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Summary'!I152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Summary'!I153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Summary'!I154</f>
        <v>2000</v>
      </c>
      <c r="I154" s="155">
        <f t="shared" si="53"/>
        <v>166.67</v>
      </c>
      <c r="J154" s="155">
        <f t="shared" si="53"/>
        <v>166.67</v>
      </c>
      <c r="K154" s="155">
        <f t="shared" si="53"/>
        <v>166.67</v>
      </c>
      <c r="L154" s="155">
        <f t="shared" si="53"/>
        <v>166.67</v>
      </c>
      <c r="M154" s="155">
        <f t="shared" si="53"/>
        <v>166.67</v>
      </c>
      <c r="N154" s="155">
        <f t="shared" si="53"/>
        <v>166.67</v>
      </c>
      <c r="O154" s="155">
        <f t="shared" si="53"/>
        <v>166.67</v>
      </c>
      <c r="P154" s="155">
        <f t="shared" si="53"/>
        <v>166.67</v>
      </c>
      <c r="Q154" s="155">
        <f t="shared" si="53"/>
        <v>166.67</v>
      </c>
      <c r="R154" s="155">
        <f t="shared" si="53"/>
        <v>166.67</v>
      </c>
      <c r="S154" s="155">
        <f t="shared" si="53"/>
        <v>166.67</v>
      </c>
      <c r="T154" s="155">
        <f t="shared" si="53"/>
        <v>166.67</v>
      </c>
      <c r="U154" s="157">
        <f>SUM(I154:T154)</f>
        <v>2000.0400000000002</v>
      </c>
      <c r="V154" s="126">
        <f t="shared" si="49"/>
        <v>-4.0000000000190994E-2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2000</v>
      </c>
      <c r="I155" s="166">
        <f t="shared" si="54"/>
        <v>166.67</v>
      </c>
      <c r="J155" s="166">
        <f t="shared" si="54"/>
        <v>166.67</v>
      </c>
      <c r="K155" s="166">
        <f t="shared" si="54"/>
        <v>166.67</v>
      </c>
      <c r="L155" s="166">
        <f t="shared" si="54"/>
        <v>166.67</v>
      </c>
      <c r="M155" s="166">
        <f t="shared" si="54"/>
        <v>166.67</v>
      </c>
      <c r="N155" s="166">
        <f t="shared" si="54"/>
        <v>166.67</v>
      </c>
      <c r="O155" s="166">
        <f t="shared" si="54"/>
        <v>166.67</v>
      </c>
      <c r="P155" s="166">
        <f t="shared" si="54"/>
        <v>166.67</v>
      </c>
      <c r="Q155" s="166">
        <f t="shared" si="54"/>
        <v>166.67</v>
      </c>
      <c r="R155" s="166">
        <f t="shared" si="54"/>
        <v>166.67</v>
      </c>
      <c r="S155" s="166">
        <f t="shared" si="54"/>
        <v>166.67</v>
      </c>
      <c r="T155" s="166">
        <f t="shared" si="54"/>
        <v>166.67</v>
      </c>
      <c r="U155" s="159">
        <f t="shared" si="54"/>
        <v>2000.0400000000002</v>
      </c>
      <c r="V155" s="159">
        <f t="shared" si="54"/>
        <v>-4.0000000000190994E-2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Summary'!I156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Summary'!I157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Summary'!I159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Summary'!I160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Summary'!I161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Summary'!I162</f>
        <v>2400</v>
      </c>
      <c r="I162" s="155">
        <f t="shared" si="57"/>
        <v>200</v>
      </c>
      <c r="J162" s="155">
        <f t="shared" si="57"/>
        <v>200</v>
      </c>
      <c r="K162" s="155">
        <f t="shared" si="57"/>
        <v>200</v>
      </c>
      <c r="L162" s="155">
        <f t="shared" si="57"/>
        <v>200</v>
      </c>
      <c r="M162" s="155">
        <f t="shared" si="57"/>
        <v>200</v>
      </c>
      <c r="N162" s="155">
        <f t="shared" si="57"/>
        <v>200</v>
      </c>
      <c r="O162" s="155">
        <f t="shared" si="57"/>
        <v>200</v>
      </c>
      <c r="P162" s="155">
        <f t="shared" si="57"/>
        <v>200</v>
      </c>
      <c r="Q162" s="155">
        <f t="shared" si="57"/>
        <v>200</v>
      </c>
      <c r="R162" s="155">
        <f t="shared" si="57"/>
        <v>200</v>
      </c>
      <c r="S162" s="155">
        <f t="shared" si="57"/>
        <v>200</v>
      </c>
      <c r="T162" s="155">
        <f t="shared" si="57"/>
        <v>200</v>
      </c>
      <c r="U162" s="157">
        <f t="shared" si="58"/>
        <v>2400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Summary'!I163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Summary'!I164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Summary'!I165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2400</v>
      </c>
      <c r="I166" s="166">
        <f t="shared" si="59"/>
        <v>200</v>
      </c>
      <c r="J166" s="166">
        <f t="shared" si="59"/>
        <v>200</v>
      </c>
      <c r="K166" s="166">
        <f t="shared" si="59"/>
        <v>200</v>
      </c>
      <c r="L166" s="166">
        <f t="shared" si="59"/>
        <v>200</v>
      </c>
      <c r="M166" s="166">
        <f t="shared" si="59"/>
        <v>200</v>
      </c>
      <c r="N166" s="166">
        <f t="shared" si="59"/>
        <v>200</v>
      </c>
      <c r="O166" s="166">
        <f t="shared" si="59"/>
        <v>200</v>
      </c>
      <c r="P166" s="166">
        <f t="shared" si="59"/>
        <v>200</v>
      </c>
      <c r="Q166" s="166">
        <f t="shared" si="59"/>
        <v>200</v>
      </c>
      <c r="R166" s="166">
        <f t="shared" si="59"/>
        <v>200</v>
      </c>
      <c r="S166" s="166">
        <f t="shared" si="59"/>
        <v>200</v>
      </c>
      <c r="T166" s="166">
        <f t="shared" si="59"/>
        <v>200</v>
      </c>
      <c r="U166" s="159">
        <f t="shared" si="59"/>
        <v>2400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Summary'!I167</f>
        <v>3384</v>
      </c>
      <c r="I167" s="155">
        <f t="shared" ref="I167:T169" si="60">ROUND($H167*I$246,2)</f>
        <v>282</v>
      </c>
      <c r="J167" s="155">
        <f t="shared" si="60"/>
        <v>282</v>
      </c>
      <c r="K167" s="155">
        <f t="shared" si="60"/>
        <v>282</v>
      </c>
      <c r="L167" s="155">
        <f t="shared" si="60"/>
        <v>282</v>
      </c>
      <c r="M167" s="155">
        <f t="shared" si="60"/>
        <v>282</v>
      </c>
      <c r="N167" s="155">
        <f t="shared" si="60"/>
        <v>282</v>
      </c>
      <c r="O167" s="155">
        <f t="shared" si="60"/>
        <v>282</v>
      </c>
      <c r="P167" s="155">
        <f t="shared" si="60"/>
        <v>282</v>
      </c>
      <c r="Q167" s="155">
        <f t="shared" si="60"/>
        <v>282</v>
      </c>
      <c r="R167" s="155">
        <f t="shared" si="60"/>
        <v>282</v>
      </c>
      <c r="S167" s="155">
        <f t="shared" si="60"/>
        <v>282</v>
      </c>
      <c r="T167" s="155">
        <f t="shared" si="60"/>
        <v>282</v>
      </c>
      <c r="U167" s="157">
        <f>SUM(I167:T167)</f>
        <v>3384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Summary'!I168</f>
        <v>4000</v>
      </c>
      <c r="I168" s="155">
        <f t="shared" si="60"/>
        <v>333.33</v>
      </c>
      <c r="J168" s="155">
        <f t="shared" si="60"/>
        <v>333.33</v>
      </c>
      <c r="K168" s="155">
        <f t="shared" si="60"/>
        <v>333.33</v>
      </c>
      <c r="L168" s="155">
        <f t="shared" si="60"/>
        <v>333.33</v>
      </c>
      <c r="M168" s="155">
        <f t="shared" si="60"/>
        <v>333.33</v>
      </c>
      <c r="N168" s="155">
        <f t="shared" si="60"/>
        <v>333.33</v>
      </c>
      <c r="O168" s="155">
        <f t="shared" si="60"/>
        <v>333.33</v>
      </c>
      <c r="P168" s="155">
        <f t="shared" si="60"/>
        <v>333.33</v>
      </c>
      <c r="Q168" s="155">
        <f t="shared" si="60"/>
        <v>333.33</v>
      </c>
      <c r="R168" s="155">
        <f t="shared" si="60"/>
        <v>333.33</v>
      </c>
      <c r="S168" s="155">
        <f t="shared" si="60"/>
        <v>333.33</v>
      </c>
      <c r="T168" s="155">
        <f t="shared" si="60"/>
        <v>333.33</v>
      </c>
      <c r="U168" s="157">
        <f>SUM(I168:T168)</f>
        <v>3999.9599999999996</v>
      </c>
      <c r="V168" s="126">
        <f t="shared" si="49"/>
        <v>4.0000000000418368E-2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Summary'!I169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7384</v>
      </c>
      <c r="I170" s="166">
        <f t="shared" si="61"/>
        <v>615.32999999999993</v>
      </c>
      <c r="J170" s="166">
        <f t="shared" si="61"/>
        <v>615.32999999999993</v>
      </c>
      <c r="K170" s="166">
        <f t="shared" si="61"/>
        <v>615.32999999999993</v>
      </c>
      <c r="L170" s="166">
        <f t="shared" si="61"/>
        <v>615.32999999999993</v>
      </c>
      <c r="M170" s="166">
        <f t="shared" si="61"/>
        <v>615.32999999999993</v>
      </c>
      <c r="N170" s="166">
        <f t="shared" si="61"/>
        <v>615.32999999999993</v>
      </c>
      <c r="O170" s="166">
        <f t="shared" si="61"/>
        <v>615.32999999999993</v>
      </c>
      <c r="P170" s="166">
        <f t="shared" si="61"/>
        <v>615.32999999999993</v>
      </c>
      <c r="Q170" s="166">
        <f t="shared" si="61"/>
        <v>615.32999999999993</v>
      </c>
      <c r="R170" s="166">
        <f t="shared" si="61"/>
        <v>615.32999999999993</v>
      </c>
      <c r="S170" s="166">
        <f t="shared" si="61"/>
        <v>615.32999999999993</v>
      </c>
      <c r="T170" s="166">
        <f t="shared" si="61"/>
        <v>615.32999999999993</v>
      </c>
      <c r="U170" s="159">
        <f t="shared" si="61"/>
        <v>7383.9599999999991</v>
      </c>
      <c r="V170" s="159">
        <f t="shared" si="61"/>
        <v>4.0000000000418368E-2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Summary'!I171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Summary'!I172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Summary'!I173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Summary'!I174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Summary'!I176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Summary'!I177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Summary'!I178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Summary'!I179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Summary'!I180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Summary'!I181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Summary'!I183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Summary'!I184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Summary'!I185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Summary'!I186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Summary'!I187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Summary'!I188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Summary'!I189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Summary'!I190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Summary'!I191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Summary'!I192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Summary'!I193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Summary'!I194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Summary'!I195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Summary'!I196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Summary'!I198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Summary'!I199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Summary'!I200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Summary'!I201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Summary'!I202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Summary'!I204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Summary'!I205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Summary'!I207</f>
        <v>5000</v>
      </c>
      <c r="I207" s="155">
        <f t="shared" ref="I207:T211" si="76">ROUND($H207*I$246,2)</f>
        <v>416.67</v>
      </c>
      <c r="J207" s="155">
        <f t="shared" si="76"/>
        <v>416.67</v>
      </c>
      <c r="K207" s="155">
        <f t="shared" si="76"/>
        <v>416.67</v>
      </c>
      <c r="L207" s="155">
        <f t="shared" si="76"/>
        <v>416.67</v>
      </c>
      <c r="M207" s="155">
        <f t="shared" si="76"/>
        <v>416.67</v>
      </c>
      <c r="N207" s="155">
        <f t="shared" si="76"/>
        <v>416.67</v>
      </c>
      <c r="O207" s="155">
        <f t="shared" si="76"/>
        <v>416.67</v>
      </c>
      <c r="P207" s="155">
        <f t="shared" si="76"/>
        <v>416.67</v>
      </c>
      <c r="Q207" s="155">
        <f t="shared" si="76"/>
        <v>416.67</v>
      </c>
      <c r="R207" s="155">
        <f t="shared" si="76"/>
        <v>416.67</v>
      </c>
      <c r="S207" s="155">
        <f t="shared" si="76"/>
        <v>416.67</v>
      </c>
      <c r="T207" s="155">
        <f t="shared" si="76"/>
        <v>416.67</v>
      </c>
      <c r="U207" s="157">
        <f t="shared" si="73"/>
        <v>5000.04</v>
      </c>
      <c r="V207" s="126">
        <f t="shared" si="74"/>
        <v>-3.999999999996362E-2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Summary'!I208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Summary'!I209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Summary'!I210</f>
        <v>500</v>
      </c>
      <c r="I210" s="155">
        <f t="shared" si="76"/>
        <v>41.67</v>
      </c>
      <c r="J210" s="155">
        <f t="shared" si="76"/>
        <v>41.67</v>
      </c>
      <c r="K210" s="155">
        <f t="shared" si="76"/>
        <v>41.67</v>
      </c>
      <c r="L210" s="155">
        <f t="shared" si="76"/>
        <v>41.67</v>
      </c>
      <c r="M210" s="155">
        <f t="shared" si="76"/>
        <v>41.67</v>
      </c>
      <c r="N210" s="155">
        <f t="shared" si="76"/>
        <v>41.67</v>
      </c>
      <c r="O210" s="155">
        <f t="shared" si="76"/>
        <v>41.67</v>
      </c>
      <c r="P210" s="155">
        <f t="shared" si="76"/>
        <v>41.67</v>
      </c>
      <c r="Q210" s="155">
        <f t="shared" si="76"/>
        <v>41.67</v>
      </c>
      <c r="R210" s="155">
        <f t="shared" si="76"/>
        <v>41.67</v>
      </c>
      <c r="S210" s="155">
        <f t="shared" si="76"/>
        <v>41.67</v>
      </c>
      <c r="T210" s="155">
        <f t="shared" si="76"/>
        <v>41.67</v>
      </c>
      <c r="U210" s="157">
        <f t="shared" si="73"/>
        <v>500.04000000000013</v>
      </c>
      <c r="V210" s="126">
        <f t="shared" si="74"/>
        <v>-4.000000000013415E-2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Summary'!I211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5500</v>
      </c>
      <c r="I212" s="166">
        <f t="shared" ref="I212:U212" si="77">SUBTOTAL(9,I207:I211)</f>
        <v>458.34000000000003</v>
      </c>
      <c r="J212" s="166">
        <f t="shared" si="77"/>
        <v>458.34000000000003</v>
      </c>
      <c r="K212" s="166">
        <f t="shared" si="77"/>
        <v>458.34000000000003</v>
      </c>
      <c r="L212" s="166">
        <f t="shared" si="77"/>
        <v>458.34000000000003</v>
      </c>
      <c r="M212" s="166">
        <f t="shared" si="77"/>
        <v>458.34000000000003</v>
      </c>
      <c r="N212" s="166">
        <f t="shared" si="77"/>
        <v>458.34000000000003</v>
      </c>
      <c r="O212" s="166">
        <f t="shared" si="77"/>
        <v>458.34000000000003</v>
      </c>
      <c r="P212" s="166">
        <f t="shared" si="77"/>
        <v>458.34000000000003</v>
      </c>
      <c r="Q212" s="166">
        <f t="shared" si="77"/>
        <v>458.34000000000003</v>
      </c>
      <c r="R212" s="166">
        <f t="shared" si="77"/>
        <v>458.34000000000003</v>
      </c>
      <c r="S212" s="166">
        <f t="shared" si="77"/>
        <v>458.34000000000003</v>
      </c>
      <c r="T212" s="166">
        <f t="shared" si="77"/>
        <v>458.34000000000003</v>
      </c>
      <c r="U212" s="159">
        <f t="shared" si="77"/>
        <v>5500.08</v>
      </c>
      <c r="V212" s="159">
        <f>SUBTOTAL(9,V207:V211)</f>
        <v>-8.0000000000097771E-2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Summary'!I213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Summary'!I214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Summary'!I215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Summary'!I216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Summary'!I217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Summary'!I218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Summary'!I219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Summary'!I220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Summary'!I221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Summary'!I222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Summary'!I223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Summary'!I224</f>
        <v>4000</v>
      </c>
      <c r="I224" s="155">
        <f t="shared" si="78"/>
        <v>333.33</v>
      </c>
      <c r="J224" s="155">
        <f t="shared" si="78"/>
        <v>333.33</v>
      </c>
      <c r="K224" s="155">
        <f t="shared" si="78"/>
        <v>333.33</v>
      </c>
      <c r="L224" s="155">
        <f t="shared" si="78"/>
        <v>333.33</v>
      </c>
      <c r="M224" s="155">
        <f t="shared" si="78"/>
        <v>333.33</v>
      </c>
      <c r="N224" s="155">
        <f t="shared" si="78"/>
        <v>333.33</v>
      </c>
      <c r="O224" s="155">
        <f t="shared" si="78"/>
        <v>333.33</v>
      </c>
      <c r="P224" s="155">
        <f t="shared" si="78"/>
        <v>333.33</v>
      </c>
      <c r="Q224" s="155">
        <f t="shared" si="78"/>
        <v>333.33</v>
      </c>
      <c r="R224" s="155">
        <f t="shared" si="78"/>
        <v>333.33</v>
      </c>
      <c r="S224" s="155">
        <f t="shared" si="78"/>
        <v>333.33</v>
      </c>
      <c r="T224" s="155">
        <f t="shared" si="78"/>
        <v>333.33</v>
      </c>
      <c r="U224" s="157">
        <f t="shared" si="79"/>
        <v>3999.9599999999996</v>
      </c>
      <c r="V224" s="126">
        <f t="shared" si="74"/>
        <v>4.0000000000418368E-2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4000</v>
      </c>
      <c r="I225" s="166">
        <f t="shared" ref="I225:T225" si="80">SUBTOTAL(9,I213:I224)</f>
        <v>333.33</v>
      </c>
      <c r="J225" s="166">
        <f t="shared" si="80"/>
        <v>333.33</v>
      </c>
      <c r="K225" s="166">
        <f t="shared" si="80"/>
        <v>333.33</v>
      </c>
      <c r="L225" s="166">
        <f t="shared" si="80"/>
        <v>333.33</v>
      </c>
      <c r="M225" s="166">
        <f t="shared" si="80"/>
        <v>333.33</v>
      </c>
      <c r="N225" s="166">
        <f t="shared" si="80"/>
        <v>333.33</v>
      </c>
      <c r="O225" s="166">
        <f t="shared" si="80"/>
        <v>333.33</v>
      </c>
      <c r="P225" s="166">
        <f t="shared" si="80"/>
        <v>333.33</v>
      </c>
      <c r="Q225" s="166">
        <f t="shared" si="80"/>
        <v>333.33</v>
      </c>
      <c r="R225" s="166">
        <f t="shared" si="80"/>
        <v>333.33</v>
      </c>
      <c r="S225" s="166">
        <f t="shared" si="80"/>
        <v>333.33</v>
      </c>
      <c r="T225" s="166">
        <f t="shared" si="80"/>
        <v>333.33</v>
      </c>
      <c r="U225" s="159">
        <f t="shared" si="79"/>
        <v>3999.9599999999996</v>
      </c>
      <c r="V225" s="159">
        <f>SUM(V213:V224)</f>
        <v>4.0000000000418368E-2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Summary'!I226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Summary'!I227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Summary'!I229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563675.32966311986</v>
      </c>
      <c r="I230" s="194">
        <f t="shared" ref="I230:V230" si="84">SUM(I52,I57,I70,I74,I83,I111,I120,I129,I135,I146,I151,I155,I158,I166,I170,I175,I176,I182,I197,I203,I206,I212,I225,I228,I229)</f>
        <v>48354.599999999991</v>
      </c>
      <c r="J230" s="194">
        <f t="shared" si="84"/>
        <v>48306.47</v>
      </c>
      <c r="K230" s="194">
        <f t="shared" si="84"/>
        <v>47249.259999999995</v>
      </c>
      <c r="L230" s="194">
        <f t="shared" si="84"/>
        <v>46192.09</v>
      </c>
      <c r="M230" s="194">
        <f t="shared" si="84"/>
        <v>45038.58</v>
      </c>
      <c r="N230" s="194">
        <f t="shared" si="84"/>
        <v>48354.599999999991</v>
      </c>
      <c r="O230" s="194">
        <f t="shared" si="84"/>
        <v>49411.81</v>
      </c>
      <c r="P230" s="194">
        <f t="shared" si="84"/>
        <v>45038.58</v>
      </c>
      <c r="Q230" s="194">
        <f t="shared" si="84"/>
        <v>47249.259999999995</v>
      </c>
      <c r="R230" s="194">
        <f t="shared" si="84"/>
        <v>47249.259999999995</v>
      </c>
      <c r="S230" s="194">
        <f t="shared" si="84"/>
        <v>43981.409999999989</v>
      </c>
      <c r="T230" s="194">
        <f t="shared" si="84"/>
        <v>47249.259999999995</v>
      </c>
      <c r="U230" s="194">
        <f t="shared" si="84"/>
        <v>563675.17999999993</v>
      </c>
      <c r="V230" s="194">
        <f t="shared" si="84"/>
        <v>0.1496631197282241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91879.054340000002</v>
      </c>
      <c r="I232" s="155">
        <f>I230*I242</f>
        <v>7881.7997999999989</v>
      </c>
      <c r="J232" s="155">
        <f t="shared" ref="J232:T232" si="86">J230*J242</f>
        <v>7873.9546100000007</v>
      </c>
      <c r="K232" s="155">
        <f t="shared" si="86"/>
        <v>7701.6293799999994</v>
      </c>
      <c r="L232" s="155">
        <f t="shared" si="86"/>
        <v>7529.3106699999998</v>
      </c>
      <c r="M232" s="155">
        <f t="shared" si="86"/>
        <v>7341.2885400000005</v>
      </c>
      <c r="N232" s="155">
        <f t="shared" si="86"/>
        <v>7881.7997999999989</v>
      </c>
      <c r="O232" s="155">
        <f t="shared" si="86"/>
        <v>8054.1250300000002</v>
      </c>
      <c r="P232" s="155">
        <f t="shared" si="86"/>
        <v>7341.2885400000005</v>
      </c>
      <c r="Q232" s="155">
        <f t="shared" si="86"/>
        <v>7701.6293799999994</v>
      </c>
      <c r="R232" s="155">
        <f t="shared" si="86"/>
        <v>7701.6293799999994</v>
      </c>
      <c r="S232" s="155">
        <f t="shared" si="86"/>
        <v>7168.9698299999982</v>
      </c>
      <c r="T232" s="155">
        <f t="shared" si="86"/>
        <v>7701.6293799999994</v>
      </c>
      <c r="U232" s="155">
        <f t="shared" si="85"/>
        <v>91879.054340000002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655554.38400311989</v>
      </c>
      <c r="I233" s="201">
        <f t="shared" ref="I233:U233" si="87">SUM(I230:I232)</f>
        <v>56236.399799999992</v>
      </c>
      <c r="J233" s="201">
        <f t="shared" si="87"/>
        <v>56180.424610000002</v>
      </c>
      <c r="K233" s="201">
        <f t="shared" si="87"/>
        <v>54950.889379999993</v>
      </c>
      <c r="L233" s="201">
        <f t="shared" si="87"/>
        <v>53721.400669999995</v>
      </c>
      <c r="M233" s="201">
        <f t="shared" si="87"/>
        <v>52379.868540000003</v>
      </c>
      <c r="N233" s="201">
        <f t="shared" si="87"/>
        <v>56236.399799999992</v>
      </c>
      <c r="O233" s="201">
        <f t="shared" si="87"/>
        <v>57465.935030000001</v>
      </c>
      <c r="P233" s="201">
        <f t="shared" si="87"/>
        <v>52379.868540000003</v>
      </c>
      <c r="Q233" s="201">
        <f t="shared" si="87"/>
        <v>54950.889379999993</v>
      </c>
      <c r="R233" s="201">
        <f t="shared" si="87"/>
        <v>54950.889379999993</v>
      </c>
      <c r="S233" s="201">
        <f t="shared" si="87"/>
        <v>51150.379829999991</v>
      </c>
      <c r="T233" s="201">
        <f t="shared" si="87"/>
        <v>54950.889379999993</v>
      </c>
      <c r="U233" s="201">
        <f t="shared" si="87"/>
        <v>655554.23433999997</v>
      </c>
      <c r="V233" s="126">
        <f t="shared" si="74"/>
        <v>0.14966311992611736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-105554.38400311989</v>
      </c>
      <c r="I235" s="204">
        <f t="shared" si="88"/>
        <v>-10403.079799999992</v>
      </c>
      <c r="J235" s="204">
        <f t="shared" si="88"/>
        <v>-10347.104610000002</v>
      </c>
      <c r="K235" s="204">
        <f t="shared" si="88"/>
        <v>-9117.5693799999935</v>
      </c>
      <c r="L235" s="204">
        <f t="shared" si="88"/>
        <v>-7888.0806699999957</v>
      </c>
      <c r="M235" s="204">
        <f t="shared" si="88"/>
        <v>-6546.5485400000034</v>
      </c>
      <c r="N235" s="204">
        <f t="shared" si="88"/>
        <v>-10403.079799999992</v>
      </c>
      <c r="O235" s="204">
        <f t="shared" si="88"/>
        <v>-11632.615030000001</v>
      </c>
      <c r="P235" s="204">
        <f t="shared" si="88"/>
        <v>-6546.5485400000034</v>
      </c>
      <c r="Q235" s="204">
        <f t="shared" si="88"/>
        <v>-9117.5693799999935</v>
      </c>
      <c r="R235" s="204">
        <f t="shared" si="88"/>
        <v>-9117.5693799999935</v>
      </c>
      <c r="S235" s="204">
        <f t="shared" si="88"/>
        <v>-5317.0598299999911</v>
      </c>
      <c r="T235" s="204">
        <f t="shared" si="88"/>
        <v>-9117.5693799999935</v>
      </c>
      <c r="U235" s="204">
        <f t="shared" si="88"/>
        <v>-105554.39434</v>
      </c>
      <c r="V235" s="126">
        <f t="shared" si="74"/>
        <v>1.033688010647893E-2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Summary'!I242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Summary'!B4</f>
        <v>Classroom Site Funds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Summary'!J9</f>
        <v>63326</v>
      </c>
      <c r="I9" s="302">
        <f>ROUND('Budget Summary'!$J9*I$245,2)</f>
        <v>5277.16</v>
      </c>
      <c r="J9" s="302">
        <f>ROUND('Budget Summary'!$J9*J$245,2)</f>
        <v>5277.16</v>
      </c>
      <c r="K9" s="302">
        <f>ROUND('Budget Summary'!$J9*K$245,2)</f>
        <v>5277.16</v>
      </c>
      <c r="L9" s="302">
        <f>ROUND('Budget Summary'!$J9*L$245,2)</f>
        <v>5277.16</v>
      </c>
      <c r="M9" s="302">
        <f>ROUND('Budget Summary'!$J9*M$245,2)</f>
        <v>5277.16</v>
      </c>
      <c r="N9" s="302">
        <f>ROUND('Budget Summary'!$J9*N$245,2)</f>
        <v>5277.16</v>
      </c>
      <c r="O9" s="302">
        <f>ROUND('Budget Summary'!$J9*O$245,2)</f>
        <v>5277.16</v>
      </c>
      <c r="P9" s="302">
        <f>ROUND('Budget Summary'!$J9*P$245,2)</f>
        <v>5277.16</v>
      </c>
      <c r="Q9" s="302">
        <f>ROUND('Budget Summary'!$J9*Q$245,2)</f>
        <v>5277.16</v>
      </c>
      <c r="R9" s="302">
        <f>ROUND('Budget Summary'!$J9*R$245,2)</f>
        <v>5277.16</v>
      </c>
      <c r="S9" s="302">
        <f>ROUND('Budget Summary'!$J9*S$245,2)</f>
        <v>5277.16</v>
      </c>
      <c r="T9" s="302">
        <f>ROUND('Budget Summary'!$J9*T$245,2)</f>
        <v>5277.16</v>
      </c>
      <c r="U9" s="157">
        <f>SUM(I9:T9)</f>
        <v>63325.920000000013</v>
      </c>
      <c r="V9" s="126">
        <f>H9-U9</f>
        <v>7.9999999987194315E-2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Summary'!J10</f>
        <v>0</v>
      </c>
      <c r="I10" s="302">
        <f>ROUND('Budget Summary'!$J10*I$245,2)</f>
        <v>0</v>
      </c>
      <c r="J10" s="302">
        <f>ROUND('Budget Summary'!$J10*J$245,2)</f>
        <v>0</v>
      </c>
      <c r="K10" s="302">
        <f>ROUND('Budget Summary'!$J10*K$245,2)</f>
        <v>0</v>
      </c>
      <c r="L10" s="302">
        <f>ROUND('Budget Summary'!$J10*L$245,2)</f>
        <v>0</v>
      </c>
      <c r="M10" s="302">
        <f>ROUND('Budget Summary'!$J10*M$245,2)</f>
        <v>0</v>
      </c>
      <c r="N10" s="302">
        <f>ROUND('Budget Summary'!$J10*N$245,2)</f>
        <v>0</v>
      </c>
      <c r="O10" s="302">
        <f>ROUND('Budget Summary'!$J10*O$245,2)</f>
        <v>0</v>
      </c>
      <c r="P10" s="302">
        <f>ROUND('Budget Summary'!$J10*P$245,2)</f>
        <v>0</v>
      </c>
      <c r="Q10" s="302">
        <f>ROUND('Budget Summary'!$J10*Q$245,2)</f>
        <v>0</v>
      </c>
      <c r="R10" s="302">
        <f>ROUND('Budget Summary'!$J10*R$245,2)</f>
        <v>0</v>
      </c>
      <c r="S10" s="302">
        <f>ROUND('Budget Summary'!$J10*S$245,2)</f>
        <v>0</v>
      </c>
      <c r="T10" s="302">
        <f>ROUND('Budget Summary'!$J10*T$245,2)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Summary'!J11</f>
        <v>0</v>
      </c>
      <c r="I11" s="302">
        <f>ROUND('Budget Summary'!$J11*I$245,2)</f>
        <v>0</v>
      </c>
      <c r="J11" s="302">
        <f>ROUND('Budget Summary'!$J11*J$245,2)</f>
        <v>0</v>
      </c>
      <c r="K11" s="302">
        <f>ROUND('Budget Summary'!$J11*K$245,2)</f>
        <v>0</v>
      </c>
      <c r="L11" s="302">
        <f>ROUND('Budget Summary'!$J11*L$245,2)</f>
        <v>0</v>
      </c>
      <c r="M11" s="302">
        <f>ROUND('Budget Summary'!$J11*M$245,2)</f>
        <v>0</v>
      </c>
      <c r="N11" s="302">
        <f>ROUND('Budget Summary'!$J11*N$245,2)</f>
        <v>0</v>
      </c>
      <c r="O11" s="302">
        <f>ROUND('Budget Summary'!$J11*O$245,2)</f>
        <v>0</v>
      </c>
      <c r="P11" s="302">
        <f>ROUND('Budget Summary'!$J11*P$245,2)</f>
        <v>0</v>
      </c>
      <c r="Q11" s="302">
        <f>ROUND('Budget Summary'!$J11*Q$245,2)</f>
        <v>0</v>
      </c>
      <c r="R11" s="302">
        <f>ROUND('Budget Summary'!$J11*R$245,2)</f>
        <v>0</v>
      </c>
      <c r="S11" s="302">
        <f>ROUND('Budget Summary'!$J11*S$245,2)</f>
        <v>0</v>
      </c>
      <c r="T11" s="302">
        <f>ROUND('Budget Summary'!$J11*T$245,2)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63326</v>
      </c>
      <c r="I12" s="159">
        <f t="shared" si="1"/>
        <v>5277.16</v>
      </c>
      <c r="J12" s="159">
        <f t="shared" si="1"/>
        <v>5277.16</v>
      </c>
      <c r="K12" s="159">
        <f t="shared" si="1"/>
        <v>5277.16</v>
      </c>
      <c r="L12" s="159">
        <f t="shared" si="1"/>
        <v>5277.16</v>
      </c>
      <c r="M12" s="159">
        <f t="shared" si="1"/>
        <v>5277.16</v>
      </c>
      <c r="N12" s="159">
        <f t="shared" si="1"/>
        <v>5277.16</v>
      </c>
      <c r="O12" s="159">
        <f t="shared" si="1"/>
        <v>5277.16</v>
      </c>
      <c r="P12" s="159">
        <f t="shared" si="1"/>
        <v>5277.16</v>
      </c>
      <c r="Q12" s="159">
        <f t="shared" si="1"/>
        <v>5277.16</v>
      </c>
      <c r="R12" s="159">
        <f t="shared" si="1"/>
        <v>5277.16</v>
      </c>
      <c r="S12" s="159">
        <f t="shared" si="1"/>
        <v>5277.16</v>
      </c>
      <c r="T12" s="159">
        <f t="shared" si="1"/>
        <v>5277.16</v>
      </c>
      <c r="U12" s="159">
        <f t="shared" si="1"/>
        <v>63325.920000000013</v>
      </c>
      <c r="V12" s="159">
        <f t="shared" si="1"/>
        <v>7.9999999987194315E-2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Summary'!J14</f>
        <v>0</v>
      </c>
      <c r="I14" s="302">
        <f>ROUND('Budget Summary'!$J14*I$245,2)</f>
        <v>0</v>
      </c>
      <c r="J14" s="302">
        <f>ROUND('Budget Summary'!$J14*J$245,2)</f>
        <v>0</v>
      </c>
      <c r="K14" s="302">
        <f>ROUND('Budget Summary'!$J14*K$245,2)</f>
        <v>0</v>
      </c>
      <c r="L14" s="302">
        <f>ROUND('Budget Summary'!$J14*L$245,2)</f>
        <v>0</v>
      </c>
      <c r="M14" s="302">
        <f>ROUND('Budget Summary'!$J14*M$245,2)</f>
        <v>0</v>
      </c>
      <c r="N14" s="302">
        <f>ROUND('Budget Summary'!$J14*N$245,2)</f>
        <v>0</v>
      </c>
      <c r="O14" s="302">
        <f>ROUND('Budget Summary'!$J14*O$245,2)</f>
        <v>0</v>
      </c>
      <c r="P14" s="302">
        <f>ROUND('Budget Summary'!$J14*P$245,2)</f>
        <v>0</v>
      </c>
      <c r="Q14" s="302">
        <f>ROUND('Budget Summary'!$J14*Q$245,2)</f>
        <v>0</v>
      </c>
      <c r="R14" s="302">
        <f>ROUND('Budget Summary'!$J14*R$245,2)</f>
        <v>0</v>
      </c>
      <c r="S14" s="302">
        <f>ROUND('Budget Summary'!$J14*S$245,2)</f>
        <v>0</v>
      </c>
      <c r="T14" s="302">
        <f>ROUND('Budget Summary'!$J14*T$245,2)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Summary'!J15</f>
        <v>0</v>
      </c>
      <c r="I15" s="302">
        <f>ROUND('Budget Summary'!$J15*I$245,2)</f>
        <v>0</v>
      </c>
      <c r="J15" s="302">
        <f>ROUND('Budget Summary'!$J15*J$245,2)</f>
        <v>0</v>
      </c>
      <c r="K15" s="302">
        <f>ROUND('Budget Summary'!$J15*K$245,2)</f>
        <v>0</v>
      </c>
      <c r="L15" s="302">
        <f>ROUND('Budget Summary'!$J15*L$245,2)</f>
        <v>0</v>
      </c>
      <c r="M15" s="302">
        <f>ROUND('Budget Summary'!$J15*M$245,2)</f>
        <v>0</v>
      </c>
      <c r="N15" s="302">
        <f>ROUND('Budget Summary'!$J15*N$245,2)</f>
        <v>0</v>
      </c>
      <c r="O15" s="302">
        <f>ROUND('Budget Summary'!$J15*O$245,2)</f>
        <v>0</v>
      </c>
      <c r="P15" s="302">
        <f>ROUND('Budget Summary'!$J15*P$245,2)</f>
        <v>0</v>
      </c>
      <c r="Q15" s="302">
        <f>ROUND('Budget Summary'!$J15*Q$245,2)</f>
        <v>0</v>
      </c>
      <c r="R15" s="302">
        <f>ROUND('Budget Summary'!$J15*R$245,2)</f>
        <v>0</v>
      </c>
      <c r="S15" s="302">
        <f>ROUND('Budget Summary'!$J15*S$245,2)</f>
        <v>0</v>
      </c>
      <c r="T15" s="302">
        <f>ROUND('Budget Summary'!$J15*T$245,2)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Summary'!J16</f>
        <v>0</v>
      </c>
      <c r="I16" s="302">
        <f>ROUND('Budget Summary'!$J16*I$245,2)</f>
        <v>0</v>
      </c>
      <c r="J16" s="302">
        <f>ROUND('Budget Summary'!$J16*J$245,2)</f>
        <v>0</v>
      </c>
      <c r="K16" s="302">
        <f>ROUND('Budget Summary'!$J16*K$245,2)</f>
        <v>0</v>
      </c>
      <c r="L16" s="302">
        <f>ROUND('Budget Summary'!$J16*L$245,2)</f>
        <v>0</v>
      </c>
      <c r="M16" s="302">
        <f>ROUND('Budget Summary'!$J16*M$245,2)</f>
        <v>0</v>
      </c>
      <c r="N16" s="302">
        <f>ROUND('Budget Summary'!$J16*N$245,2)</f>
        <v>0</v>
      </c>
      <c r="O16" s="302">
        <f>ROUND('Budget Summary'!$J16*O$245,2)</f>
        <v>0</v>
      </c>
      <c r="P16" s="302">
        <f>ROUND('Budget Summary'!$J16*P$245,2)</f>
        <v>0</v>
      </c>
      <c r="Q16" s="302">
        <f>ROUND('Budget Summary'!$J16*Q$245,2)</f>
        <v>0</v>
      </c>
      <c r="R16" s="302">
        <f>ROUND('Budget Summary'!$J16*R$245,2)</f>
        <v>0</v>
      </c>
      <c r="S16" s="302">
        <f>ROUND('Budget Summary'!$J16*S$245,2)</f>
        <v>0</v>
      </c>
      <c r="T16" s="302">
        <f>ROUND('Budget Summary'!$J16*T$245,2)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Summary'!J17</f>
        <v>0</v>
      </c>
      <c r="I17" s="302">
        <f>ROUND('Budget Summary'!$J17*I$245,2)</f>
        <v>0</v>
      </c>
      <c r="J17" s="302">
        <f>ROUND('Budget Summary'!$J17*J$245,2)</f>
        <v>0</v>
      </c>
      <c r="K17" s="302">
        <f>ROUND('Budget Summary'!$J17*K$245,2)</f>
        <v>0</v>
      </c>
      <c r="L17" s="302">
        <f>ROUND('Budget Summary'!$J17*L$245,2)</f>
        <v>0</v>
      </c>
      <c r="M17" s="302">
        <f>ROUND('Budget Summary'!$J17*M$245,2)</f>
        <v>0</v>
      </c>
      <c r="N17" s="302">
        <f>ROUND('Budget Summary'!$J17*N$245,2)</f>
        <v>0</v>
      </c>
      <c r="O17" s="302">
        <f>ROUND('Budget Summary'!$J17*O$245,2)</f>
        <v>0</v>
      </c>
      <c r="P17" s="302">
        <f>ROUND('Budget Summary'!$J17*P$245,2)</f>
        <v>0</v>
      </c>
      <c r="Q17" s="302">
        <f>ROUND('Budget Summary'!$J17*Q$245,2)</f>
        <v>0</v>
      </c>
      <c r="R17" s="302">
        <f>ROUND('Budget Summary'!$J17*R$245,2)</f>
        <v>0</v>
      </c>
      <c r="S17" s="302">
        <f>ROUND('Budget Summary'!$J17*S$245,2)</f>
        <v>0</v>
      </c>
      <c r="T17" s="302">
        <f>ROUND('Budget Summary'!$J17*T$245,2)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Summary'!J19</f>
        <v>0</v>
      </c>
      <c r="I19" s="302">
        <f>ROUND('Budget Summary'!$J19*I$245,2)</f>
        <v>0</v>
      </c>
      <c r="J19" s="302">
        <f>ROUND('Budget Summary'!$J19*J$245,2)</f>
        <v>0</v>
      </c>
      <c r="K19" s="302">
        <f>ROUND('Budget Summary'!$J19*K$245,2)</f>
        <v>0</v>
      </c>
      <c r="L19" s="302">
        <f>ROUND('Budget Summary'!$J19*L$245,2)</f>
        <v>0</v>
      </c>
      <c r="M19" s="302">
        <f>ROUND('Budget Summary'!$J19*M$245,2)</f>
        <v>0</v>
      </c>
      <c r="N19" s="302">
        <f>ROUND('Budget Summary'!$J19*N$245,2)</f>
        <v>0</v>
      </c>
      <c r="O19" s="302">
        <f>ROUND('Budget Summary'!$J19*O$245,2)</f>
        <v>0</v>
      </c>
      <c r="P19" s="302">
        <f>ROUND('Budget Summary'!$J19*P$245,2)</f>
        <v>0</v>
      </c>
      <c r="Q19" s="302">
        <f>ROUND('Budget Summary'!$J19*Q$245,2)</f>
        <v>0</v>
      </c>
      <c r="R19" s="302">
        <f>ROUND('Budget Summary'!$J19*R$245,2)</f>
        <v>0</v>
      </c>
      <c r="S19" s="302">
        <f>ROUND('Budget Summary'!$J19*S$245,2)</f>
        <v>0</v>
      </c>
      <c r="T19" s="302">
        <f>ROUND('Budget Summary'!$J19*T$245,2)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Summary'!J20</f>
        <v>0</v>
      </c>
      <c r="I20" s="302">
        <f>ROUND('Budget Summary'!$J20*I$245,2)</f>
        <v>0</v>
      </c>
      <c r="J20" s="302">
        <f>ROUND('Budget Summary'!$J20*J$245,2)</f>
        <v>0</v>
      </c>
      <c r="K20" s="302">
        <f>ROUND('Budget Summary'!$J20*K$245,2)</f>
        <v>0</v>
      </c>
      <c r="L20" s="302">
        <f>ROUND('Budget Summary'!$J20*L$245,2)</f>
        <v>0</v>
      </c>
      <c r="M20" s="302">
        <f>ROUND('Budget Summary'!$J20*M$245,2)</f>
        <v>0</v>
      </c>
      <c r="N20" s="302">
        <f>ROUND('Budget Summary'!$J20*N$245,2)</f>
        <v>0</v>
      </c>
      <c r="O20" s="302">
        <f>ROUND('Budget Summary'!$J20*O$245,2)</f>
        <v>0</v>
      </c>
      <c r="P20" s="302">
        <f>ROUND('Budget Summary'!$J20*P$245,2)</f>
        <v>0</v>
      </c>
      <c r="Q20" s="302">
        <f>ROUND('Budget Summary'!$J20*Q$245,2)</f>
        <v>0</v>
      </c>
      <c r="R20" s="302">
        <f>ROUND('Budget Summary'!$J20*R$245,2)</f>
        <v>0</v>
      </c>
      <c r="S20" s="302">
        <f>ROUND('Budget Summary'!$J20*S$245,2)</f>
        <v>0</v>
      </c>
      <c r="T20" s="302">
        <f>ROUND('Budget Summary'!$J20*T$245,2)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Summary'!J21</f>
        <v>0</v>
      </c>
      <c r="I21" s="302">
        <f>ROUND('Budget Summary'!$J21*I$245,2)</f>
        <v>0</v>
      </c>
      <c r="J21" s="302">
        <f>ROUND('Budget Summary'!$J21*J$245,2)</f>
        <v>0</v>
      </c>
      <c r="K21" s="302">
        <f>ROUND('Budget Summary'!$J21*K$245,2)</f>
        <v>0</v>
      </c>
      <c r="L21" s="302">
        <f>ROUND('Budget Summary'!$J21*L$245,2)</f>
        <v>0</v>
      </c>
      <c r="M21" s="302">
        <f>ROUND('Budget Summary'!$J21*M$245,2)</f>
        <v>0</v>
      </c>
      <c r="N21" s="302">
        <f>ROUND('Budget Summary'!$J21*N$245,2)</f>
        <v>0</v>
      </c>
      <c r="O21" s="302">
        <f>ROUND('Budget Summary'!$J21*O$245,2)</f>
        <v>0</v>
      </c>
      <c r="P21" s="302">
        <f>ROUND('Budget Summary'!$J21*P$245,2)</f>
        <v>0</v>
      </c>
      <c r="Q21" s="302">
        <f>ROUND('Budget Summary'!$J21*Q$245,2)</f>
        <v>0</v>
      </c>
      <c r="R21" s="302">
        <f>ROUND('Budget Summary'!$J21*R$245,2)</f>
        <v>0</v>
      </c>
      <c r="S21" s="302">
        <f>ROUND('Budget Summary'!$J21*S$245,2)</f>
        <v>0</v>
      </c>
      <c r="T21" s="302">
        <f>ROUND('Budget Summary'!$J21*T$245,2)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Summary'!J22</f>
        <v>0</v>
      </c>
      <c r="I22" s="302">
        <f>ROUND('Budget Summary'!$J22*I$245,2)</f>
        <v>0</v>
      </c>
      <c r="J22" s="302">
        <f>ROUND('Budget Summary'!$J22*J$245,2)</f>
        <v>0</v>
      </c>
      <c r="K22" s="302">
        <f>ROUND('Budget Summary'!$J22*K$245,2)</f>
        <v>0</v>
      </c>
      <c r="L22" s="302">
        <f>ROUND('Budget Summary'!$J22*L$245,2)</f>
        <v>0</v>
      </c>
      <c r="M22" s="302">
        <f>ROUND('Budget Summary'!$J22*M$245,2)</f>
        <v>0</v>
      </c>
      <c r="N22" s="302">
        <f>ROUND('Budget Summary'!$J22*N$245,2)</f>
        <v>0</v>
      </c>
      <c r="O22" s="302">
        <f>ROUND('Budget Summary'!$J22*O$245,2)</f>
        <v>0</v>
      </c>
      <c r="P22" s="302">
        <f>ROUND('Budget Summary'!$J22*P$245,2)</f>
        <v>0</v>
      </c>
      <c r="Q22" s="302">
        <f>ROUND('Budget Summary'!$J22*Q$245,2)</f>
        <v>0</v>
      </c>
      <c r="R22" s="302">
        <f>ROUND('Budget Summary'!$J22*R$245,2)</f>
        <v>0</v>
      </c>
      <c r="S22" s="302">
        <f>ROUND('Budget Summary'!$J22*S$245,2)</f>
        <v>0</v>
      </c>
      <c r="T22" s="302">
        <f>ROUND('Budget Summary'!$J22*T$245,2)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Summary'!J23</f>
        <v>0</v>
      </c>
      <c r="I23" s="302">
        <f>ROUND('Budget Summary'!$J23*I$245,2)</f>
        <v>0</v>
      </c>
      <c r="J23" s="302">
        <f>ROUND('Budget Summary'!$J23*J$245,2)</f>
        <v>0</v>
      </c>
      <c r="K23" s="302">
        <f>ROUND('Budget Summary'!$J23*K$245,2)</f>
        <v>0</v>
      </c>
      <c r="L23" s="302">
        <f>ROUND('Budget Summary'!$J23*L$245,2)</f>
        <v>0</v>
      </c>
      <c r="M23" s="302">
        <f>ROUND('Budget Summary'!$J23*M$245,2)</f>
        <v>0</v>
      </c>
      <c r="N23" s="302">
        <f>ROUND('Budget Summary'!$J23*N$245,2)</f>
        <v>0</v>
      </c>
      <c r="O23" s="302">
        <f>ROUND('Budget Summary'!$J23*O$245,2)</f>
        <v>0</v>
      </c>
      <c r="P23" s="302">
        <f>ROUND('Budget Summary'!$J23*P$245,2)</f>
        <v>0</v>
      </c>
      <c r="Q23" s="302">
        <f>ROUND('Budget Summary'!$J23*Q$245,2)</f>
        <v>0</v>
      </c>
      <c r="R23" s="302">
        <f>ROUND('Budget Summary'!$J23*R$245,2)</f>
        <v>0</v>
      </c>
      <c r="S23" s="302">
        <f>ROUND('Budget Summary'!$J23*S$245,2)</f>
        <v>0</v>
      </c>
      <c r="T23" s="302">
        <f>ROUND('Budget Summary'!$J23*T$245,2)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Summary'!J24</f>
        <v>0</v>
      </c>
      <c r="I24" s="302">
        <f>ROUND('Budget Summary'!$J24*I$245,2)</f>
        <v>0</v>
      </c>
      <c r="J24" s="302">
        <f>ROUND('Budget Summary'!$J24*J$245,2)</f>
        <v>0</v>
      </c>
      <c r="K24" s="302">
        <f>ROUND('Budget Summary'!$J24*K$245,2)</f>
        <v>0</v>
      </c>
      <c r="L24" s="302">
        <f>ROUND('Budget Summary'!$J24*L$245,2)</f>
        <v>0</v>
      </c>
      <c r="M24" s="302">
        <f>ROUND('Budget Summary'!$J24*M$245,2)</f>
        <v>0</v>
      </c>
      <c r="N24" s="302">
        <f>ROUND('Budget Summary'!$J24*N$245,2)</f>
        <v>0</v>
      </c>
      <c r="O24" s="302">
        <f>ROUND('Budget Summary'!$J24*O$245,2)</f>
        <v>0</v>
      </c>
      <c r="P24" s="302">
        <f>ROUND('Budget Summary'!$J24*P$245,2)</f>
        <v>0</v>
      </c>
      <c r="Q24" s="302">
        <f>ROUND('Budget Summary'!$J24*Q$245,2)</f>
        <v>0</v>
      </c>
      <c r="R24" s="302">
        <f>ROUND('Budget Summary'!$J24*R$245,2)</f>
        <v>0</v>
      </c>
      <c r="S24" s="302">
        <f>ROUND('Budget Summary'!$J24*S$245,2)</f>
        <v>0</v>
      </c>
      <c r="T24" s="302">
        <f>ROUND('Budget Summary'!$J24*T$245,2)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Summary'!J25</f>
        <v>0</v>
      </c>
      <c r="I25" s="302">
        <f>ROUND('Budget Summary'!$J25*I$245,2)</f>
        <v>0</v>
      </c>
      <c r="J25" s="302">
        <f>ROUND('Budget Summary'!$J25*J$245,2)</f>
        <v>0</v>
      </c>
      <c r="K25" s="302">
        <f>ROUND('Budget Summary'!$J25*K$245,2)</f>
        <v>0</v>
      </c>
      <c r="L25" s="302">
        <f>ROUND('Budget Summary'!$J25*L$245,2)</f>
        <v>0</v>
      </c>
      <c r="M25" s="302">
        <f>ROUND('Budget Summary'!$J25*M$245,2)</f>
        <v>0</v>
      </c>
      <c r="N25" s="302">
        <f>ROUND('Budget Summary'!$J25*N$245,2)</f>
        <v>0</v>
      </c>
      <c r="O25" s="302">
        <f>ROUND('Budget Summary'!$J25*O$245,2)</f>
        <v>0</v>
      </c>
      <c r="P25" s="302">
        <f>ROUND('Budget Summary'!$J25*P$245,2)</f>
        <v>0</v>
      </c>
      <c r="Q25" s="302">
        <f>ROUND('Budget Summary'!$J25*Q$245,2)</f>
        <v>0</v>
      </c>
      <c r="R25" s="302">
        <f>ROUND('Budget Summary'!$J25*R$245,2)</f>
        <v>0</v>
      </c>
      <c r="S25" s="302">
        <f>ROUND('Budget Summary'!$J25*S$245,2)</f>
        <v>0</v>
      </c>
      <c r="T25" s="302">
        <f>ROUND('Budget Summary'!$J25*T$245,2)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Summary'!J26</f>
        <v>0</v>
      </c>
      <c r="I26" s="302">
        <f>ROUND('Budget Summary'!$J26*I$245,2)</f>
        <v>0</v>
      </c>
      <c r="J26" s="302">
        <f>ROUND('Budget Summary'!$J26*J$245,2)</f>
        <v>0</v>
      </c>
      <c r="K26" s="302">
        <f>ROUND('Budget Summary'!$J26*K$245,2)</f>
        <v>0</v>
      </c>
      <c r="L26" s="302">
        <f>ROUND('Budget Summary'!$J26*L$245,2)</f>
        <v>0</v>
      </c>
      <c r="M26" s="302">
        <f>ROUND('Budget Summary'!$J26*M$245,2)</f>
        <v>0</v>
      </c>
      <c r="N26" s="302">
        <f>ROUND('Budget Summary'!$J26*N$245,2)</f>
        <v>0</v>
      </c>
      <c r="O26" s="302">
        <f>ROUND('Budget Summary'!$J26*O$245,2)</f>
        <v>0</v>
      </c>
      <c r="P26" s="302">
        <f>ROUND('Budget Summary'!$J26*P$245,2)</f>
        <v>0</v>
      </c>
      <c r="Q26" s="302">
        <f>ROUND('Budget Summary'!$J26*Q$245,2)</f>
        <v>0</v>
      </c>
      <c r="R26" s="302">
        <f>ROUND('Budget Summary'!$J26*R$245,2)</f>
        <v>0</v>
      </c>
      <c r="S26" s="302">
        <f>ROUND('Budget Summary'!$J26*S$245,2)</f>
        <v>0</v>
      </c>
      <c r="T26" s="302">
        <f>ROUND('Budget Summary'!$J26*T$245,2)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Summary'!J27</f>
        <v>0</v>
      </c>
      <c r="I27" s="302">
        <f>ROUND('Budget Summary'!$J27*I$245,2)</f>
        <v>0</v>
      </c>
      <c r="J27" s="302">
        <f>ROUND('Budget Summary'!$J27*J$245,2)</f>
        <v>0</v>
      </c>
      <c r="K27" s="302">
        <f>ROUND('Budget Summary'!$J27*K$245,2)</f>
        <v>0</v>
      </c>
      <c r="L27" s="302">
        <f>ROUND('Budget Summary'!$J27*L$245,2)</f>
        <v>0</v>
      </c>
      <c r="M27" s="302">
        <f>ROUND('Budget Summary'!$J27*M$245,2)</f>
        <v>0</v>
      </c>
      <c r="N27" s="302">
        <f>ROUND('Budget Summary'!$J27*N$245,2)</f>
        <v>0</v>
      </c>
      <c r="O27" s="302">
        <f>ROUND('Budget Summary'!$J27*O$245,2)</f>
        <v>0</v>
      </c>
      <c r="P27" s="302">
        <f>ROUND('Budget Summary'!$J27*P$245,2)</f>
        <v>0</v>
      </c>
      <c r="Q27" s="302">
        <f>ROUND('Budget Summary'!$J27*Q$245,2)</f>
        <v>0</v>
      </c>
      <c r="R27" s="302">
        <f>ROUND('Budget Summary'!$J27*R$245,2)</f>
        <v>0</v>
      </c>
      <c r="S27" s="302">
        <f>ROUND('Budget Summary'!$J27*S$245,2)</f>
        <v>0</v>
      </c>
      <c r="T27" s="302">
        <f>ROUND('Budget Summary'!$J27*T$245,2)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Summary'!J28</f>
        <v>0</v>
      </c>
      <c r="I28" s="302">
        <f>ROUND('Budget Summary'!$J28*I$245,2)</f>
        <v>0</v>
      </c>
      <c r="J28" s="302">
        <f>ROUND('Budget Summary'!$J28*J$245,2)</f>
        <v>0</v>
      </c>
      <c r="K28" s="302">
        <f>ROUND('Budget Summary'!$J28*K$245,2)</f>
        <v>0</v>
      </c>
      <c r="L28" s="302">
        <f>ROUND('Budget Summary'!$J28*L$245,2)</f>
        <v>0</v>
      </c>
      <c r="M28" s="302">
        <f>ROUND('Budget Summary'!$J28*M$245,2)</f>
        <v>0</v>
      </c>
      <c r="N28" s="302">
        <f>ROUND('Budget Summary'!$J28*N$245,2)</f>
        <v>0</v>
      </c>
      <c r="O28" s="302">
        <f>ROUND('Budget Summary'!$J28*O$245,2)</f>
        <v>0</v>
      </c>
      <c r="P28" s="302">
        <f>ROUND('Budget Summary'!$J28*P$245,2)</f>
        <v>0</v>
      </c>
      <c r="Q28" s="302">
        <f>ROUND('Budget Summary'!$J28*Q$245,2)</f>
        <v>0</v>
      </c>
      <c r="R28" s="302">
        <f>ROUND('Budget Summary'!$J28*R$245,2)</f>
        <v>0</v>
      </c>
      <c r="S28" s="302">
        <f>ROUND('Budget Summary'!$J28*S$245,2)</f>
        <v>0</v>
      </c>
      <c r="T28" s="302">
        <f>ROUND('Budget Summary'!$J28*T$245,2)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Summary'!J29</f>
        <v>0</v>
      </c>
      <c r="I29" s="302">
        <f>ROUND('Budget Summary'!$J29*I$245,2)</f>
        <v>0</v>
      </c>
      <c r="J29" s="302">
        <f>ROUND('Budget Summary'!$J29*J$245,2)</f>
        <v>0</v>
      </c>
      <c r="K29" s="302">
        <f>ROUND('Budget Summary'!$J29*K$245,2)</f>
        <v>0</v>
      </c>
      <c r="L29" s="302">
        <f>ROUND('Budget Summary'!$J29*L$245,2)</f>
        <v>0</v>
      </c>
      <c r="M29" s="302">
        <f>ROUND('Budget Summary'!$J29*M$245,2)</f>
        <v>0</v>
      </c>
      <c r="N29" s="302">
        <f>ROUND('Budget Summary'!$J29*N$245,2)</f>
        <v>0</v>
      </c>
      <c r="O29" s="302">
        <f>ROUND('Budget Summary'!$J29*O$245,2)</f>
        <v>0</v>
      </c>
      <c r="P29" s="302">
        <f>ROUND('Budget Summary'!$J29*P$245,2)</f>
        <v>0</v>
      </c>
      <c r="Q29" s="302">
        <f>ROUND('Budget Summary'!$J29*Q$245,2)</f>
        <v>0</v>
      </c>
      <c r="R29" s="302">
        <f>ROUND('Budget Summary'!$J29*R$245,2)</f>
        <v>0</v>
      </c>
      <c r="S29" s="302">
        <f>ROUND('Budget Summary'!$J29*S$245,2)</f>
        <v>0</v>
      </c>
      <c r="T29" s="302">
        <f>ROUND('Budget Summary'!$J29*T$245,2)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Summary'!J30</f>
        <v>0</v>
      </c>
      <c r="I30" s="302">
        <f>ROUND('Budget Summary'!$J30*I$245,2)</f>
        <v>0</v>
      </c>
      <c r="J30" s="302">
        <f>ROUND('Budget Summary'!$J30*J$245,2)</f>
        <v>0</v>
      </c>
      <c r="K30" s="302">
        <f>ROUND('Budget Summary'!$J30*K$245,2)</f>
        <v>0</v>
      </c>
      <c r="L30" s="302">
        <f>ROUND('Budget Summary'!$J30*L$245,2)</f>
        <v>0</v>
      </c>
      <c r="M30" s="302">
        <f>ROUND('Budget Summary'!$J30*M$245,2)</f>
        <v>0</v>
      </c>
      <c r="N30" s="302">
        <f>ROUND('Budget Summary'!$J30*N$245,2)</f>
        <v>0</v>
      </c>
      <c r="O30" s="302">
        <f>ROUND('Budget Summary'!$J30*O$245,2)</f>
        <v>0</v>
      </c>
      <c r="P30" s="302">
        <f>ROUND('Budget Summary'!$J30*P$245,2)</f>
        <v>0</v>
      </c>
      <c r="Q30" s="302">
        <f>ROUND('Budget Summary'!$J30*Q$245,2)</f>
        <v>0</v>
      </c>
      <c r="R30" s="302">
        <f>ROUND('Budget Summary'!$J30*R$245,2)</f>
        <v>0</v>
      </c>
      <c r="S30" s="302">
        <f>ROUND('Budget Summary'!$J30*S$245,2)</f>
        <v>0</v>
      </c>
      <c r="T30" s="302">
        <f>ROUND('Budget Summary'!$J30*T$245,2)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Summary'!J31</f>
        <v>0</v>
      </c>
      <c r="I31" s="302">
        <f>ROUND('Budget Summary'!$J31*I$245,2)</f>
        <v>0</v>
      </c>
      <c r="J31" s="302">
        <f>ROUND('Budget Summary'!$J31*J$245,2)</f>
        <v>0</v>
      </c>
      <c r="K31" s="302">
        <f>ROUND('Budget Summary'!$J31*K$245,2)</f>
        <v>0</v>
      </c>
      <c r="L31" s="302">
        <f>ROUND('Budget Summary'!$J31*L$245,2)</f>
        <v>0</v>
      </c>
      <c r="M31" s="302">
        <f>ROUND('Budget Summary'!$J31*M$245,2)</f>
        <v>0</v>
      </c>
      <c r="N31" s="302">
        <f>ROUND('Budget Summary'!$J31*N$245,2)</f>
        <v>0</v>
      </c>
      <c r="O31" s="302">
        <f>ROUND('Budget Summary'!$J31*O$245,2)</f>
        <v>0</v>
      </c>
      <c r="P31" s="302">
        <f>ROUND('Budget Summary'!$J31*P$245,2)</f>
        <v>0</v>
      </c>
      <c r="Q31" s="302">
        <f>ROUND('Budget Summary'!$J31*Q$245,2)</f>
        <v>0</v>
      </c>
      <c r="R31" s="302">
        <f>ROUND('Budget Summary'!$J31*R$245,2)</f>
        <v>0</v>
      </c>
      <c r="S31" s="302">
        <f>ROUND('Budget Summary'!$J31*S$245,2)</f>
        <v>0</v>
      </c>
      <c r="T31" s="302">
        <f>ROUND('Budget Summary'!$J31*T$245,2)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Summary'!J32</f>
        <v>0</v>
      </c>
      <c r="I32" s="302">
        <f>ROUND('Budget Summary'!$J32*I$245,2)</f>
        <v>0</v>
      </c>
      <c r="J32" s="302">
        <f>ROUND('Budget Summary'!$J32*J$245,2)</f>
        <v>0</v>
      </c>
      <c r="K32" s="302">
        <f>ROUND('Budget Summary'!$J32*K$245,2)</f>
        <v>0</v>
      </c>
      <c r="L32" s="302">
        <f>ROUND('Budget Summary'!$J32*L$245,2)</f>
        <v>0</v>
      </c>
      <c r="M32" s="302">
        <f>ROUND('Budget Summary'!$J32*M$245,2)</f>
        <v>0</v>
      </c>
      <c r="N32" s="302">
        <f>ROUND('Budget Summary'!$J32*N$245,2)</f>
        <v>0</v>
      </c>
      <c r="O32" s="302">
        <f>ROUND('Budget Summary'!$J32*O$245,2)</f>
        <v>0</v>
      </c>
      <c r="P32" s="302">
        <f>ROUND('Budget Summary'!$J32*P$245,2)</f>
        <v>0</v>
      </c>
      <c r="Q32" s="302">
        <f>ROUND('Budget Summary'!$J32*Q$245,2)</f>
        <v>0</v>
      </c>
      <c r="R32" s="302">
        <f>ROUND('Budget Summary'!$J32*R$245,2)</f>
        <v>0</v>
      </c>
      <c r="S32" s="302">
        <f>ROUND('Budget Summary'!$J32*S$245,2)</f>
        <v>0</v>
      </c>
      <c r="T32" s="302">
        <f>ROUND('Budget Summary'!$J32*T$245,2)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Summary'!J33</f>
        <v>0</v>
      </c>
      <c r="I33" s="302">
        <f>ROUND('Budget Summary'!$J33*I$245,2)</f>
        <v>0</v>
      </c>
      <c r="J33" s="302">
        <f>ROUND('Budget Summary'!$J33*J$245,2)</f>
        <v>0</v>
      </c>
      <c r="K33" s="302">
        <f>ROUND('Budget Summary'!$J33*K$245,2)</f>
        <v>0</v>
      </c>
      <c r="L33" s="302">
        <f>ROUND('Budget Summary'!$J33*L$245,2)</f>
        <v>0</v>
      </c>
      <c r="M33" s="302">
        <f>ROUND('Budget Summary'!$J33*M$245,2)</f>
        <v>0</v>
      </c>
      <c r="N33" s="302">
        <f>ROUND('Budget Summary'!$J33*N$245,2)</f>
        <v>0</v>
      </c>
      <c r="O33" s="302">
        <f>ROUND('Budget Summary'!$J33*O$245,2)</f>
        <v>0</v>
      </c>
      <c r="P33" s="302">
        <f>ROUND('Budget Summary'!$J33*P$245,2)</f>
        <v>0</v>
      </c>
      <c r="Q33" s="302">
        <f>ROUND('Budget Summary'!$J33*Q$245,2)</f>
        <v>0</v>
      </c>
      <c r="R33" s="302">
        <f>ROUND('Budget Summary'!$J33*R$245,2)</f>
        <v>0</v>
      </c>
      <c r="S33" s="302">
        <f>ROUND('Budget Summary'!$J33*S$245,2)</f>
        <v>0</v>
      </c>
      <c r="T33" s="302">
        <f>ROUND('Budget Summary'!$J33*T$245,2)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Summary'!J34</f>
        <v>0</v>
      </c>
      <c r="I34" s="302">
        <f>ROUND('Budget Summary'!$J34*I$245,2)</f>
        <v>0</v>
      </c>
      <c r="J34" s="302">
        <f>ROUND('Budget Summary'!$J34*J$245,2)</f>
        <v>0</v>
      </c>
      <c r="K34" s="302">
        <f>ROUND('Budget Summary'!$J34*K$245,2)</f>
        <v>0</v>
      </c>
      <c r="L34" s="302">
        <f>ROUND('Budget Summary'!$J34*L$245,2)</f>
        <v>0</v>
      </c>
      <c r="M34" s="302">
        <f>ROUND('Budget Summary'!$J34*M$245,2)</f>
        <v>0</v>
      </c>
      <c r="N34" s="302">
        <f>ROUND('Budget Summary'!$J34*N$245,2)</f>
        <v>0</v>
      </c>
      <c r="O34" s="302">
        <f>ROUND('Budget Summary'!$J34*O$245,2)</f>
        <v>0</v>
      </c>
      <c r="P34" s="302">
        <f>ROUND('Budget Summary'!$J34*P$245,2)</f>
        <v>0</v>
      </c>
      <c r="Q34" s="302">
        <f>ROUND('Budget Summary'!$J34*Q$245,2)</f>
        <v>0</v>
      </c>
      <c r="R34" s="302">
        <f>ROUND('Budget Summary'!$J34*R$245,2)</f>
        <v>0</v>
      </c>
      <c r="S34" s="302">
        <f>ROUND('Budget Summary'!$J34*S$245,2)</f>
        <v>0</v>
      </c>
      <c r="T34" s="302">
        <f>ROUND('Budget Summary'!$J34*T$245,2)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Summary'!J35</f>
        <v>0</v>
      </c>
      <c r="I35" s="302">
        <f>ROUND('Budget Summary'!$J35*I$245,2)</f>
        <v>0</v>
      </c>
      <c r="J35" s="302">
        <f>ROUND('Budget Summary'!$J35*J$245,2)</f>
        <v>0</v>
      </c>
      <c r="K35" s="302">
        <f>ROUND('Budget Summary'!$J35*K$245,2)</f>
        <v>0</v>
      </c>
      <c r="L35" s="302">
        <f>ROUND('Budget Summary'!$J35*L$245,2)</f>
        <v>0</v>
      </c>
      <c r="M35" s="302">
        <f>ROUND('Budget Summary'!$J35*M$245,2)</f>
        <v>0</v>
      </c>
      <c r="N35" s="302">
        <f>ROUND('Budget Summary'!$J35*N$245,2)</f>
        <v>0</v>
      </c>
      <c r="O35" s="302">
        <f>ROUND('Budget Summary'!$J35*O$245,2)</f>
        <v>0</v>
      </c>
      <c r="P35" s="302">
        <f>ROUND('Budget Summary'!$J35*P$245,2)</f>
        <v>0</v>
      </c>
      <c r="Q35" s="302">
        <f>ROUND('Budget Summary'!$J35*Q$245,2)</f>
        <v>0</v>
      </c>
      <c r="R35" s="302">
        <f>ROUND('Budget Summary'!$J35*R$245,2)</f>
        <v>0</v>
      </c>
      <c r="S35" s="302">
        <f>ROUND('Budget Summary'!$J35*S$245,2)</f>
        <v>0</v>
      </c>
      <c r="T35" s="302">
        <f>ROUND('Budget Summary'!$J35*T$245,2)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Summary'!J36</f>
        <v>0</v>
      </c>
      <c r="I36" s="302">
        <f>ROUND('Budget Summary'!$J36*I$245,2)</f>
        <v>0</v>
      </c>
      <c r="J36" s="302">
        <f>ROUND('Budget Summary'!$J36*J$245,2)</f>
        <v>0</v>
      </c>
      <c r="K36" s="302">
        <f>ROUND('Budget Summary'!$J36*K$245,2)</f>
        <v>0</v>
      </c>
      <c r="L36" s="302">
        <f>ROUND('Budget Summary'!$J36*L$245,2)</f>
        <v>0</v>
      </c>
      <c r="M36" s="302">
        <f>ROUND('Budget Summary'!$J36*M$245,2)</f>
        <v>0</v>
      </c>
      <c r="N36" s="302">
        <f>ROUND('Budget Summary'!$J36*N$245,2)</f>
        <v>0</v>
      </c>
      <c r="O36" s="302">
        <f>ROUND('Budget Summary'!$J36*O$245,2)</f>
        <v>0</v>
      </c>
      <c r="P36" s="302">
        <f>ROUND('Budget Summary'!$J36*P$245,2)</f>
        <v>0</v>
      </c>
      <c r="Q36" s="302">
        <f>ROUND('Budget Summary'!$J36*Q$245,2)</f>
        <v>0</v>
      </c>
      <c r="R36" s="302">
        <f>ROUND('Budget Summary'!$J36*R$245,2)</f>
        <v>0</v>
      </c>
      <c r="S36" s="302">
        <f>ROUND('Budget Summary'!$J36*S$245,2)</f>
        <v>0</v>
      </c>
      <c r="T36" s="302">
        <f>ROUND('Budget Summary'!$J36*T$245,2)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Summary'!J37</f>
        <v>0</v>
      </c>
      <c r="I37" s="302">
        <f>ROUND('Budget Summary'!$J37*I$245,2)</f>
        <v>0</v>
      </c>
      <c r="J37" s="302">
        <f>ROUND('Budget Summary'!$J37*J$245,2)</f>
        <v>0</v>
      </c>
      <c r="K37" s="302">
        <f>ROUND('Budget Summary'!$J37*K$245,2)</f>
        <v>0</v>
      </c>
      <c r="L37" s="302">
        <f>ROUND('Budget Summary'!$J37*L$245,2)</f>
        <v>0</v>
      </c>
      <c r="M37" s="302">
        <f>ROUND('Budget Summary'!$J37*M$245,2)</f>
        <v>0</v>
      </c>
      <c r="N37" s="302">
        <f>ROUND('Budget Summary'!$J37*N$245,2)</f>
        <v>0</v>
      </c>
      <c r="O37" s="302">
        <f>ROUND('Budget Summary'!$J37*O$245,2)</f>
        <v>0</v>
      </c>
      <c r="P37" s="302">
        <f>ROUND('Budget Summary'!$J37*P$245,2)</f>
        <v>0</v>
      </c>
      <c r="Q37" s="302">
        <f>ROUND('Budget Summary'!$J37*Q$245,2)</f>
        <v>0</v>
      </c>
      <c r="R37" s="302">
        <f>ROUND('Budget Summary'!$J37*R$245,2)</f>
        <v>0</v>
      </c>
      <c r="S37" s="302">
        <f>ROUND('Budget Summary'!$J37*S$245,2)</f>
        <v>0</v>
      </c>
      <c r="T37" s="302">
        <f>ROUND('Budget Summary'!$J37*T$245,2)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Summary'!J38</f>
        <v>0</v>
      </c>
      <c r="I38" s="302">
        <f>ROUND('Budget Summary'!$J38*I$245,2)</f>
        <v>0</v>
      </c>
      <c r="J38" s="302">
        <f>ROUND('Budget Summary'!$J38*J$245,2)</f>
        <v>0</v>
      </c>
      <c r="K38" s="302">
        <f>ROUND('Budget Summary'!$J38*K$245,2)</f>
        <v>0</v>
      </c>
      <c r="L38" s="302">
        <f>ROUND('Budget Summary'!$J38*L$245,2)</f>
        <v>0</v>
      </c>
      <c r="M38" s="302">
        <f>ROUND('Budget Summary'!$J38*M$245,2)</f>
        <v>0</v>
      </c>
      <c r="N38" s="302">
        <f>ROUND('Budget Summary'!$J38*N$245,2)</f>
        <v>0</v>
      </c>
      <c r="O38" s="302">
        <f>ROUND('Budget Summary'!$J38*O$245,2)</f>
        <v>0</v>
      </c>
      <c r="P38" s="302">
        <f>ROUND('Budget Summary'!$J38*P$245,2)</f>
        <v>0</v>
      </c>
      <c r="Q38" s="302">
        <f>ROUND('Budget Summary'!$J38*Q$245,2)</f>
        <v>0</v>
      </c>
      <c r="R38" s="302">
        <f>ROUND('Budget Summary'!$J38*R$245,2)</f>
        <v>0</v>
      </c>
      <c r="S38" s="302">
        <f>ROUND('Budget Summary'!$J38*S$245,2)</f>
        <v>0</v>
      </c>
      <c r="T38" s="302">
        <f>ROUND('Budget Summary'!$J38*T$245,2)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Summary'!J39</f>
        <v>0</v>
      </c>
      <c r="I39" s="302">
        <f>ROUND('Budget Summary'!$J39*I$245,2)</f>
        <v>0</v>
      </c>
      <c r="J39" s="302">
        <f>ROUND('Budget Summary'!$J39*J$245,2)</f>
        <v>0</v>
      </c>
      <c r="K39" s="302">
        <f>ROUND('Budget Summary'!$J39*K$245,2)</f>
        <v>0</v>
      </c>
      <c r="L39" s="302">
        <f>ROUND('Budget Summary'!$J39*L$245,2)</f>
        <v>0</v>
      </c>
      <c r="M39" s="302">
        <f>ROUND('Budget Summary'!$J39*M$245,2)</f>
        <v>0</v>
      </c>
      <c r="N39" s="302">
        <f>ROUND('Budget Summary'!$J39*N$245,2)</f>
        <v>0</v>
      </c>
      <c r="O39" s="302">
        <f>ROUND('Budget Summary'!$J39*O$245,2)</f>
        <v>0</v>
      </c>
      <c r="P39" s="302">
        <f>ROUND('Budget Summary'!$J39*P$245,2)</f>
        <v>0</v>
      </c>
      <c r="Q39" s="302">
        <f>ROUND('Budget Summary'!$J39*Q$245,2)</f>
        <v>0</v>
      </c>
      <c r="R39" s="302">
        <f>ROUND('Budget Summary'!$J39*R$245,2)</f>
        <v>0</v>
      </c>
      <c r="S39" s="302">
        <f>ROUND('Budget Summary'!$J39*S$245,2)</f>
        <v>0</v>
      </c>
      <c r="T39" s="302">
        <f>ROUND('Budget Summary'!$J39*T$245,2)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Summary'!J41</f>
        <v>0</v>
      </c>
      <c r="I41" s="302">
        <f>ROUND('Budget Summary'!$J41*I$245,2)</f>
        <v>0</v>
      </c>
      <c r="J41" s="302">
        <f>ROUND('Budget Summary'!$J41*J$245,2)</f>
        <v>0</v>
      </c>
      <c r="K41" s="302">
        <f>ROUND('Budget Summary'!$J41*K$245,2)</f>
        <v>0</v>
      </c>
      <c r="L41" s="302">
        <f>ROUND('Budget Summary'!$J41*L$245,2)</f>
        <v>0</v>
      </c>
      <c r="M41" s="302">
        <f>ROUND('Budget Summary'!$J41*M$245,2)</f>
        <v>0</v>
      </c>
      <c r="N41" s="302">
        <f>ROUND('Budget Summary'!$J41*N$245,2)</f>
        <v>0</v>
      </c>
      <c r="O41" s="302">
        <f>ROUND('Budget Summary'!$J41*O$245,2)</f>
        <v>0</v>
      </c>
      <c r="P41" s="302">
        <f>ROUND('Budget Summary'!$J41*P$245,2)</f>
        <v>0</v>
      </c>
      <c r="Q41" s="302">
        <f>ROUND('Budget Summary'!$J41*Q$245,2)</f>
        <v>0</v>
      </c>
      <c r="R41" s="302">
        <f>ROUND('Budget Summary'!$J41*R$245,2)</f>
        <v>0</v>
      </c>
      <c r="S41" s="302">
        <f>ROUND('Budget Summary'!$J41*S$245,2)</f>
        <v>0</v>
      </c>
      <c r="T41" s="302">
        <f>ROUND('Budget Summary'!$J41*T$245,2)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Summary'!J42</f>
        <v>0</v>
      </c>
      <c r="I42" s="302">
        <f>ROUND('Budget Summary'!$J42*I$245,2)</f>
        <v>0</v>
      </c>
      <c r="J42" s="302">
        <f>ROUND('Budget Summary'!$J42*J$245,2)</f>
        <v>0</v>
      </c>
      <c r="K42" s="302">
        <f>ROUND('Budget Summary'!$J42*K$245,2)</f>
        <v>0</v>
      </c>
      <c r="L42" s="302">
        <f>ROUND('Budget Summary'!$J42*L$245,2)</f>
        <v>0</v>
      </c>
      <c r="M42" s="302">
        <f>ROUND('Budget Summary'!$J42*M$245,2)</f>
        <v>0</v>
      </c>
      <c r="N42" s="302">
        <f>ROUND('Budget Summary'!$J42*N$245,2)</f>
        <v>0</v>
      </c>
      <c r="O42" s="302">
        <f>ROUND('Budget Summary'!$J42*O$245,2)</f>
        <v>0</v>
      </c>
      <c r="P42" s="302">
        <f>ROUND('Budget Summary'!$J42*P$245,2)</f>
        <v>0</v>
      </c>
      <c r="Q42" s="302">
        <f>ROUND('Budget Summary'!$J42*Q$245,2)</f>
        <v>0</v>
      </c>
      <c r="R42" s="302">
        <f>ROUND('Budget Summary'!$J42*R$245,2)</f>
        <v>0</v>
      </c>
      <c r="S42" s="302">
        <f>ROUND('Budget Summary'!$J42*S$245,2)</f>
        <v>0</v>
      </c>
      <c r="T42" s="302">
        <f>ROUND('Budget Summary'!$J42*T$245,2)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Summary'!J43</f>
        <v>0</v>
      </c>
      <c r="I43" s="302">
        <f>ROUND('Budget Summary'!$J43*I$245,2)</f>
        <v>0</v>
      </c>
      <c r="J43" s="302">
        <f>ROUND('Budget Summary'!$J43*J$245,2)</f>
        <v>0</v>
      </c>
      <c r="K43" s="302">
        <f>ROUND('Budget Summary'!$J43*K$245,2)</f>
        <v>0</v>
      </c>
      <c r="L43" s="302">
        <f>ROUND('Budget Summary'!$J43*L$245,2)</f>
        <v>0</v>
      </c>
      <c r="M43" s="302">
        <f>ROUND('Budget Summary'!$J43*M$245,2)</f>
        <v>0</v>
      </c>
      <c r="N43" s="302">
        <f>ROUND('Budget Summary'!$J43*N$245,2)</f>
        <v>0</v>
      </c>
      <c r="O43" s="302">
        <f>ROUND('Budget Summary'!$J43*O$245,2)</f>
        <v>0</v>
      </c>
      <c r="P43" s="302">
        <f>ROUND('Budget Summary'!$J43*P$245,2)</f>
        <v>0</v>
      </c>
      <c r="Q43" s="302">
        <f>ROUND('Budget Summary'!$J43*Q$245,2)</f>
        <v>0</v>
      </c>
      <c r="R43" s="302">
        <f>ROUND('Budget Summary'!$J43*R$245,2)</f>
        <v>0</v>
      </c>
      <c r="S43" s="302">
        <f>ROUND('Budget Summary'!$J43*S$245,2)</f>
        <v>0</v>
      </c>
      <c r="T43" s="302">
        <f>ROUND('Budget Summary'!$J43*T$245,2)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73">
        <f t="shared" si="8"/>
        <v>0</v>
      </c>
      <c r="Q45" s="166">
        <f t="shared" si="8"/>
        <v>0</v>
      </c>
      <c r="R45" s="73">
        <f t="shared" si="8"/>
        <v>0</v>
      </c>
      <c r="S45" s="166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63326</v>
      </c>
      <c r="I46" s="174">
        <f t="shared" ref="I46:U46" si="9">SUM(I12,I45)</f>
        <v>5277.16</v>
      </c>
      <c r="J46" s="174">
        <f t="shared" si="9"/>
        <v>5277.16</v>
      </c>
      <c r="K46" s="174">
        <f t="shared" si="9"/>
        <v>5277.16</v>
      </c>
      <c r="L46" s="174">
        <f t="shared" si="9"/>
        <v>5277.16</v>
      </c>
      <c r="M46" s="174">
        <f t="shared" si="9"/>
        <v>5277.16</v>
      </c>
      <c r="N46" s="174">
        <f t="shared" si="9"/>
        <v>5277.16</v>
      </c>
      <c r="O46" s="174">
        <f t="shared" si="9"/>
        <v>5277.16</v>
      </c>
      <c r="P46" s="174">
        <f t="shared" si="9"/>
        <v>5277.16</v>
      </c>
      <c r="Q46" s="174">
        <f t="shared" si="9"/>
        <v>5277.16</v>
      </c>
      <c r="R46" s="174">
        <f t="shared" si="9"/>
        <v>5277.16</v>
      </c>
      <c r="S46" s="174">
        <f t="shared" si="9"/>
        <v>5277.16</v>
      </c>
      <c r="T46" s="174">
        <f t="shared" si="9"/>
        <v>5277.16</v>
      </c>
      <c r="U46" s="174">
        <f t="shared" si="9"/>
        <v>63325.920000000013</v>
      </c>
      <c r="V46" s="126">
        <f t="shared" si="0"/>
        <v>7.9999999987194315E-2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Summary'!J50</f>
        <v>6000</v>
      </c>
      <c r="I50" s="155">
        <f t="shared" ref="I50:T50" si="10">ROUND(($H$50/$U$5)*I5,2)</f>
        <v>528.74</v>
      </c>
      <c r="J50" s="155">
        <f t="shared" si="10"/>
        <v>482.76</v>
      </c>
      <c r="K50" s="155">
        <f t="shared" si="10"/>
        <v>505.75</v>
      </c>
      <c r="L50" s="155">
        <f t="shared" si="10"/>
        <v>528.74</v>
      </c>
      <c r="M50" s="155">
        <f t="shared" si="10"/>
        <v>459.77</v>
      </c>
      <c r="N50" s="155">
        <f t="shared" si="10"/>
        <v>528.74</v>
      </c>
      <c r="O50" s="155">
        <f t="shared" si="10"/>
        <v>505.75</v>
      </c>
      <c r="P50" s="155">
        <f t="shared" si="10"/>
        <v>459.77</v>
      </c>
      <c r="Q50" s="155">
        <f t="shared" si="10"/>
        <v>505.75</v>
      </c>
      <c r="R50" s="155">
        <f t="shared" si="10"/>
        <v>505.75</v>
      </c>
      <c r="S50" s="155">
        <f t="shared" si="10"/>
        <v>482.76</v>
      </c>
      <c r="T50" s="155">
        <f t="shared" si="10"/>
        <v>505.75</v>
      </c>
      <c r="U50" s="155">
        <f>SUM(I50:T50)</f>
        <v>6000.0300000000007</v>
      </c>
      <c r="V50" s="126">
        <f t="shared" si="0"/>
        <v>-3.0000000000654836E-2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Summary'!J51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6000</v>
      </c>
      <c r="I52" s="166">
        <f t="shared" si="12"/>
        <v>528.74</v>
      </c>
      <c r="J52" s="166">
        <f t="shared" si="12"/>
        <v>482.76</v>
      </c>
      <c r="K52" s="166">
        <f t="shared" si="12"/>
        <v>505.75</v>
      </c>
      <c r="L52" s="166">
        <f t="shared" si="12"/>
        <v>528.74</v>
      </c>
      <c r="M52" s="166">
        <f t="shared" si="12"/>
        <v>459.77</v>
      </c>
      <c r="N52" s="166">
        <f t="shared" si="12"/>
        <v>528.74</v>
      </c>
      <c r="O52" s="166">
        <f t="shared" si="12"/>
        <v>505.75</v>
      </c>
      <c r="P52" s="166">
        <f t="shared" si="12"/>
        <v>459.77</v>
      </c>
      <c r="Q52" s="166">
        <f t="shared" si="12"/>
        <v>505.75</v>
      </c>
      <c r="R52" s="166">
        <f t="shared" si="12"/>
        <v>505.75</v>
      </c>
      <c r="S52" s="166">
        <f t="shared" si="12"/>
        <v>482.76</v>
      </c>
      <c r="T52" s="166">
        <f t="shared" si="12"/>
        <v>505.75</v>
      </c>
      <c r="U52" s="159">
        <f t="shared" si="12"/>
        <v>6000.0300000000007</v>
      </c>
      <c r="V52" s="159">
        <f t="shared" si="12"/>
        <v>-3.0000000000654836E-2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Summary'!J53</f>
        <v>372</v>
      </c>
      <c r="I53" s="155">
        <f>ROUND((H53/$U$5)*$I$5,2)</f>
        <v>32.78</v>
      </c>
      <c r="J53" s="155">
        <f>ROUND((H53/$U$5)*$J$5,2)</f>
        <v>29.93</v>
      </c>
      <c r="K53" s="155">
        <f>ROUND((H53/$U$5)*$K$5,2)</f>
        <v>31.36</v>
      </c>
      <c r="L53" s="155">
        <f>ROUND((H53/$U$5)*$L$5,2)</f>
        <v>32.78</v>
      </c>
      <c r="M53" s="155">
        <f>ROUND((H53/$U$5)*$M$5,2)</f>
        <v>28.51</v>
      </c>
      <c r="N53" s="155">
        <f>ROUND((H53/$U$5)*$N$5,2)</f>
        <v>32.78</v>
      </c>
      <c r="O53" s="155">
        <f>ROUND((H53/$U$5)*$O$5,2)</f>
        <v>31.36</v>
      </c>
      <c r="P53" s="155">
        <f>ROUND((H53/$U$5)*$P$5,2)</f>
        <v>28.51</v>
      </c>
      <c r="Q53" s="155">
        <f>ROUND((H53/$U$5)*$Q$5,2)</f>
        <v>31.36</v>
      </c>
      <c r="R53" s="155">
        <f>ROUND((H53/$U$5)*$R$5,2)</f>
        <v>31.36</v>
      </c>
      <c r="S53" s="155">
        <f>ROUND((H53/$U$5)*$S$5,2)</f>
        <v>29.93</v>
      </c>
      <c r="T53" s="155">
        <f>ROUND((H53/$U$5)*$T$5,2)</f>
        <v>31.36</v>
      </c>
      <c r="U53" s="155">
        <f>SUM(I53:T53)</f>
        <v>372.02000000000004</v>
      </c>
      <c r="V53" s="126">
        <f t="shared" si="0"/>
        <v>-2.0000000000038654E-2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Summary'!J54</f>
        <v>87</v>
      </c>
      <c r="I54" s="155">
        <f>ROUND((H54/$U$5)*$I$5,2)</f>
        <v>7.67</v>
      </c>
      <c r="J54" s="155">
        <f>ROUND((H54/$U$5)*$J$5,2)</f>
        <v>7</v>
      </c>
      <c r="K54" s="155">
        <f>ROUND((H54/$U$5)*$K$5,2)</f>
        <v>7.33</v>
      </c>
      <c r="L54" s="155">
        <f>ROUND((H54/$U$5)*$L$5,2)</f>
        <v>7.67</v>
      </c>
      <c r="M54" s="155">
        <f>ROUND((H54/$U$5)*$M$5,2)</f>
        <v>6.67</v>
      </c>
      <c r="N54" s="155">
        <f>ROUND((H54/$U$5)*$N$5,2)</f>
        <v>7.67</v>
      </c>
      <c r="O54" s="155">
        <f>ROUND((H54/$U$5)*$O$5,2)</f>
        <v>7.33</v>
      </c>
      <c r="P54" s="155">
        <f>ROUND((H54/$U$5)*$P$5,2)</f>
        <v>6.67</v>
      </c>
      <c r="Q54" s="155">
        <f>ROUND((H54/$U$5)*$Q$5,2)</f>
        <v>7.33</v>
      </c>
      <c r="R54" s="155">
        <f>ROUND((H54/$U$5)*$R$5,2)</f>
        <v>7.33</v>
      </c>
      <c r="S54" s="155">
        <f>ROUND((H54/$U$5)*$S$5,2)</f>
        <v>7</v>
      </c>
      <c r="T54" s="155">
        <f>ROUND((H54/$U$5)*$T$5,2)</f>
        <v>7.33</v>
      </c>
      <c r="U54" s="155">
        <f>SUM(I54:T54)</f>
        <v>87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Summary'!J55</f>
        <v>41.4</v>
      </c>
      <c r="I55" s="155">
        <f>ROUND((H55/$U$5)*$I$5,2)</f>
        <v>3.65</v>
      </c>
      <c r="J55" s="155">
        <f>ROUND((H55/$U$5)*$J$5,2)</f>
        <v>3.33</v>
      </c>
      <c r="K55" s="155">
        <f>ROUND((H55/$U$5)*$K$5,2)</f>
        <v>3.49</v>
      </c>
      <c r="L55" s="155">
        <f>ROUND((H55/$U$5)*$L$5,2)</f>
        <v>3.65</v>
      </c>
      <c r="M55" s="155">
        <f>ROUND((H55/$U$5)*$M$5,2)</f>
        <v>3.17</v>
      </c>
      <c r="N55" s="155">
        <f>ROUND((H55/$U$5)*$N$5,2)</f>
        <v>3.65</v>
      </c>
      <c r="O55" s="155">
        <f>ROUND((H55/$U$5)*$O$5,2)</f>
        <v>3.49</v>
      </c>
      <c r="P55" s="155">
        <f>ROUND((H55/$U$5)*$P$5,2)</f>
        <v>3.17</v>
      </c>
      <c r="Q55" s="155">
        <f>ROUND((H55/$U$5)*$Q$5,2)</f>
        <v>3.49</v>
      </c>
      <c r="R55" s="155">
        <f>ROUND((H55/$U$5)*$R$5,2)</f>
        <v>3.49</v>
      </c>
      <c r="S55" s="155">
        <f>ROUND((H55/$U$5)*$S$5,2)</f>
        <v>3.33</v>
      </c>
      <c r="T55" s="155">
        <f>ROUND((H55/$U$5)*$T$5,2)</f>
        <v>3.49</v>
      </c>
      <c r="U55" s="155">
        <f>SUM(I55:T55)</f>
        <v>41.400000000000006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Summary'!J56</f>
        <v>309.60000000000002</v>
      </c>
      <c r="I56" s="155">
        <f>ROUND((H56/$U$5)*$I$5,2)</f>
        <v>27.28</v>
      </c>
      <c r="J56" s="155">
        <f>ROUND((H56/$U$5)*$J$5,2)</f>
        <v>24.91</v>
      </c>
      <c r="K56" s="155">
        <f>ROUND((H56/$U$5)*$K$5,2)</f>
        <v>26.1</v>
      </c>
      <c r="L56" s="155">
        <f>ROUND((H56/$U$5)*$L$5,2)</f>
        <v>27.28</v>
      </c>
      <c r="M56" s="155">
        <f>ROUND((H56/$U$5)*$M$5,2)</f>
        <v>23.72</v>
      </c>
      <c r="N56" s="155">
        <f>ROUND((H56/$U$5)*$N$5,2)</f>
        <v>27.28</v>
      </c>
      <c r="O56" s="155">
        <f>ROUND((H56/$U$5)*$O$5,2)</f>
        <v>26.1</v>
      </c>
      <c r="P56" s="155">
        <f>ROUND((H56/$U$5)*$P$5,2)</f>
        <v>23.72</v>
      </c>
      <c r="Q56" s="155">
        <f>ROUND((H56/$U$5)*$Q$5,2)</f>
        <v>26.1</v>
      </c>
      <c r="R56" s="155">
        <f>ROUND((H56/$U$5)*$R$5,2)</f>
        <v>26.1</v>
      </c>
      <c r="S56" s="155">
        <f>ROUND((H56/$U$5)*$S$5,2)</f>
        <v>24.91</v>
      </c>
      <c r="T56" s="155">
        <f>ROUND((H56/$U$5)*$T$5,2)</f>
        <v>26.1</v>
      </c>
      <c r="U56" s="155">
        <f>SUM(I56:T56)</f>
        <v>309.60000000000002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810</v>
      </c>
      <c r="I57" s="166">
        <f t="shared" si="13"/>
        <v>71.38</v>
      </c>
      <c r="J57" s="166">
        <f t="shared" si="13"/>
        <v>65.17</v>
      </c>
      <c r="K57" s="166">
        <f t="shared" si="13"/>
        <v>68.28</v>
      </c>
      <c r="L57" s="166">
        <f t="shared" si="13"/>
        <v>71.38</v>
      </c>
      <c r="M57" s="166">
        <f t="shared" si="13"/>
        <v>62.07</v>
      </c>
      <c r="N57" s="166">
        <f t="shared" si="13"/>
        <v>71.38</v>
      </c>
      <c r="O57" s="166">
        <f t="shared" si="13"/>
        <v>68.28</v>
      </c>
      <c r="P57" s="166">
        <f t="shared" si="13"/>
        <v>62.07</v>
      </c>
      <c r="Q57" s="166">
        <f t="shared" si="13"/>
        <v>68.28</v>
      </c>
      <c r="R57" s="166">
        <f t="shared" si="13"/>
        <v>68.28</v>
      </c>
      <c r="S57" s="166">
        <f t="shared" si="13"/>
        <v>65.17</v>
      </c>
      <c r="T57" s="166">
        <f t="shared" si="13"/>
        <v>68.28</v>
      </c>
      <c r="U57" s="159">
        <f t="shared" si="13"/>
        <v>810.0200000000001</v>
      </c>
      <c r="V57" s="159">
        <f t="shared" si="13"/>
        <v>-2.0000000000038654E-2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Summary'!J58</f>
        <v>1.7333333333333333E-3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1.7333333333333333E-3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Summary'!J59</f>
        <v>11.44</v>
      </c>
      <c r="I59" s="155">
        <f t="shared" ref="I59:I69" si="15">ROUND((H59/$U$4)*$I$4,2)</f>
        <v>0.95</v>
      </c>
      <c r="J59" s="155">
        <f t="shared" ref="J59:J69" si="16">ROUND((H59/$U$4)*$J$4,2)</f>
        <v>1.43</v>
      </c>
      <c r="K59" s="155">
        <f t="shared" ref="K59:K69" si="17">ROUND((H59/$U$4)*$K$4,2)</f>
        <v>0.95</v>
      </c>
      <c r="L59" s="155">
        <f t="shared" ref="L59:L69" si="18">ROUND((H59/$U$4)*$L$4,2)</f>
        <v>0.48</v>
      </c>
      <c r="M59" s="155">
        <f t="shared" ref="M59:M69" si="19">ROUND((H59/$U$4)*$M$4,2)</f>
        <v>0.95</v>
      </c>
      <c r="N59" s="155">
        <f t="shared" ref="N59:N69" si="20">ROUND((H59/$U$4)*$N$4,2)</f>
        <v>0.95</v>
      </c>
      <c r="O59" s="155">
        <f t="shared" ref="O59:O69" si="21">ROUND((H59/$U$4)*$O$4,2)</f>
        <v>1.43</v>
      </c>
      <c r="P59" s="155">
        <f t="shared" ref="P59:P69" si="22">ROUND((H59/$U$4)*$P$4,2)</f>
        <v>0.95</v>
      </c>
      <c r="Q59" s="155">
        <f t="shared" ref="Q59:Q69" si="23">ROUND((H59/$U$4)*$Q$4,2)</f>
        <v>0.95</v>
      </c>
      <c r="R59" s="155">
        <f t="shared" ref="R59:R69" si="24">ROUND((H59/$U$4)*$R$4,2)</f>
        <v>0.95</v>
      </c>
      <c r="S59" s="155">
        <f t="shared" ref="S59:S69" si="25">ROUND((H59/$U$4)*$S$4,2)</f>
        <v>0.48</v>
      </c>
      <c r="T59" s="155">
        <f t="shared" ref="T59:T69" si="26">ROUND((H59/$U$4)*$T$4,2)</f>
        <v>0.95</v>
      </c>
      <c r="U59" s="155">
        <f t="shared" si="14"/>
        <v>11.419999999999998</v>
      </c>
      <c r="V59" s="126">
        <f t="shared" si="0"/>
        <v>2.000000000000135E-2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Summary'!J60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Summary'!J61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Summary'!J62</f>
        <v>7.06</v>
      </c>
      <c r="I62" s="155">
        <f t="shared" si="15"/>
        <v>0.59</v>
      </c>
      <c r="J62" s="155">
        <f t="shared" si="16"/>
        <v>0.88</v>
      </c>
      <c r="K62" s="155">
        <f t="shared" si="17"/>
        <v>0.59</v>
      </c>
      <c r="L62" s="155">
        <f t="shared" si="18"/>
        <v>0.28999999999999998</v>
      </c>
      <c r="M62" s="155">
        <f t="shared" si="19"/>
        <v>0.59</v>
      </c>
      <c r="N62" s="155">
        <f t="shared" si="20"/>
        <v>0.59</v>
      </c>
      <c r="O62" s="155">
        <f t="shared" si="21"/>
        <v>0.88</v>
      </c>
      <c r="P62" s="155">
        <f t="shared" si="22"/>
        <v>0.59</v>
      </c>
      <c r="Q62" s="155">
        <f t="shared" si="23"/>
        <v>0.59</v>
      </c>
      <c r="R62" s="155">
        <f t="shared" si="24"/>
        <v>0.59</v>
      </c>
      <c r="S62" s="155">
        <f t="shared" si="25"/>
        <v>0.28999999999999998</v>
      </c>
      <c r="T62" s="155">
        <f t="shared" si="26"/>
        <v>0.59</v>
      </c>
      <c r="U62" s="155">
        <f t="shared" si="14"/>
        <v>7.06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Summary'!J63</f>
        <v>1.048</v>
      </c>
      <c r="I63" s="155">
        <f t="shared" si="15"/>
        <v>0.09</v>
      </c>
      <c r="J63" s="155">
        <f t="shared" si="16"/>
        <v>0.13</v>
      </c>
      <c r="K63" s="155">
        <f t="shared" si="17"/>
        <v>0.09</v>
      </c>
      <c r="L63" s="155">
        <f t="shared" si="18"/>
        <v>0.04</v>
      </c>
      <c r="M63" s="155">
        <f t="shared" si="19"/>
        <v>0.09</v>
      </c>
      <c r="N63" s="155">
        <f t="shared" si="20"/>
        <v>0.09</v>
      </c>
      <c r="O63" s="155">
        <f t="shared" si="21"/>
        <v>0.13</v>
      </c>
      <c r="P63" s="155">
        <f t="shared" si="22"/>
        <v>0.09</v>
      </c>
      <c r="Q63" s="155">
        <f t="shared" si="23"/>
        <v>0.09</v>
      </c>
      <c r="R63" s="155">
        <f t="shared" si="24"/>
        <v>0.09</v>
      </c>
      <c r="S63" s="155">
        <f t="shared" si="25"/>
        <v>0.04</v>
      </c>
      <c r="T63" s="155">
        <f t="shared" si="26"/>
        <v>0.09</v>
      </c>
      <c r="U63" s="155">
        <f t="shared" si="14"/>
        <v>1.0599999999999998</v>
      </c>
      <c r="V63" s="126">
        <f t="shared" si="0"/>
        <v>-1.1999999999999789E-2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Summary'!J64</f>
        <v>15.6</v>
      </c>
      <c r="I64" s="155">
        <f t="shared" si="15"/>
        <v>1.3</v>
      </c>
      <c r="J64" s="155">
        <f t="shared" si="16"/>
        <v>1.95</v>
      </c>
      <c r="K64" s="155">
        <f t="shared" si="17"/>
        <v>1.3</v>
      </c>
      <c r="L64" s="155">
        <f t="shared" si="18"/>
        <v>0.65</v>
      </c>
      <c r="M64" s="155">
        <f t="shared" si="19"/>
        <v>1.3</v>
      </c>
      <c r="N64" s="155">
        <f t="shared" si="20"/>
        <v>1.3</v>
      </c>
      <c r="O64" s="155">
        <f t="shared" si="21"/>
        <v>1.95</v>
      </c>
      <c r="P64" s="155">
        <f t="shared" si="22"/>
        <v>1.3</v>
      </c>
      <c r="Q64" s="155">
        <f t="shared" si="23"/>
        <v>1.3</v>
      </c>
      <c r="R64" s="155">
        <f t="shared" si="24"/>
        <v>1.3</v>
      </c>
      <c r="S64" s="155">
        <f t="shared" si="25"/>
        <v>0.65</v>
      </c>
      <c r="T64" s="155">
        <f t="shared" si="26"/>
        <v>1.3</v>
      </c>
      <c r="U64" s="155">
        <f t="shared" si="14"/>
        <v>15.600000000000003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Summary'!J65</f>
        <v>13.043999999999999</v>
      </c>
      <c r="I65" s="155">
        <f t="shared" si="15"/>
        <v>1.0900000000000001</v>
      </c>
      <c r="J65" s="155">
        <f t="shared" si="16"/>
        <v>1.63</v>
      </c>
      <c r="K65" s="155">
        <f t="shared" si="17"/>
        <v>1.0900000000000001</v>
      </c>
      <c r="L65" s="155">
        <f t="shared" si="18"/>
        <v>0.54</v>
      </c>
      <c r="M65" s="155">
        <f t="shared" si="19"/>
        <v>1.0900000000000001</v>
      </c>
      <c r="N65" s="155">
        <f t="shared" si="20"/>
        <v>1.0900000000000001</v>
      </c>
      <c r="O65" s="155">
        <f t="shared" si="21"/>
        <v>1.63</v>
      </c>
      <c r="P65" s="155">
        <f t="shared" si="22"/>
        <v>1.0900000000000001</v>
      </c>
      <c r="Q65" s="155">
        <f t="shared" si="23"/>
        <v>1.0900000000000001</v>
      </c>
      <c r="R65" s="155">
        <f t="shared" si="24"/>
        <v>1.0900000000000001</v>
      </c>
      <c r="S65" s="155">
        <f t="shared" si="25"/>
        <v>0.54</v>
      </c>
      <c r="T65" s="155">
        <f t="shared" si="26"/>
        <v>1.0900000000000001</v>
      </c>
      <c r="U65" s="155">
        <f t="shared" si="14"/>
        <v>13.059999999999999</v>
      </c>
      <c r="V65" s="126">
        <f t="shared" si="0"/>
        <v>-1.6000000000000014E-2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Summary'!J66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Summary'!J67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Summary'!J68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Summary'!J69</f>
        <v>10.56</v>
      </c>
      <c r="I69" s="155">
        <f t="shared" si="15"/>
        <v>0.88</v>
      </c>
      <c r="J69" s="155">
        <f t="shared" si="16"/>
        <v>1.32</v>
      </c>
      <c r="K69" s="155">
        <f t="shared" si="17"/>
        <v>0.88</v>
      </c>
      <c r="L69" s="155">
        <f t="shared" si="18"/>
        <v>0.44</v>
      </c>
      <c r="M69" s="155">
        <f t="shared" si="19"/>
        <v>0.88</v>
      </c>
      <c r="N69" s="155">
        <f t="shared" si="20"/>
        <v>0.88</v>
      </c>
      <c r="O69" s="155">
        <f t="shared" si="21"/>
        <v>1.32</v>
      </c>
      <c r="P69" s="155">
        <f t="shared" si="22"/>
        <v>0.88</v>
      </c>
      <c r="Q69" s="155">
        <f t="shared" si="23"/>
        <v>0.88</v>
      </c>
      <c r="R69" s="155">
        <f t="shared" si="24"/>
        <v>0.88</v>
      </c>
      <c r="S69" s="155">
        <f t="shared" si="25"/>
        <v>0.44</v>
      </c>
      <c r="T69" s="155">
        <f t="shared" si="26"/>
        <v>0.88</v>
      </c>
      <c r="U69" s="155">
        <f t="shared" si="14"/>
        <v>10.560000000000002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58.753733333333336</v>
      </c>
      <c r="I70" s="166">
        <f t="shared" si="27"/>
        <v>4.9000000000000004</v>
      </c>
      <c r="J70" s="166">
        <f t="shared" si="27"/>
        <v>7.34</v>
      </c>
      <c r="K70" s="166">
        <f t="shared" si="27"/>
        <v>4.9000000000000004</v>
      </c>
      <c r="L70" s="166">
        <f t="shared" si="27"/>
        <v>2.44</v>
      </c>
      <c r="M70" s="166">
        <f t="shared" si="27"/>
        <v>4.9000000000000004</v>
      </c>
      <c r="N70" s="166">
        <f t="shared" si="27"/>
        <v>4.9000000000000004</v>
      </c>
      <c r="O70" s="166">
        <f t="shared" si="27"/>
        <v>7.34</v>
      </c>
      <c r="P70" s="166">
        <f t="shared" si="27"/>
        <v>4.9000000000000004</v>
      </c>
      <c r="Q70" s="166">
        <f t="shared" si="27"/>
        <v>4.9000000000000004</v>
      </c>
      <c r="R70" s="166">
        <f t="shared" si="27"/>
        <v>4.9000000000000004</v>
      </c>
      <c r="S70" s="166">
        <f t="shared" si="27"/>
        <v>2.44</v>
      </c>
      <c r="T70" s="166">
        <f t="shared" si="27"/>
        <v>4.9000000000000004</v>
      </c>
      <c r="U70" s="159">
        <f t="shared" si="27"/>
        <v>58.760000000000005</v>
      </c>
      <c r="V70" s="159">
        <f t="shared" si="27"/>
        <v>-6.2666666666651195E-3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Summary'!J71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Summary'!J72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Summary'!J73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Summary'!J75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Summary'!J76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Summary'!J77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Summary'!J78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Summary'!J79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Summary'!J80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Summary'!J81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Summary'!J82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Summary'!J84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Summary'!J85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Summary'!J86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Summary'!J87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Summary'!J88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Summary'!J89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Summary'!J90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Summary'!J91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Summary'!J92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Summary'!J93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Summary'!J94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Summary'!J95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Summary'!J96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Summary'!J97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Summary'!J98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Summary'!J99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Summary'!J100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Summary'!J101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Summary'!J102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Summary'!J103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Summary'!J104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Summary'!J105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Summary'!J106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Summary'!J107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Summary'!J108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Summary'!J109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Summary'!J110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Summary'!J112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Summary'!J113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Summary'!J114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Summary'!J115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Summary'!J116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Summary'!J117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Summary'!J118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Summary'!J119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Summary'!J121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Summary'!J122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Summary'!J123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Summary'!J124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Summary'!J125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Summary'!J126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Summary'!J127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Summary'!J128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Summary'!J130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Summary'!J131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Summary'!J132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Summary'!J133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Summary'!J134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Summary'!J136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Summary'!J137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Summary'!J138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Summary'!J139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Summary'!J140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Summary'!J141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Summary'!J142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Summary'!J143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Summary'!J144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Summary'!J145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Summary'!J147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Summary'!J148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Summary'!J149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Summary'!J150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Summary'!J152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Summary'!J153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Summary'!J154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Summary'!J156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Summary'!J157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Summary'!J159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Summary'!J160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Summary'!J161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Summary'!J162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Summary'!J163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Summary'!J164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Summary'!J165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Summary'!J167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Summary'!J168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Summary'!J169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Summary'!J171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Summary'!J172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Summary'!J173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Summary'!J174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Summary'!J176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Summary'!J177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Summary'!J178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Summary'!J179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Summary'!J180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Summary'!J181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Summary'!J183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Summary'!J184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Summary'!J185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Summary'!J186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Summary'!J187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Summary'!J188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Summary'!J189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Summary'!J190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Summary'!J191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Summary'!J192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Summary'!J193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Summary'!J194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Summary'!J195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Summary'!J196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Summary'!J198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Summary'!J199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Summary'!J200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Summary'!J201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Summary'!J202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Summary'!J204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Summary'!J205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Summary'!J207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Summary'!J208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Summary'!J209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Summary'!J210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Summary'!J211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Summary'!J213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Summary'!J214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Summary'!J215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Summary'!J216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Summary'!J217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Summary'!J218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Summary'!J219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Summary'!J220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Summary'!J221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Summary'!J222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Summary'!J223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Summary'!J224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Summary'!J226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Summary'!J227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Summary'!J229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6868.753733333333</v>
      </c>
      <c r="I230" s="194">
        <f t="shared" ref="I230:V230" si="84">SUM(I52,I57,I70,I74,I83,I111,I120,I129,I135,I146,I151,I155,I158,I166,I170,I175,I176,I182,I197,I203,I206,I212,I225,I228,I229)</f>
        <v>605.02</v>
      </c>
      <c r="J230" s="194">
        <f t="shared" si="84"/>
        <v>555.27</v>
      </c>
      <c r="K230" s="194">
        <f t="shared" si="84"/>
        <v>578.92999999999995</v>
      </c>
      <c r="L230" s="194">
        <f t="shared" si="84"/>
        <v>602.56000000000006</v>
      </c>
      <c r="M230" s="194">
        <f t="shared" si="84"/>
        <v>526.74</v>
      </c>
      <c r="N230" s="194">
        <f t="shared" si="84"/>
        <v>605.02</v>
      </c>
      <c r="O230" s="194">
        <f t="shared" si="84"/>
        <v>581.37</v>
      </c>
      <c r="P230" s="194">
        <f t="shared" si="84"/>
        <v>526.74</v>
      </c>
      <c r="Q230" s="194">
        <f t="shared" si="84"/>
        <v>578.92999999999995</v>
      </c>
      <c r="R230" s="194">
        <f t="shared" si="84"/>
        <v>578.92999999999995</v>
      </c>
      <c r="S230" s="194">
        <f t="shared" si="84"/>
        <v>550.37</v>
      </c>
      <c r="T230" s="194">
        <f t="shared" si="84"/>
        <v>578.92999999999995</v>
      </c>
      <c r="U230" s="194">
        <f t="shared" si="84"/>
        <v>6868.8100000000013</v>
      </c>
      <c r="V230" s="194">
        <f t="shared" si="84"/>
        <v>-5.6266666667358606E-2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1119.6160300000001</v>
      </c>
      <c r="I232" s="155">
        <f>I230*I242</f>
        <v>98.618260000000006</v>
      </c>
      <c r="J232" s="155">
        <f t="shared" ref="J232:T232" si="86">J230*J242</f>
        <v>90.509010000000004</v>
      </c>
      <c r="K232" s="155">
        <f t="shared" si="86"/>
        <v>94.365589999999997</v>
      </c>
      <c r="L232" s="155">
        <f t="shared" si="86"/>
        <v>98.217280000000017</v>
      </c>
      <c r="M232" s="155">
        <f t="shared" si="86"/>
        <v>85.858620000000002</v>
      </c>
      <c r="N232" s="155">
        <f t="shared" si="86"/>
        <v>98.618260000000006</v>
      </c>
      <c r="O232" s="155">
        <f t="shared" si="86"/>
        <v>94.763310000000004</v>
      </c>
      <c r="P232" s="155">
        <f t="shared" si="86"/>
        <v>85.858620000000002</v>
      </c>
      <c r="Q232" s="155">
        <f t="shared" si="86"/>
        <v>94.365589999999997</v>
      </c>
      <c r="R232" s="155">
        <f t="shared" si="86"/>
        <v>94.365589999999997</v>
      </c>
      <c r="S232" s="155">
        <f t="shared" si="86"/>
        <v>89.710310000000007</v>
      </c>
      <c r="T232" s="155">
        <f t="shared" si="86"/>
        <v>94.365589999999997</v>
      </c>
      <c r="U232" s="155">
        <f t="shared" si="85"/>
        <v>1119.6160300000001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7988.3697633333331</v>
      </c>
      <c r="I233" s="201">
        <f t="shared" ref="I233:U233" si="87">SUM(I230:I232)</f>
        <v>703.63825999999995</v>
      </c>
      <c r="J233" s="201">
        <f t="shared" si="87"/>
        <v>645.77900999999997</v>
      </c>
      <c r="K233" s="201">
        <f t="shared" si="87"/>
        <v>673.29558999999995</v>
      </c>
      <c r="L233" s="201">
        <f t="shared" si="87"/>
        <v>700.77728000000002</v>
      </c>
      <c r="M233" s="201">
        <f t="shared" si="87"/>
        <v>612.59861999999998</v>
      </c>
      <c r="N233" s="201">
        <f t="shared" si="87"/>
        <v>703.63825999999995</v>
      </c>
      <c r="O233" s="201">
        <f t="shared" si="87"/>
        <v>676.13331000000005</v>
      </c>
      <c r="P233" s="201">
        <f t="shared" si="87"/>
        <v>612.59861999999998</v>
      </c>
      <c r="Q233" s="201">
        <f t="shared" si="87"/>
        <v>673.29558999999995</v>
      </c>
      <c r="R233" s="201">
        <f t="shared" si="87"/>
        <v>673.29558999999995</v>
      </c>
      <c r="S233" s="201">
        <f t="shared" si="87"/>
        <v>640.08031000000005</v>
      </c>
      <c r="T233" s="201">
        <f t="shared" si="87"/>
        <v>673.29558999999995</v>
      </c>
      <c r="U233" s="201">
        <f t="shared" si="87"/>
        <v>7988.4260300000014</v>
      </c>
      <c r="V233" s="126">
        <f t="shared" si="74"/>
        <v>-5.6266666668307153E-2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55337.630236666664</v>
      </c>
      <c r="I235" s="204">
        <f t="shared" si="88"/>
        <v>4573.5217400000001</v>
      </c>
      <c r="J235" s="204">
        <f t="shared" si="88"/>
        <v>4631.3809899999997</v>
      </c>
      <c r="K235" s="204">
        <f t="shared" si="88"/>
        <v>4603.8644100000001</v>
      </c>
      <c r="L235" s="204">
        <f t="shared" si="88"/>
        <v>4576.3827199999996</v>
      </c>
      <c r="M235" s="204">
        <f t="shared" si="88"/>
        <v>4664.5613800000001</v>
      </c>
      <c r="N235" s="204">
        <f t="shared" si="88"/>
        <v>4573.5217400000001</v>
      </c>
      <c r="O235" s="204">
        <f t="shared" si="88"/>
        <v>4601.0266899999997</v>
      </c>
      <c r="P235" s="204">
        <f t="shared" si="88"/>
        <v>4664.5613800000001</v>
      </c>
      <c r="Q235" s="204">
        <f t="shared" si="88"/>
        <v>4603.8644100000001</v>
      </c>
      <c r="R235" s="204">
        <f t="shared" si="88"/>
        <v>4603.8644100000001</v>
      </c>
      <c r="S235" s="204">
        <f t="shared" si="88"/>
        <v>4637.0796899999996</v>
      </c>
      <c r="T235" s="204">
        <f t="shared" si="88"/>
        <v>4603.8644100000001</v>
      </c>
      <c r="U235" s="204">
        <f t="shared" si="88"/>
        <v>55337.49397000001</v>
      </c>
      <c r="V235" s="126">
        <f t="shared" si="74"/>
        <v>0.13626666665368248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Summary'!J242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Summary'!B5</f>
        <v xml:space="preserve">Title 1 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Summary'!K9</f>
        <v>63000</v>
      </c>
      <c r="I9" s="302">
        <f>ROUND('Budget Summary'!$K9*I$245,2)</f>
        <v>5250</v>
      </c>
      <c r="J9" s="302">
        <f>ROUND('Budget Summary'!$K9*J$245,2)</f>
        <v>5250</v>
      </c>
      <c r="K9" s="302">
        <f>ROUND('Budget Summary'!$K9*K$245,2)</f>
        <v>5250</v>
      </c>
      <c r="L9" s="302">
        <f>ROUND('Budget Summary'!$K9*L$245,2)</f>
        <v>5250</v>
      </c>
      <c r="M9" s="302">
        <f>ROUND('Budget Summary'!$K9*M$245,2)</f>
        <v>5250</v>
      </c>
      <c r="N9" s="302">
        <f>ROUND('Budget Summary'!$K9*N$245,2)</f>
        <v>5250</v>
      </c>
      <c r="O9" s="302">
        <f>ROUND('Budget Summary'!$K9*O$245,2)</f>
        <v>5250</v>
      </c>
      <c r="P9" s="302">
        <f>ROUND('Budget Summary'!$K9*P$245,2)</f>
        <v>5250</v>
      </c>
      <c r="Q9" s="302">
        <f>ROUND('Budget Summary'!$K9*Q$245,2)</f>
        <v>5250</v>
      </c>
      <c r="R9" s="302">
        <f>ROUND('Budget Summary'!$K9*R$245,2)</f>
        <v>5250</v>
      </c>
      <c r="S9" s="302">
        <f>ROUND('Budget Summary'!$K9*S$245,2)</f>
        <v>5250</v>
      </c>
      <c r="T9" s="302">
        <f>ROUND('Budget Summary'!$K9*T$245,2)</f>
        <v>5250</v>
      </c>
      <c r="U9" s="157">
        <f>SUM(I9:T9)</f>
        <v>63000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Summary'!K10</f>
        <v>0</v>
      </c>
      <c r="I10" s="302">
        <f>ROUND('Budget Summary'!$K10*I$245,2)</f>
        <v>0</v>
      </c>
      <c r="J10" s="302">
        <f>ROUND('Budget Summary'!$K10*J$245,2)</f>
        <v>0</v>
      </c>
      <c r="K10" s="302">
        <f>ROUND('Budget Summary'!$K10*K$245,2)</f>
        <v>0</v>
      </c>
      <c r="L10" s="302">
        <f>ROUND('Budget Summary'!$K10*L$245,2)</f>
        <v>0</v>
      </c>
      <c r="M10" s="302">
        <f>ROUND('Budget Summary'!$K10*M$245,2)</f>
        <v>0</v>
      </c>
      <c r="N10" s="302">
        <f>ROUND('Budget Summary'!$K10*N$245,2)</f>
        <v>0</v>
      </c>
      <c r="O10" s="302">
        <f>ROUND('Budget Summary'!$K10*O$245,2)</f>
        <v>0</v>
      </c>
      <c r="P10" s="302">
        <f>ROUND('Budget Summary'!$K10*P$245,2)</f>
        <v>0</v>
      </c>
      <c r="Q10" s="302">
        <f>ROUND('Budget Summary'!$K10*Q$245,2)</f>
        <v>0</v>
      </c>
      <c r="R10" s="302">
        <f>ROUND('Budget Summary'!$K10*R$245,2)</f>
        <v>0</v>
      </c>
      <c r="S10" s="302">
        <f>ROUND('Budget Summary'!$K10*S$245,2)</f>
        <v>0</v>
      </c>
      <c r="T10" s="302">
        <f>ROUND('Budget Summary'!$K10*T$245,2)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Summary'!K11</f>
        <v>0</v>
      </c>
      <c r="I11" s="302">
        <f>ROUND('Budget Summary'!$K11*I$245,2)</f>
        <v>0</v>
      </c>
      <c r="J11" s="302">
        <f>ROUND('Budget Summary'!$K11*J$245,2)</f>
        <v>0</v>
      </c>
      <c r="K11" s="302">
        <f>ROUND('Budget Summary'!$K11*K$245,2)</f>
        <v>0</v>
      </c>
      <c r="L11" s="302">
        <f>ROUND('Budget Summary'!$K11*L$245,2)</f>
        <v>0</v>
      </c>
      <c r="M11" s="302">
        <f>ROUND('Budget Summary'!$K11*M$245,2)</f>
        <v>0</v>
      </c>
      <c r="N11" s="302">
        <f>ROUND('Budget Summary'!$K11*N$245,2)</f>
        <v>0</v>
      </c>
      <c r="O11" s="302">
        <f>ROUND('Budget Summary'!$K11*O$245,2)</f>
        <v>0</v>
      </c>
      <c r="P11" s="302">
        <f>ROUND('Budget Summary'!$K11*P$245,2)</f>
        <v>0</v>
      </c>
      <c r="Q11" s="302">
        <f>ROUND('Budget Summary'!$K11*Q$245,2)</f>
        <v>0</v>
      </c>
      <c r="R11" s="302">
        <f>ROUND('Budget Summary'!$K11*R$245,2)</f>
        <v>0</v>
      </c>
      <c r="S11" s="302">
        <f>ROUND('Budget Summary'!$K11*S$245,2)</f>
        <v>0</v>
      </c>
      <c r="T11" s="302">
        <f>ROUND('Budget Summary'!$K11*T$245,2)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63000</v>
      </c>
      <c r="I12" s="159">
        <f t="shared" si="1"/>
        <v>5250</v>
      </c>
      <c r="J12" s="159">
        <f t="shared" si="1"/>
        <v>5250</v>
      </c>
      <c r="K12" s="159">
        <f t="shared" si="1"/>
        <v>5250</v>
      </c>
      <c r="L12" s="159">
        <f t="shared" si="1"/>
        <v>5250</v>
      </c>
      <c r="M12" s="159">
        <f t="shared" si="1"/>
        <v>5250</v>
      </c>
      <c r="N12" s="159">
        <f t="shared" si="1"/>
        <v>5250</v>
      </c>
      <c r="O12" s="159">
        <f t="shared" si="1"/>
        <v>5250</v>
      </c>
      <c r="P12" s="159">
        <f t="shared" si="1"/>
        <v>5250</v>
      </c>
      <c r="Q12" s="159">
        <f t="shared" si="1"/>
        <v>5250</v>
      </c>
      <c r="R12" s="159">
        <f t="shared" si="1"/>
        <v>5250</v>
      </c>
      <c r="S12" s="159">
        <f t="shared" si="1"/>
        <v>5250</v>
      </c>
      <c r="T12" s="159">
        <f t="shared" si="1"/>
        <v>5250</v>
      </c>
      <c r="U12" s="159">
        <f t="shared" si="1"/>
        <v>63000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Summary'!K14</f>
        <v>0</v>
      </c>
      <c r="I14" s="302">
        <f>ROUND('Budget Summary'!$K14*I$245,2)</f>
        <v>0</v>
      </c>
      <c r="J14" s="302">
        <f>ROUND('Budget Summary'!$K14*J$245,2)</f>
        <v>0</v>
      </c>
      <c r="K14" s="302">
        <f>ROUND('Budget Summary'!$K14*K$245,2)</f>
        <v>0</v>
      </c>
      <c r="L14" s="302">
        <f>ROUND('Budget Summary'!$K14*L$245,2)</f>
        <v>0</v>
      </c>
      <c r="M14" s="302">
        <f>ROUND('Budget Summary'!$K14*M$245,2)</f>
        <v>0</v>
      </c>
      <c r="N14" s="302">
        <f>ROUND('Budget Summary'!$K14*N$245,2)</f>
        <v>0</v>
      </c>
      <c r="O14" s="302">
        <f>ROUND('Budget Summary'!$K14*O$245,2)</f>
        <v>0</v>
      </c>
      <c r="P14" s="302">
        <f>ROUND('Budget Summary'!$K14*P$245,2)</f>
        <v>0</v>
      </c>
      <c r="Q14" s="302">
        <f>ROUND('Budget Summary'!$K14*Q$245,2)</f>
        <v>0</v>
      </c>
      <c r="R14" s="302">
        <f>ROUND('Budget Summary'!$K14*R$245,2)</f>
        <v>0</v>
      </c>
      <c r="S14" s="302">
        <f>ROUND('Budget Summary'!$K14*S$245,2)</f>
        <v>0</v>
      </c>
      <c r="T14" s="302">
        <f>ROUND('Budget Summary'!$K14*T$245,2)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Summary'!K15</f>
        <v>0</v>
      </c>
      <c r="I15" s="302">
        <f>ROUND('Budget Summary'!$K15*I$245,2)</f>
        <v>0</v>
      </c>
      <c r="J15" s="302">
        <f>ROUND('Budget Summary'!$K15*J$245,2)</f>
        <v>0</v>
      </c>
      <c r="K15" s="302">
        <f>ROUND('Budget Summary'!$K15*K$245,2)</f>
        <v>0</v>
      </c>
      <c r="L15" s="302">
        <f>ROUND('Budget Summary'!$K15*L$245,2)</f>
        <v>0</v>
      </c>
      <c r="M15" s="302">
        <f>ROUND('Budget Summary'!$K15*M$245,2)</f>
        <v>0</v>
      </c>
      <c r="N15" s="302">
        <f>ROUND('Budget Summary'!$K15*N$245,2)</f>
        <v>0</v>
      </c>
      <c r="O15" s="302">
        <f>ROUND('Budget Summary'!$K15*O$245,2)</f>
        <v>0</v>
      </c>
      <c r="P15" s="302">
        <f>ROUND('Budget Summary'!$K15*P$245,2)</f>
        <v>0</v>
      </c>
      <c r="Q15" s="302">
        <f>ROUND('Budget Summary'!$K15*Q$245,2)</f>
        <v>0</v>
      </c>
      <c r="R15" s="302">
        <f>ROUND('Budget Summary'!$K15*R$245,2)</f>
        <v>0</v>
      </c>
      <c r="S15" s="302">
        <f>ROUND('Budget Summary'!$K15*S$245,2)</f>
        <v>0</v>
      </c>
      <c r="T15" s="302">
        <f>ROUND('Budget Summary'!$K15*T$245,2)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Summary'!K16</f>
        <v>0</v>
      </c>
      <c r="I16" s="302">
        <f>ROUND('Budget Summary'!$K16*I$245,2)</f>
        <v>0</v>
      </c>
      <c r="J16" s="302">
        <f>ROUND('Budget Summary'!$K16*J$245,2)</f>
        <v>0</v>
      </c>
      <c r="K16" s="302">
        <f>ROUND('Budget Summary'!$K16*K$245,2)</f>
        <v>0</v>
      </c>
      <c r="L16" s="302">
        <f>ROUND('Budget Summary'!$K16*L$245,2)</f>
        <v>0</v>
      </c>
      <c r="M16" s="302">
        <f>ROUND('Budget Summary'!$K16*M$245,2)</f>
        <v>0</v>
      </c>
      <c r="N16" s="302">
        <f>ROUND('Budget Summary'!$K16*N$245,2)</f>
        <v>0</v>
      </c>
      <c r="O16" s="302">
        <f>ROUND('Budget Summary'!$K16*O$245,2)</f>
        <v>0</v>
      </c>
      <c r="P16" s="302">
        <f>ROUND('Budget Summary'!$K16*P$245,2)</f>
        <v>0</v>
      </c>
      <c r="Q16" s="302">
        <f>ROUND('Budget Summary'!$K16*Q$245,2)</f>
        <v>0</v>
      </c>
      <c r="R16" s="302">
        <f>ROUND('Budget Summary'!$K16*R$245,2)</f>
        <v>0</v>
      </c>
      <c r="S16" s="302">
        <f>ROUND('Budget Summary'!$K16*S$245,2)</f>
        <v>0</v>
      </c>
      <c r="T16" s="302">
        <f>ROUND('Budget Summary'!$K16*T$245,2)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Summary'!K17</f>
        <v>0</v>
      </c>
      <c r="I17" s="302">
        <f>ROUND('Budget Summary'!$K17*I$245,2)</f>
        <v>0</v>
      </c>
      <c r="J17" s="302">
        <f>ROUND('Budget Summary'!$K17*J$245,2)</f>
        <v>0</v>
      </c>
      <c r="K17" s="302">
        <f>ROUND('Budget Summary'!$K17*K$245,2)</f>
        <v>0</v>
      </c>
      <c r="L17" s="302">
        <f>ROUND('Budget Summary'!$K17*L$245,2)</f>
        <v>0</v>
      </c>
      <c r="M17" s="302">
        <f>ROUND('Budget Summary'!$K17*M$245,2)</f>
        <v>0</v>
      </c>
      <c r="N17" s="302">
        <f>ROUND('Budget Summary'!$K17*N$245,2)</f>
        <v>0</v>
      </c>
      <c r="O17" s="302">
        <f>ROUND('Budget Summary'!$K17*O$245,2)</f>
        <v>0</v>
      </c>
      <c r="P17" s="302">
        <f>ROUND('Budget Summary'!$K17*P$245,2)</f>
        <v>0</v>
      </c>
      <c r="Q17" s="302">
        <f>ROUND('Budget Summary'!$K17*Q$245,2)</f>
        <v>0</v>
      </c>
      <c r="R17" s="302">
        <f>ROUND('Budget Summary'!$K17*R$245,2)</f>
        <v>0</v>
      </c>
      <c r="S17" s="302">
        <f>ROUND('Budget Summary'!$K17*S$245,2)</f>
        <v>0</v>
      </c>
      <c r="T17" s="302">
        <f>ROUND('Budget Summary'!$K17*T$245,2)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Summary'!K19</f>
        <v>0</v>
      </c>
      <c r="I19" s="302">
        <f>ROUND('Budget Summary'!$K19*I$245,2)</f>
        <v>0</v>
      </c>
      <c r="J19" s="302">
        <f>ROUND('Budget Summary'!$K19*J$245,2)</f>
        <v>0</v>
      </c>
      <c r="K19" s="302">
        <f>ROUND('Budget Summary'!$K19*K$245,2)</f>
        <v>0</v>
      </c>
      <c r="L19" s="302">
        <f>ROUND('Budget Summary'!$K19*L$245,2)</f>
        <v>0</v>
      </c>
      <c r="M19" s="302">
        <f>ROUND('Budget Summary'!$K19*M$245,2)</f>
        <v>0</v>
      </c>
      <c r="N19" s="302">
        <f>ROUND('Budget Summary'!$K19*N$245,2)</f>
        <v>0</v>
      </c>
      <c r="O19" s="302">
        <f>ROUND('Budget Summary'!$K19*O$245,2)</f>
        <v>0</v>
      </c>
      <c r="P19" s="302">
        <f>ROUND('Budget Summary'!$K19*P$245,2)</f>
        <v>0</v>
      </c>
      <c r="Q19" s="302">
        <f>ROUND('Budget Summary'!$K19*Q$245,2)</f>
        <v>0</v>
      </c>
      <c r="R19" s="302">
        <f>ROUND('Budget Summary'!$K19*R$245,2)</f>
        <v>0</v>
      </c>
      <c r="S19" s="302">
        <f>ROUND('Budget Summary'!$K19*S$245,2)</f>
        <v>0</v>
      </c>
      <c r="T19" s="302">
        <f>ROUND('Budget Summary'!$K19*T$245,2)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Summary'!K20</f>
        <v>0</v>
      </c>
      <c r="I20" s="302">
        <f>ROUND('Budget Summary'!$K20*I$245,2)</f>
        <v>0</v>
      </c>
      <c r="J20" s="302">
        <f>ROUND('Budget Summary'!$K20*J$245,2)</f>
        <v>0</v>
      </c>
      <c r="K20" s="302">
        <f>ROUND('Budget Summary'!$K20*K$245,2)</f>
        <v>0</v>
      </c>
      <c r="L20" s="302">
        <f>ROUND('Budget Summary'!$K20*L$245,2)</f>
        <v>0</v>
      </c>
      <c r="M20" s="302">
        <f>ROUND('Budget Summary'!$K20*M$245,2)</f>
        <v>0</v>
      </c>
      <c r="N20" s="302">
        <f>ROUND('Budget Summary'!$K20*N$245,2)</f>
        <v>0</v>
      </c>
      <c r="O20" s="302">
        <f>ROUND('Budget Summary'!$K20*O$245,2)</f>
        <v>0</v>
      </c>
      <c r="P20" s="302">
        <f>ROUND('Budget Summary'!$K20*P$245,2)</f>
        <v>0</v>
      </c>
      <c r="Q20" s="302">
        <f>ROUND('Budget Summary'!$K20*Q$245,2)</f>
        <v>0</v>
      </c>
      <c r="R20" s="302">
        <f>ROUND('Budget Summary'!$K20*R$245,2)</f>
        <v>0</v>
      </c>
      <c r="S20" s="302">
        <f>ROUND('Budget Summary'!$K20*S$245,2)</f>
        <v>0</v>
      </c>
      <c r="T20" s="302">
        <f>ROUND('Budget Summary'!$K20*T$245,2)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Summary'!K21</f>
        <v>0</v>
      </c>
      <c r="I21" s="302">
        <f>ROUND('Budget Summary'!$K21*I$245,2)</f>
        <v>0</v>
      </c>
      <c r="J21" s="302">
        <f>ROUND('Budget Summary'!$K21*J$245,2)</f>
        <v>0</v>
      </c>
      <c r="K21" s="302">
        <f>ROUND('Budget Summary'!$K21*K$245,2)</f>
        <v>0</v>
      </c>
      <c r="L21" s="302">
        <f>ROUND('Budget Summary'!$K21*L$245,2)</f>
        <v>0</v>
      </c>
      <c r="M21" s="302">
        <f>ROUND('Budget Summary'!$K21*M$245,2)</f>
        <v>0</v>
      </c>
      <c r="N21" s="302">
        <f>ROUND('Budget Summary'!$K21*N$245,2)</f>
        <v>0</v>
      </c>
      <c r="O21" s="302">
        <f>ROUND('Budget Summary'!$K21*O$245,2)</f>
        <v>0</v>
      </c>
      <c r="P21" s="302">
        <f>ROUND('Budget Summary'!$K21*P$245,2)</f>
        <v>0</v>
      </c>
      <c r="Q21" s="302">
        <f>ROUND('Budget Summary'!$K21*Q$245,2)</f>
        <v>0</v>
      </c>
      <c r="R21" s="302">
        <f>ROUND('Budget Summary'!$K21*R$245,2)</f>
        <v>0</v>
      </c>
      <c r="S21" s="302">
        <f>ROUND('Budget Summary'!$K21*S$245,2)</f>
        <v>0</v>
      </c>
      <c r="T21" s="302">
        <f>ROUND('Budget Summary'!$K21*T$245,2)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Summary'!K22</f>
        <v>0</v>
      </c>
      <c r="I22" s="302">
        <f>ROUND('Budget Summary'!$K22*I$245,2)</f>
        <v>0</v>
      </c>
      <c r="J22" s="302">
        <f>ROUND('Budget Summary'!$K22*J$245,2)</f>
        <v>0</v>
      </c>
      <c r="K22" s="302">
        <f>ROUND('Budget Summary'!$K22*K$245,2)</f>
        <v>0</v>
      </c>
      <c r="L22" s="302">
        <f>ROUND('Budget Summary'!$K22*L$245,2)</f>
        <v>0</v>
      </c>
      <c r="M22" s="302">
        <f>ROUND('Budget Summary'!$K22*M$245,2)</f>
        <v>0</v>
      </c>
      <c r="N22" s="302">
        <f>ROUND('Budget Summary'!$K22*N$245,2)</f>
        <v>0</v>
      </c>
      <c r="O22" s="302">
        <f>ROUND('Budget Summary'!$K22*O$245,2)</f>
        <v>0</v>
      </c>
      <c r="P22" s="302">
        <f>ROUND('Budget Summary'!$K22*P$245,2)</f>
        <v>0</v>
      </c>
      <c r="Q22" s="302">
        <f>ROUND('Budget Summary'!$K22*Q$245,2)</f>
        <v>0</v>
      </c>
      <c r="R22" s="302">
        <f>ROUND('Budget Summary'!$K22*R$245,2)</f>
        <v>0</v>
      </c>
      <c r="S22" s="302">
        <f>ROUND('Budget Summary'!$K22*S$245,2)</f>
        <v>0</v>
      </c>
      <c r="T22" s="302">
        <f>ROUND('Budget Summary'!$K22*T$245,2)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Summary'!K23</f>
        <v>0</v>
      </c>
      <c r="I23" s="302">
        <f>ROUND('Budget Summary'!$K23*I$245,2)</f>
        <v>0</v>
      </c>
      <c r="J23" s="302">
        <f>ROUND('Budget Summary'!$K23*J$245,2)</f>
        <v>0</v>
      </c>
      <c r="K23" s="302">
        <f>ROUND('Budget Summary'!$K23*K$245,2)</f>
        <v>0</v>
      </c>
      <c r="L23" s="302">
        <f>ROUND('Budget Summary'!$K23*L$245,2)</f>
        <v>0</v>
      </c>
      <c r="M23" s="302">
        <f>ROUND('Budget Summary'!$K23*M$245,2)</f>
        <v>0</v>
      </c>
      <c r="N23" s="302">
        <f>ROUND('Budget Summary'!$K23*N$245,2)</f>
        <v>0</v>
      </c>
      <c r="O23" s="302">
        <f>ROUND('Budget Summary'!$K23*O$245,2)</f>
        <v>0</v>
      </c>
      <c r="P23" s="302">
        <f>ROUND('Budget Summary'!$K23*P$245,2)</f>
        <v>0</v>
      </c>
      <c r="Q23" s="302">
        <f>ROUND('Budget Summary'!$K23*Q$245,2)</f>
        <v>0</v>
      </c>
      <c r="R23" s="302">
        <f>ROUND('Budget Summary'!$K23*R$245,2)</f>
        <v>0</v>
      </c>
      <c r="S23" s="302">
        <f>ROUND('Budget Summary'!$K23*S$245,2)</f>
        <v>0</v>
      </c>
      <c r="T23" s="302">
        <f>ROUND('Budget Summary'!$K23*T$245,2)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Summary'!K24</f>
        <v>0</v>
      </c>
      <c r="I24" s="302">
        <f>ROUND('Budget Summary'!$K24*I$245,2)</f>
        <v>0</v>
      </c>
      <c r="J24" s="302">
        <f>ROUND('Budget Summary'!$K24*J$245,2)</f>
        <v>0</v>
      </c>
      <c r="K24" s="302">
        <f>ROUND('Budget Summary'!$K24*K$245,2)</f>
        <v>0</v>
      </c>
      <c r="L24" s="302">
        <f>ROUND('Budget Summary'!$K24*L$245,2)</f>
        <v>0</v>
      </c>
      <c r="M24" s="302">
        <f>ROUND('Budget Summary'!$K24*M$245,2)</f>
        <v>0</v>
      </c>
      <c r="N24" s="302">
        <f>ROUND('Budget Summary'!$K24*N$245,2)</f>
        <v>0</v>
      </c>
      <c r="O24" s="302">
        <f>ROUND('Budget Summary'!$K24*O$245,2)</f>
        <v>0</v>
      </c>
      <c r="P24" s="302">
        <f>ROUND('Budget Summary'!$K24*P$245,2)</f>
        <v>0</v>
      </c>
      <c r="Q24" s="302">
        <f>ROUND('Budget Summary'!$K24*Q$245,2)</f>
        <v>0</v>
      </c>
      <c r="R24" s="302">
        <f>ROUND('Budget Summary'!$K24*R$245,2)</f>
        <v>0</v>
      </c>
      <c r="S24" s="302">
        <f>ROUND('Budget Summary'!$K24*S$245,2)</f>
        <v>0</v>
      </c>
      <c r="T24" s="302">
        <f>ROUND('Budget Summary'!$K24*T$245,2)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Summary'!K25</f>
        <v>0</v>
      </c>
      <c r="I25" s="302">
        <f>ROUND('Budget Summary'!$K25*I$245,2)</f>
        <v>0</v>
      </c>
      <c r="J25" s="302">
        <f>ROUND('Budget Summary'!$K25*J$245,2)</f>
        <v>0</v>
      </c>
      <c r="K25" s="302">
        <f>ROUND('Budget Summary'!$K25*K$245,2)</f>
        <v>0</v>
      </c>
      <c r="L25" s="302">
        <f>ROUND('Budget Summary'!$K25*L$245,2)</f>
        <v>0</v>
      </c>
      <c r="M25" s="302">
        <f>ROUND('Budget Summary'!$K25*M$245,2)</f>
        <v>0</v>
      </c>
      <c r="N25" s="302">
        <f>ROUND('Budget Summary'!$K25*N$245,2)</f>
        <v>0</v>
      </c>
      <c r="O25" s="302">
        <f>ROUND('Budget Summary'!$K25*O$245,2)</f>
        <v>0</v>
      </c>
      <c r="P25" s="302">
        <f>ROUND('Budget Summary'!$K25*P$245,2)</f>
        <v>0</v>
      </c>
      <c r="Q25" s="302">
        <f>ROUND('Budget Summary'!$K25*Q$245,2)</f>
        <v>0</v>
      </c>
      <c r="R25" s="302">
        <f>ROUND('Budget Summary'!$K25*R$245,2)</f>
        <v>0</v>
      </c>
      <c r="S25" s="302">
        <f>ROUND('Budget Summary'!$K25*S$245,2)</f>
        <v>0</v>
      </c>
      <c r="T25" s="302">
        <f>ROUND('Budget Summary'!$K25*T$245,2)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Summary'!K26</f>
        <v>0</v>
      </c>
      <c r="I26" s="302">
        <f>ROUND('Budget Summary'!$K26*I$245,2)</f>
        <v>0</v>
      </c>
      <c r="J26" s="302">
        <f>ROUND('Budget Summary'!$K26*J$245,2)</f>
        <v>0</v>
      </c>
      <c r="K26" s="302">
        <f>ROUND('Budget Summary'!$K26*K$245,2)</f>
        <v>0</v>
      </c>
      <c r="L26" s="302">
        <f>ROUND('Budget Summary'!$K26*L$245,2)</f>
        <v>0</v>
      </c>
      <c r="M26" s="302">
        <f>ROUND('Budget Summary'!$K26*M$245,2)</f>
        <v>0</v>
      </c>
      <c r="N26" s="302">
        <f>ROUND('Budget Summary'!$K26*N$245,2)</f>
        <v>0</v>
      </c>
      <c r="O26" s="302">
        <f>ROUND('Budget Summary'!$K26*O$245,2)</f>
        <v>0</v>
      </c>
      <c r="P26" s="302">
        <f>ROUND('Budget Summary'!$K26*P$245,2)</f>
        <v>0</v>
      </c>
      <c r="Q26" s="302">
        <f>ROUND('Budget Summary'!$K26*Q$245,2)</f>
        <v>0</v>
      </c>
      <c r="R26" s="302">
        <f>ROUND('Budget Summary'!$K26*R$245,2)</f>
        <v>0</v>
      </c>
      <c r="S26" s="302">
        <f>ROUND('Budget Summary'!$K26*S$245,2)</f>
        <v>0</v>
      </c>
      <c r="T26" s="302">
        <f>ROUND('Budget Summary'!$K26*T$245,2)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Summary'!K27</f>
        <v>0</v>
      </c>
      <c r="I27" s="302">
        <f>ROUND('Budget Summary'!$K27*I$245,2)</f>
        <v>0</v>
      </c>
      <c r="J27" s="302">
        <f>ROUND('Budget Summary'!$K27*J$245,2)</f>
        <v>0</v>
      </c>
      <c r="K27" s="302">
        <f>ROUND('Budget Summary'!$K27*K$245,2)</f>
        <v>0</v>
      </c>
      <c r="L27" s="302">
        <f>ROUND('Budget Summary'!$K27*L$245,2)</f>
        <v>0</v>
      </c>
      <c r="M27" s="302">
        <f>ROUND('Budget Summary'!$K27*M$245,2)</f>
        <v>0</v>
      </c>
      <c r="N27" s="302">
        <f>ROUND('Budget Summary'!$K27*N$245,2)</f>
        <v>0</v>
      </c>
      <c r="O27" s="302">
        <f>ROUND('Budget Summary'!$K27*O$245,2)</f>
        <v>0</v>
      </c>
      <c r="P27" s="302">
        <f>ROUND('Budget Summary'!$K27*P$245,2)</f>
        <v>0</v>
      </c>
      <c r="Q27" s="302">
        <f>ROUND('Budget Summary'!$K27*Q$245,2)</f>
        <v>0</v>
      </c>
      <c r="R27" s="302">
        <f>ROUND('Budget Summary'!$K27*R$245,2)</f>
        <v>0</v>
      </c>
      <c r="S27" s="302">
        <f>ROUND('Budget Summary'!$K27*S$245,2)</f>
        <v>0</v>
      </c>
      <c r="T27" s="302">
        <f>ROUND('Budget Summary'!$K27*T$245,2)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Summary'!K28</f>
        <v>0</v>
      </c>
      <c r="I28" s="302">
        <f>ROUND('Budget Summary'!$K28*I$245,2)</f>
        <v>0</v>
      </c>
      <c r="J28" s="302">
        <f>ROUND('Budget Summary'!$K28*J$245,2)</f>
        <v>0</v>
      </c>
      <c r="K28" s="302">
        <f>ROUND('Budget Summary'!$K28*K$245,2)</f>
        <v>0</v>
      </c>
      <c r="L28" s="302">
        <f>ROUND('Budget Summary'!$K28*L$245,2)</f>
        <v>0</v>
      </c>
      <c r="M28" s="302">
        <f>ROUND('Budget Summary'!$K28*M$245,2)</f>
        <v>0</v>
      </c>
      <c r="N28" s="302">
        <f>ROUND('Budget Summary'!$K28*N$245,2)</f>
        <v>0</v>
      </c>
      <c r="O28" s="302">
        <f>ROUND('Budget Summary'!$K28*O$245,2)</f>
        <v>0</v>
      </c>
      <c r="P28" s="302">
        <f>ROUND('Budget Summary'!$K28*P$245,2)</f>
        <v>0</v>
      </c>
      <c r="Q28" s="302">
        <f>ROUND('Budget Summary'!$K28*Q$245,2)</f>
        <v>0</v>
      </c>
      <c r="R28" s="302">
        <f>ROUND('Budget Summary'!$K28*R$245,2)</f>
        <v>0</v>
      </c>
      <c r="S28" s="302">
        <f>ROUND('Budget Summary'!$K28*S$245,2)</f>
        <v>0</v>
      </c>
      <c r="T28" s="302">
        <f>ROUND('Budget Summary'!$K28*T$245,2)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Summary'!K29</f>
        <v>0</v>
      </c>
      <c r="I29" s="302">
        <f>ROUND('Budget Summary'!$K29*I$245,2)</f>
        <v>0</v>
      </c>
      <c r="J29" s="302">
        <f>ROUND('Budget Summary'!$K29*J$245,2)</f>
        <v>0</v>
      </c>
      <c r="K29" s="302">
        <f>ROUND('Budget Summary'!$K29*K$245,2)</f>
        <v>0</v>
      </c>
      <c r="L29" s="302">
        <f>ROUND('Budget Summary'!$K29*L$245,2)</f>
        <v>0</v>
      </c>
      <c r="M29" s="302">
        <f>ROUND('Budget Summary'!$K29*M$245,2)</f>
        <v>0</v>
      </c>
      <c r="N29" s="302">
        <f>ROUND('Budget Summary'!$K29*N$245,2)</f>
        <v>0</v>
      </c>
      <c r="O29" s="302">
        <f>ROUND('Budget Summary'!$K29*O$245,2)</f>
        <v>0</v>
      </c>
      <c r="P29" s="302">
        <f>ROUND('Budget Summary'!$K29*P$245,2)</f>
        <v>0</v>
      </c>
      <c r="Q29" s="302">
        <f>ROUND('Budget Summary'!$K29*Q$245,2)</f>
        <v>0</v>
      </c>
      <c r="R29" s="302">
        <f>ROUND('Budget Summary'!$K29*R$245,2)</f>
        <v>0</v>
      </c>
      <c r="S29" s="302">
        <f>ROUND('Budget Summary'!$K29*S$245,2)</f>
        <v>0</v>
      </c>
      <c r="T29" s="302">
        <f>ROUND('Budget Summary'!$K29*T$245,2)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Summary'!K30</f>
        <v>0</v>
      </c>
      <c r="I30" s="302">
        <f>ROUND('Budget Summary'!$K30*I$245,2)</f>
        <v>0</v>
      </c>
      <c r="J30" s="302">
        <f>ROUND('Budget Summary'!$K30*J$245,2)</f>
        <v>0</v>
      </c>
      <c r="K30" s="302">
        <f>ROUND('Budget Summary'!$K30*K$245,2)</f>
        <v>0</v>
      </c>
      <c r="L30" s="302">
        <f>ROUND('Budget Summary'!$K30*L$245,2)</f>
        <v>0</v>
      </c>
      <c r="M30" s="302">
        <f>ROUND('Budget Summary'!$K30*M$245,2)</f>
        <v>0</v>
      </c>
      <c r="N30" s="302">
        <f>ROUND('Budget Summary'!$K30*N$245,2)</f>
        <v>0</v>
      </c>
      <c r="O30" s="302">
        <f>ROUND('Budget Summary'!$K30*O$245,2)</f>
        <v>0</v>
      </c>
      <c r="P30" s="302">
        <f>ROUND('Budget Summary'!$K30*P$245,2)</f>
        <v>0</v>
      </c>
      <c r="Q30" s="302">
        <f>ROUND('Budget Summary'!$K30*Q$245,2)</f>
        <v>0</v>
      </c>
      <c r="R30" s="302">
        <f>ROUND('Budget Summary'!$K30*R$245,2)</f>
        <v>0</v>
      </c>
      <c r="S30" s="302">
        <f>ROUND('Budget Summary'!$K30*S$245,2)</f>
        <v>0</v>
      </c>
      <c r="T30" s="302">
        <f>ROUND('Budget Summary'!$K30*T$245,2)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Summary'!K31</f>
        <v>0</v>
      </c>
      <c r="I31" s="302">
        <f>ROUND('Budget Summary'!$K31*I$245,2)</f>
        <v>0</v>
      </c>
      <c r="J31" s="302">
        <f>ROUND('Budget Summary'!$K31*J$245,2)</f>
        <v>0</v>
      </c>
      <c r="K31" s="302">
        <f>ROUND('Budget Summary'!$K31*K$245,2)</f>
        <v>0</v>
      </c>
      <c r="L31" s="302">
        <f>ROUND('Budget Summary'!$K31*L$245,2)</f>
        <v>0</v>
      </c>
      <c r="M31" s="302">
        <f>ROUND('Budget Summary'!$K31*M$245,2)</f>
        <v>0</v>
      </c>
      <c r="N31" s="302">
        <f>ROUND('Budget Summary'!$K31*N$245,2)</f>
        <v>0</v>
      </c>
      <c r="O31" s="302">
        <f>ROUND('Budget Summary'!$K31*O$245,2)</f>
        <v>0</v>
      </c>
      <c r="P31" s="302">
        <f>ROUND('Budget Summary'!$K31*P$245,2)</f>
        <v>0</v>
      </c>
      <c r="Q31" s="302">
        <f>ROUND('Budget Summary'!$K31*Q$245,2)</f>
        <v>0</v>
      </c>
      <c r="R31" s="302">
        <f>ROUND('Budget Summary'!$K31*R$245,2)</f>
        <v>0</v>
      </c>
      <c r="S31" s="302">
        <f>ROUND('Budget Summary'!$K31*S$245,2)</f>
        <v>0</v>
      </c>
      <c r="T31" s="302">
        <f>ROUND('Budget Summary'!$K31*T$245,2)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Summary'!K32</f>
        <v>0</v>
      </c>
      <c r="I32" s="302">
        <f>ROUND('Budget Summary'!$K32*I$245,2)</f>
        <v>0</v>
      </c>
      <c r="J32" s="302">
        <f>ROUND('Budget Summary'!$K32*J$245,2)</f>
        <v>0</v>
      </c>
      <c r="K32" s="302">
        <f>ROUND('Budget Summary'!$K32*K$245,2)</f>
        <v>0</v>
      </c>
      <c r="L32" s="302">
        <f>ROUND('Budget Summary'!$K32*L$245,2)</f>
        <v>0</v>
      </c>
      <c r="M32" s="302">
        <f>ROUND('Budget Summary'!$K32*M$245,2)</f>
        <v>0</v>
      </c>
      <c r="N32" s="302">
        <f>ROUND('Budget Summary'!$K32*N$245,2)</f>
        <v>0</v>
      </c>
      <c r="O32" s="302">
        <f>ROUND('Budget Summary'!$K32*O$245,2)</f>
        <v>0</v>
      </c>
      <c r="P32" s="302">
        <f>ROUND('Budget Summary'!$K32*P$245,2)</f>
        <v>0</v>
      </c>
      <c r="Q32" s="302">
        <f>ROUND('Budget Summary'!$K32*Q$245,2)</f>
        <v>0</v>
      </c>
      <c r="R32" s="302">
        <f>ROUND('Budget Summary'!$K32*R$245,2)</f>
        <v>0</v>
      </c>
      <c r="S32" s="302">
        <f>ROUND('Budget Summary'!$K32*S$245,2)</f>
        <v>0</v>
      </c>
      <c r="T32" s="302">
        <f>ROUND('Budget Summary'!$K32*T$245,2)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Summary'!K33</f>
        <v>0</v>
      </c>
      <c r="I33" s="302">
        <f>ROUND('Budget Summary'!$K33*I$245,2)</f>
        <v>0</v>
      </c>
      <c r="J33" s="302">
        <f>ROUND('Budget Summary'!$K33*J$245,2)</f>
        <v>0</v>
      </c>
      <c r="K33" s="302">
        <f>ROUND('Budget Summary'!$K33*K$245,2)</f>
        <v>0</v>
      </c>
      <c r="L33" s="302">
        <f>ROUND('Budget Summary'!$K33*L$245,2)</f>
        <v>0</v>
      </c>
      <c r="M33" s="302">
        <f>ROUND('Budget Summary'!$K33*M$245,2)</f>
        <v>0</v>
      </c>
      <c r="N33" s="302">
        <f>ROUND('Budget Summary'!$K33*N$245,2)</f>
        <v>0</v>
      </c>
      <c r="O33" s="302">
        <f>ROUND('Budget Summary'!$K33*O$245,2)</f>
        <v>0</v>
      </c>
      <c r="P33" s="302">
        <f>ROUND('Budget Summary'!$K33*P$245,2)</f>
        <v>0</v>
      </c>
      <c r="Q33" s="302">
        <f>ROUND('Budget Summary'!$K33*Q$245,2)</f>
        <v>0</v>
      </c>
      <c r="R33" s="302">
        <f>ROUND('Budget Summary'!$K33*R$245,2)</f>
        <v>0</v>
      </c>
      <c r="S33" s="302">
        <f>ROUND('Budget Summary'!$K33*S$245,2)</f>
        <v>0</v>
      </c>
      <c r="T33" s="302">
        <f>ROUND('Budget Summary'!$K33*T$245,2)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Summary'!K34</f>
        <v>0</v>
      </c>
      <c r="I34" s="302">
        <f>ROUND('Budget Summary'!$K34*I$245,2)</f>
        <v>0</v>
      </c>
      <c r="J34" s="302">
        <f>ROUND('Budget Summary'!$K34*J$245,2)</f>
        <v>0</v>
      </c>
      <c r="K34" s="302">
        <f>ROUND('Budget Summary'!$K34*K$245,2)</f>
        <v>0</v>
      </c>
      <c r="L34" s="302">
        <f>ROUND('Budget Summary'!$K34*L$245,2)</f>
        <v>0</v>
      </c>
      <c r="M34" s="302">
        <f>ROUND('Budget Summary'!$K34*M$245,2)</f>
        <v>0</v>
      </c>
      <c r="N34" s="302">
        <f>ROUND('Budget Summary'!$K34*N$245,2)</f>
        <v>0</v>
      </c>
      <c r="O34" s="302">
        <f>ROUND('Budget Summary'!$K34*O$245,2)</f>
        <v>0</v>
      </c>
      <c r="P34" s="302">
        <f>ROUND('Budget Summary'!$K34*P$245,2)</f>
        <v>0</v>
      </c>
      <c r="Q34" s="302">
        <f>ROUND('Budget Summary'!$K34*Q$245,2)</f>
        <v>0</v>
      </c>
      <c r="R34" s="302">
        <f>ROUND('Budget Summary'!$K34*R$245,2)</f>
        <v>0</v>
      </c>
      <c r="S34" s="302">
        <f>ROUND('Budget Summary'!$K34*S$245,2)</f>
        <v>0</v>
      </c>
      <c r="T34" s="302">
        <f>ROUND('Budget Summary'!$K34*T$245,2)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Summary'!K35</f>
        <v>0</v>
      </c>
      <c r="I35" s="302">
        <f>ROUND('Budget Summary'!$K35*I$245,2)</f>
        <v>0</v>
      </c>
      <c r="J35" s="302">
        <f>ROUND('Budget Summary'!$K35*J$245,2)</f>
        <v>0</v>
      </c>
      <c r="K35" s="302">
        <f>ROUND('Budget Summary'!$K35*K$245,2)</f>
        <v>0</v>
      </c>
      <c r="L35" s="302">
        <f>ROUND('Budget Summary'!$K35*L$245,2)</f>
        <v>0</v>
      </c>
      <c r="M35" s="302">
        <f>ROUND('Budget Summary'!$K35*M$245,2)</f>
        <v>0</v>
      </c>
      <c r="N35" s="302">
        <f>ROUND('Budget Summary'!$K35*N$245,2)</f>
        <v>0</v>
      </c>
      <c r="O35" s="302">
        <f>ROUND('Budget Summary'!$K35*O$245,2)</f>
        <v>0</v>
      </c>
      <c r="P35" s="302">
        <f>ROUND('Budget Summary'!$K35*P$245,2)</f>
        <v>0</v>
      </c>
      <c r="Q35" s="302">
        <f>ROUND('Budget Summary'!$K35*Q$245,2)</f>
        <v>0</v>
      </c>
      <c r="R35" s="302">
        <f>ROUND('Budget Summary'!$K35*R$245,2)</f>
        <v>0</v>
      </c>
      <c r="S35" s="302">
        <f>ROUND('Budget Summary'!$K35*S$245,2)</f>
        <v>0</v>
      </c>
      <c r="T35" s="302">
        <f>ROUND('Budget Summary'!$K35*T$245,2)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Summary'!K36</f>
        <v>0</v>
      </c>
      <c r="I36" s="302">
        <f>ROUND('Budget Summary'!$K36*I$245,2)</f>
        <v>0</v>
      </c>
      <c r="J36" s="302">
        <f>ROUND('Budget Summary'!$K36*J$245,2)</f>
        <v>0</v>
      </c>
      <c r="K36" s="302">
        <f>ROUND('Budget Summary'!$K36*K$245,2)</f>
        <v>0</v>
      </c>
      <c r="L36" s="302">
        <f>ROUND('Budget Summary'!$K36*L$245,2)</f>
        <v>0</v>
      </c>
      <c r="M36" s="302">
        <f>ROUND('Budget Summary'!$K36*M$245,2)</f>
        <v>0</v>
      </c>
      <c r="N36" s="302">
        <f>ROUND('Budget Summary'!$K36*N$245,2)</f>
        <v>0</v>
      </c>
      <c r="O36" s="302">
        <f>ROUND('Budget Summary'!$K36*O$245,2)</f>
        <v>0</v>
      </c>
      <c r="P36" s="302">
        <f>ROUND('Budget Summary'!$K36*P$245,2)</f>
        <v>0</v>
      </c>
      <c r="Q36" s="302">
        <f>ROUND('Budget Summary'!$K36*Q$245,2)</f>
        <v>0</v>
      </c>
      <c r="R36" s="302">
        <f>ROUND('Budget Summary'!$K36*R$245,2)</f>
        <v>0</v>
      </c>
      <c r="S36" s="302">
        <f>ROUND('Budget Summary'!$K36*S$245,2)</f>
        <v>0</v>
      </c>
      <c r="T36" s="302">
        <f>ROUND('Budget Summary'!$K36*T$245,2)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Summary'!K37</f>
        <v>0</v>
      </c>
      <c r="I37" s="302">
        <f>ROUND('Budget Summary'!$K37*I$245,2)</f>
        <v>0</v>
      </c>
      <c r="J37" s="302">
        <f>ROUND('Budget Summary'!$K37*J$245,2)</f>
        <v>0</v>
      </c>
      <c r="K37" s="302">
        <f>ROUND('Budget Summary'!$K37*K$245,2)</f>
        <v>0</v>
      </c>
      <c r="L37" s="302">
        <f>ROUND('Budget Summary'!$K37*L$245,2)</f>
        <v>0</v>
      </c>
      <c r="M37" s="302">
        <f>ROUND('Budget Summary'!$K37*M$245,2)</f>
        <v>0</v>
      </c>
      <c r="N37" s="302">
        <f>ROUND('Budget Summary'!$K37*N$245,2)</f>
        <v>0</v>
      </c>
      <c r="O37" s="302">
        <f>ROUND('Budget Summary'!$K37*O$245,2)</f>
        <v>0</v>
      </c>
      <c r="P37" s="302">
        <f>ROUND('Budget Summary'!$K37*P$245,2)</f>
        <v>0</v>
      </c>
      <c r="Q37" s="302">
        <f>ROUND('Budget Summary'!$K37*Q$245,2)</f>
        <v>0</v>
      </c>
      <c r="R37" s="302">
        <f>ROUND('Budget Summary'!$K37*R$245,2)</f>
        <v>0</v>
      </c>
      <c r="S37" s="302">
        <f>ROUND('Budget Summary'!$K37*S$245,2)</f>
        <v>0</v>
      </c>
      <c r="T37" s="302">
        <f>ROUND('Budget Summary'!$K37*T$245,2)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Summary'!K38</f>
        <v>0</v>
      </c>
      <c r="I38" s="302">
        <f>ROUND('Budget Summary'!$K38*I$245,2)</f>
        <v>0</v>
      </c>
      <c r="J38" s="302">
        <f>ROUND('Budget Summary'!$K38*J$245,2)</f>
        <v>0</v>
      </c>
      <c r="K38" s="302">
        <f>ROUND('Budget Summary'!$K38*K$245,2)</f>
        <v>0</v>
      </c>
      <c r="L38" s="302">
        <f>ROUND('Budget Summary'!$K38*L$245,2)</f>
        <v>0</v>
      </c>
      <c r="M38" s="302">
        <f>ROUND('Budget Summary'!$K38*M$245,2)</f>
        <v>0</v>
      </c>
      <c r="N38" s="302">
        <f>ROUND('Budget Summary'!$K38*N$245,2)</f>
        <v>0</v>
      </c>
      <c r="O38" s="302">
        <f>ROUND('Budget Summary'!$K38*O$245,2)</f>
        <v>0</v>
      </c>
      <c r="P38" s="302">
        <f>ROUND('Budget Summary'!$K38*P$245,2)</f>
        <v>0</v>
      </c>
      <c r="Q38" s="302">
        <f>ROUND('Budget Summary'!$K38*Q$245,2)</f>
        <v>0</v>
      </c>
      <c r="R38" s="302">
        <f>ROUND('Budget Summary'!$K38*R$245,2)</f>
        <v>0</v>
      </c>
      <c r="S38" s="302">
        <f>ROUND('Budget Summary'!$K38*S$245,2)</f>
        <v>0</v>
      </c>
      <c r="T38" s="302">
        <f>ROUND('Budget Summary'!$K38*T$245,2)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Summary'!K39</f>
        <v>0</v>
      </c>
      <c r="I39" s="302">
        <f>ROUND('Budget Summary'!$K39*I$245,2)</f>
        <v>0</v>
      </c>
      <c r="J39" s="302">
        <f>ROUND('Budget Summary'!$K39*J$245,2)</f>
        <v>0</v>
      </c>
      <c r="K39" s="302">
        <f>ROUND('Budget Summary'!$K39*K$245,2)</f>
        <v>0</v>
      </c>
      <c r="L39" s="302">
        <f>ROUND('Budget Summary'!$K39*L$245,2)</f>
        <v>0</v>
      </c>
      <c r="M39" s="302">
        <f>ROUND('Budget Summary'!$K39*M$245,2)</f>
        <v>0</v>
      </c>
      <c r="N39" s="302">
        <f>ROUND('Budget Summary'!$K39*N$245,2)</f>
        <v>0</v>
      </c>
      <c r="O39" s="302">
        <f>ROUND('Budget Summary'!$K39*O$245,2)</f>
        <v>0</v>
      </c>
      <c r="P39" s="302">
        <f>ROUND('Budget Summary'!$K39*P$245,2)</f>
        <v>0</v>
      </c>
      <c r="Q39" s="302">
        <f>ROUND('Budget Summary'!$K39*Q$245,2)</f>
        <v>0</v>
      </c>
      <c r="R39" s="302">
        <f>ROUND('Budget Summary'!$K39*R$245,2)</f>
        <v>0</v>
      </c>
      <c r="S39" s="302">
        <f>ROUND('Budget Summary'!$K39*S$245,2)</f>
        <v>0</v>
      </c>
      <c r="T39" s="302">
        <f>ROUND('Budget Summary'!$K39*T$245,2)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Summary'!K41</f>
        <v>0</v>
      </c>
      <c r="I41" s="302">
        <f>ROUND('Budget Summary'!$K41*I$245,2)</f>
        <v>0</v>
      </c>
      <c r="J41" s="302">
        <f>ROUND('Budget Summary'!$K41*J$245,2)</f>
        <v>0</v>
      </c>
      <c r="K41" s="302">
        <f>ROUND('Budget Summary'!$K41*K$245,2)</f>
        <v>0</v>
      </c>
      <c r="L41" s="302">
        <f>ROUND('Budget Summary'!$K41*L$245,2)</f>
        <v>0</v>
      </c>
      <c r="M41" s="302">
        <f>ROUND('Budget Summary'!$K41*M$245,2)</f>
        <v>0</v>
      </c>
      <c r="N41" s="302">
        <f>ROUND('Budget Summary'!$K41*N$245,2)</f>
        <v>0</v>
      </c>
      <c r="O41" s="302">
        <f>ROUND('Budget Summary'!$K41*O$245,2)</f>
        <v>0</v>
      </c>
      <c r="P41" s="302">
        <f>ROUND('Budget Summary'!$K41*P$245,2)</f>
        <v>0</v>
      </c>
      <c r="Q41" s="302">
        <f>ROUND('Budget Summary'!$K41*Q$245,2)</f>
        <v>0</v>
      </c>
      <c r="R41" s="302">
        <f>ROUND('Budget Summary'!$K41*R$245,2)</f>
        <v>0</v>
      </c>
      <c r="S41" s="302">
        <f>ROUND('Budget Summary'!$K41*S$245,2)</f>
        <v>0</v>
      </c>
      <c r="T41" s="302">
        <f>ROUND('Budget Summary'!$K41*T$245,2)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Summary'!K42</f>
        <v>0</v>
      </c>
      <c r="I42" s="302">
        <f>ROUND('Budget Summary'!$K42*I$245,2)</f>
        <v>0</v>
      </c>
      <c r="J42" s="302">
        <f>ROUND('Budget Summary'!$K42*J$245,2)</f>
        <v>0</v>
      </c>
      <c r="K42" s="302">
        <f>ROUND('Budget Summary'!$K42*K$245,2)</f>
        <v>0</v>
      </c>
      <c r="L42" s="302">
        <f>ROUND('Budget Summary'!$K42*L$245,2)</f>
        <v>0</v>
      </c>
      <c r="M42" s="302">
        <f>ROUND('Budget Summary'!$K42*M$245,2)</f>
        <v>0</v>
      </c>
      <c r="N42" s="302">
        <f>ROUND('Budget Summary'!$K42*N$245,2)</f>
        <v>0</v>
      </c>
      <c r="O42" s="302">
        <f>ROUND('Budget Summary'!$K42*O$245,2)</f>
        <v>0</v>
      </c>
      <c r="P42" s="302">
        <f>ROUND('Budget Summary'!$K42*P$245,2)</f>
        <v>0</v>
      </c>
      <c r="Q42" s="302">
        <f>ROUND('Budget Summary'!$K42*Q$245,2)</f>
        <v>0</v>
      </c>
      <c r="R42" s="302">
        <f>ROUND('Budget Summary'!$K42*R$245,2)</f>
        <v>0</v>
      </c>
      <c r="S42" s="302">
        <f>ROUND('Budget Summary'!$K42*S$245,2)</f>
        <v>0</v>
      </c>
      <c r="T42" s="302">
        <f>ROUND('Budget Summary'!$K42*T$245,2)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Summary'!K43</f>
        <v>0</v>
      </c>
      <c r="I43" s="302">
        <f>ROUND('Budget Summary'!$K43*I$245,2)</f>
        <v>0</v>
      </c>
      <c r="J43" s="302">
        <f>ROUND('Budget Summary'!$K43*J$245,2)</f>
        <v>0</v>
      </c>
      <c r="K43" s="302">
        <f>ROUND('Budget Summary'!$K43*K$245,2)</f>
        <v>0</v>
      </c>
      <c r="L43" s="302">
        <f>ROUND('Budget Summary'!$K43*L$245,2)</f>
        <v>0</v>
      </c>
      <c r="M43" s="302">
        <f>ROUND('Budget Summary'!$K43*M$245,2)</f>
        <v>0</v>
      </c>
      <c r="N43" s="302">
        <f>ROUND('Budget Summary'!$K43*N$245,2)</f>
        <v>0</v>
      </c>
      <c r="O43" s="302">
        <f>ROUND('Budget Summary'!$K43*O$245,2)</f>
        <v>0</v>
      </c>
      <c r="P43" s="302">
        <f>ROUND('Budget Summary'!$K43*P$245,2)</f>
        <v>0</v>
      </c>
      <c r="Q43" s="302">
        <f>ROUND('Budget Summary'!$K43*Q$245,2)</f>
        <v>0</v>
      </c>
      <c r="R43" s="302">
        <f>ROUND('Budget Summary'!$K43*R$245,2)</f>
        <v>0</v>
      </c>
      <c r="S43" s="302">
        <f>ROUND('Budget Summary'!$K43*S$245,2)</f>
        <v>0</v>
      </c>
      <c r="T43" s="302">
        <f>ROUND('Budget Summary'!$K43*T$245,2)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73">
        <f t="shared" si="8"/>
        <v>0</v>
      </c>
      <c r="Q45" s="166">
        <f t="shared" si="8"/>
        <v>0</v>
      </c>
      <c r="R45" s="73">
        <f t="shared" si="8"/>
        <v>0</v>
      </c>
      <c r="S45" s="166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63000</v>
      </c>
      <c r="I46" s="174">
        <f t="shared" ref="I46:U46" si="9">SUM(I12,I45)</f>
        <v>5250</v>
      </c>
      <c r="J46" s="174">
        <f t="shared" si="9"/>
        <v>5250</v>
      </c>
      <c r="K46" s="174">
        <f t="shared" si="9"/>
        <v>5250</v>
      </c>
      <c r="L46" s="174">
        <f t="shared" si="9"/>
        <v>5250</v>
      </c>
      <c r="M46" s="174">
        <f t="shared" si="9"/>
        <v>5250</v>
      </c>
      <c r="N46" s="174">
        <f t="shared" si="9"/>
        <v>5250</v>
      </c>
      <c r="O46" s="174">
        <f t="shared" si="9"/>
        <v>5250</v>
      </c>
      <c r="P46" s="174">
        <f t="shared" si="9"/>
        <v>5250</v>
      </c>
      <c r="Q46" s="174">
        <f t="shared" si="9"/>
        <v>5250</v>
      </c>
      <c r="R46" s="174">
        <f t="shared" si="9"/>
        <v>5250</v>
      </c>
      <c r="S46" s="174">
        <f t="shared" si="9"/>
        <v>5250</v>
      </c>
      <c r="T46" s="174">
        <f t="shared" si="9"/>
        <v>5250</v>
      </c>
      <c r="U46" s="174">
        <f t="shared" si="9"/>
        <v>63000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Summary'!K50</f>
        <v>70457.726049999997</v>
      </c>
      <c r="I50" s="155">
        <f t="shared" ref="I50:T50" si="10">ROUND(($H$50/$U$5)*I5,2)</f>
        <v>6208.92</v>
      </c>
      <c r="J50" s="155">
        <f t="shared" si="10"/>
        <v>5669.01</v>
      </c>
      <c r="K50" s="155">
        <f t="shared" si="10"/>
        <v>5938.97</v>
      </c>
      <c r="L50" s="155">
        <f t="shared" si="10"/>
        <v>6208.92</v>
      </c>
      <c r="M50" s="155">
        <f t="shared" si="10"/>
        <v>5399.06</v>
      </c>
      <c r="N50" s="155">
        <f t="shared" si="10"/>
        <v>6208.92</v>
      </c>
      <c r="O50" s="155">
        <f t="shared" si="10"/>
        <v>5938.97</v>
      </c>
      <c r="P50" s="155">
        <f t="shared" si="10"/>
        <v>5399.06</v>
      </c>
      <c r="Q50" s="155">
        <f t="shared" si="10"/>
        <v>5938.97</v>
      </c>
      <c r="R50" s="155">
        <f t="shared" si="10"/>
        <v>5938.97</v>
      </c>
      <c r="S50" s="155">
        <f t="shared" si="10"/>
        <v>5669.01</v>
      </c>
      <c r="T50" s="155">
        <f t="shared" si="10"/>
        <v>5938.97</v>
      </c>
      <c r="U50" s="155">
        <f>SUM(I50:T50)</f>
        <v>70457.75</v>
      </c>
      <c r="V50" s="126">
        <f t="shared" si="0"/>
        <v>-2.3950000002514571E-2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Summary'!K51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70457.726049999997</v>
      </c>
      <c r="I52" s="166">
        <f t="shared" si="12"/>
        <v>6208.92</v>
      </c>
      <c r="J52" s="166">
        <f t="shared" si="12"/>
        <v>5669.01</v>
      </c>
      <c r="K52" s="166">
        <f t="shared" si="12"/>
        <v>5938.97</v>
      </c>
      <c r="L52" s="166">
        <f t="shared" si="12"/>
        <v>6208.92</v>
      </c>
      <c r="M52" s="166">
        <f t="shared" si="12"/>
        <v>5399.06</v>
      </c>
      <c r="N52" s="166">
        <f t="shared" si="12"/>
        <v>6208.92</v>
      </c>
      <c r="O52" s="166">
        <f t="shared" si="12"/>
        <v>5938.97</v>
      </c>
      <c r="P52" s="166">
        <f t="shared" si="12"/>
        <v>5399.06</v>
      </c>
      <c r="Q52" s="166">
        <f t="shared" si="12"/>
        <v>5938.97</v>
      </c>
      <c r="R52" s="166">
        <f t="shared" si="12"/>
        <v>5938.97</v>
      </c>
      <c r="S52" s="166">
        <f t="shared" si="12"/>
        <v>5669.01</v>
      </c>
      <c r="T52" s="166">
        <f t="shared" si="12"/>
        <v>5938.97</v>
      </c>
      <c r="U52" s="159">
        <f t="shared" si="12"/>
        <v>70457.75</v>
      </c>
      <c r="V52" s="159">
        <f t="shared" si="12"/>
        <v>-2.3950000002514571E-2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Summary'!K53</f>
        <v>4368.3790150999994</v>
      </c>
      <c r="I53" s="155">
        <f>ROUND((H53/$U$5)*$I$5,2)</f>
        <v>384.95</v>
      </c>
      <c r="J53" s="155">
        <f>ROUND((H53/$U$5)*$J$5,2)</f>
        <v>351.48</v>
      </c>
      <c r="K53" s="155">
        <f>ROUND((H53/$U$5)*$K$5,2)</f>
        <v>368.22</v>
      </c>
      <c r="L53" s="155">
        <f>ROUND((H53/$U$5)*$L$5,2)</f>
        <v>384.95</v>
      </c>
      <c r="M53" s="155">
        <f>ROUND((H53/$U$5)*$M$5,2)</f>
        <v>334.74</v>
      </c>
      <c r="N53" s="155">
        <f>ROUND((H53/$U$5)*$N$5,2)</f>
        <v>384.95</v>
      </c>
      <c r="O53" s="155">
        <f>ROUND((H53/$U$5)*$O$5,2)</f>
        <v>368.22</v>
      </c>
      <c r="P53" s="155">
        <f>ROUND((H53/$U$5)*$P$5,2)</f>
        <v>334.74</v>
      </c>
      <c r="Q53" s="155">
        <f>ROUND((H53/$U$5)*$Q$5,2)</f>
        <v>368.22</v>
      </c>
      <c r="R53" s="155">
        <f>ROUND((H53/$U$5)*$R$5,2)</f>
        <v>368.22</v>
      </c>
      <c r="S53" s="155">
        <f>ROUND((H53/$U$5)*$S$5,2)</f>
        <v>351.48</v>
      </c>
      <c r="T53" s="155">
        <f>ROUND((H53/$U$5)*$T$5,2)</f>
        <v>368.22</v>
      </c>
      <c r="U53" s="155">
        <f>SUM(I53:T53)</f>
        <v>4368.3900000000003</v>
      </c>
      <c r="V53" s="126">
        <f t="shared" si="0"/>
        <v>-1.0984900000948983E-2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Summary'!K54</f>
        <v>1021.6370277250001</v>
      </c>
      <c r="I54" s="155">
        <f>ROUND((H54/$U$5)*$I$5,2)</f>
        <v>90.03</v>
      </c>
      <c r="J54" s="155">
        <f>ROUND((H54/$U$5)*$J$5,2)</f>
        <v>82.2</v>
      </c>
      <c r="K54" s="155">
        <f>ROUND((H54/$U$5)*$K$5,2)</f>
        <v>86.11</v>
      </c>
      <c r="L54" s="155">
        <f>ROUND((H54/$U$5)*$L$5,2)</f>
        <v>90.03</v>
      </c>
      <c r="M54" s="155">
        <f>ROUND((H54/$U$5)*$M$5,2)</f>
        <v>78.290000000000006</v>
      </c>
      <c r="N54" s="155">
        <f>ROUND((H54/$U$5)*$N$5,2)</f>
        <v>90.03</v>
      </c>
      <c r="O54" s="155">
        <f>ROUND((H54/$U$5)*$O$5,2)</f>
        <v>86.11</v>
      </c>
      <c r="P54" s="155">
        <f>ROUND((H54/$U$5)*$P$5,2)</f>
        <v>78.290000000000006</v>
      </c>
      <c r="Q54" s="155">
        <f>ROUND((H54/$U$5)*$Q$5,2)</f>
        <v>86.11</v>
      </c>
      <c r="R54" s="155">
        <f>ROUND((H54/$U$5)*$R$5,2)</f>
        <v>86.11</v>
      </c>
      <c r="S54" s="155">
        <f>ROUND((H54/$U$5)*$S$5,2)</f>
        <v>82.2</v>
      </c>
      <c r="T54" s="155">
        <f>ROUND((H54/$U$5)*$T$5,2)</f>
        <v>86.11</v>
      </c>
      <c r="U54" s="155">
        <f>SUM(I54:T54)</f>
        <v>1021.6200000000001</v>
      </c>
      <c r="V54" s="126">
        <f t="shared" si="0"/>
        <v>1.7027724999934435E-2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Summary'!K55</f>
        <v>486.15830974499994</v>
      </c>
      <c r="I55" s="155">
        <f>ROUND((H55/$U$5)*$I$5,2)</f>
        <v>42.84</v>
      </c>
      <c r="J55" s="155">
        <f>ROUND((H55/$U$5)*$J$5,2)</f>
        <v>39.119999999999997</v>
      </c>
      <c r="K55" s="155">
        <f>ROUND((H55/$U$5)*$K$5,2)</f>
        <v>40.98</v>
      </c>
      <c r="L55" s="155">
        <f>ROUND((H55/$U$5)*$L$5,2)</f>
        <v>42.84</v>
      </c>
      <c r="M55" s="155">
        <f>ROUND((H55/$U$5)*$M$5,2)</f>
        <v>37.25</v>
      </c>
      <c r="N55" s="155">
        <f>ROUND((H55/$U$5)*$N$5,2)</f>
        <v>42.84</v>
      </c>
      <c r="O55" s="155">
        <f>ROUND((H55/$U$5)*$O$5,2)</f>
        <v>40.98</v>
      </c>
      <c r="P55" s="155">
        <f>ROUND((H55/$U$5)*$P$5,2)</f>
        <v>37.25</v>
      </c>
      <c r="Q55" s="155">
        <f>ROUND((H55/$U$5)*$Q$5,2)</f>
        <v>40.98</v>
      </c>
      <c r="R55" s="155">
        <f>ROUND((H55/$U$5)*$R$5,2)</f>
        <v>40.98</v>
      </c>
      <c r="S55" s="155">
        <f>ROUND((H55/$U$5)*$S$5,2)</f>
        <v>39.119999999999997</v>
      </c>
      <c r="T55" s="155">
        <f>ROUND((H55/$U$5)*$T$5,2)</f>
        <v>40.98</v>
      </c>
      <c r="U55" s="155">
        <f>SUM(I55:T55)</f>
        <v>486.16000000000008</v>
      </c>
      <c r="V55" s="126">
        <f t="shared" si="0"/>
        <v>-1.6902550001418604E-3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Summary'!K56</f>
        <v>3635.61866418</v>
      </c>
      <c r="I56" s="155">
        <f>ROUND((H56/$U$5)*$I$5,2)</f>
        <v>320.38</v>
      </c>
      <c r="J56" s="155">
        <f>ROUND((H56/$U$5)*$J$5,2)</f>
        <v>292.52</v>
      </c>
      <c r="K56" s="155">
        <f>ROUND((H56/$U$5)*$K$5,2)</f>
        <v>306.45</v>
      </c>
      <c r="L56" s="155">
        <f>ROUND((H56/$U$5)*$L$5,2)</f>
        <v>320.38</v>
      </c>
      <c r="M56" s="155">
        <f>ROUND((H56/$U$5)*$M$5,2)</f>
        <v>278.58999999999997</v>
      </c>
      <c r="N56" s="155">
        <f>ROUND((H56/$U$5)*$N$5,2)</f>
        <v>320.38</v>
      </c>
      <c r="O56" s="155">
        <f>ROUND((H56/$U$5)*$O$5,2)</f>
        <v>306.45</v>
      </c>
      <c r="P56" s="155">
        <f>ROUND((H56/$U$5)*$P$5,2)</f>
        <v>278.58999999999997</v>
      </c>
      <c r="Q56" s="155">
        <f>ROUND((H56/$U$5)*$Q$5,2)</f>
        <v>306.45</v>
      </c>
      <c r="R56" s="155">
        <f>ROUND((H56/$U$5)*$R$5,2)</f>
        <v>306.45</v>
      </c>
      <c r="S56" s="155">
        <f>ROUND((H56/$U$5)*$S$5,2)</f>
        <v>292.52</v>
      </c>
      <c r="T56" s="155">
        <f>ROUND((H56/$U$5)*$T$5,2)</f>
        <v>306.45</v>
      </c>
      <c r="U56" s="155">
        <f>SUM(I56:T56)</f>
        <v>3635.6099999999992</v>
      </c>
      <c r="V56" s="126">
        <f t="shared" si="0"/>
        <v>8.6641800007782876E-3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9511.7930167499999</v>
      </c>
      <c r="I57" s="166">
        <f t="shared" si="13"/>
        <v>838.2</v>
      </c>
      <c r="J57" s="166">
        <f t="shared" si="13"/>
        <v>765.31999999999994</v>
      </c>
      <c r="K57" s="166">
        <f t="shared" si="13"/>
        <v>801.76</v>
      </c>
      <c r="L57" s="166">
        <f t="shared" si="13"/>
        <v>838.2</v>
      </c>
      <c r="M57" s="166">
        <f t="shared" si="13"/>
        <v>728.87</v>
      </c>
      <c r="N57" s="166">
        <f t="shared" si="13"/>
        <v>838.2</v>
      </c>
      <c r="O57" s="166">
        <f t="shared" si="13"/>
        <v>801.76</v>
      </c>
      <c r="P57" s="166">
        <f t="shared" si="13"/>
        <v>728.87</v>
      </c>
      <c r="Q57" s="166">
        <f t="shared" si="13"/>
        <v>801.76</v>
      </c>
      <c r="R57" s="166">
        <f t="shared" si="13"/>
        <v>801.76</v>
      </c>
      <c r="S57" s="166">
        <f t="shared" si="13"/>
        <v>765.31999999999994</v>
      </c>
      <c r="T57" s="166">
        <f t="shared" si="13"/>
        <v>801.76</v>
      </c>
      <c r="U57" s="159">
        <f t="shared" si="13"/>
        <v>9511.7799999999988</v>
      </c>
      <c r="V57" s="159">
        <f t="shared" si="13"/>
        <v>1.3016749999621879E-2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Summary'!K58</f>
        <v>4912.3466000000008</v>
      </c>
      <c r="I58" s="155">
        <f>ROUND((H58/$U$4)*$I$4,2)</f>
        <v>409.36</v>
      </c>
      <c r="J58" s="155">
        <f>ROUND((H58/$U$4)*$J$4,2)</f>
        <v>614.04</v>
      </c>
      <c r="K58" s="155">
        <f>ROUND((H58/$U$4)*$K$4,2)</f>
        <v>409.36</v>
      </c>
      <c r="L58" s="155">
        <f>ROUND((H58/$U$4)*$L$4,2)</f>
        <v>204.68</v>
      </c>
      <c r="M58" s="155">
        <f>ROUND((H58/$U$4)*$M$4,2)</f>
        <v>409.36</v>
      </c>
      <c r="N58" s="155">
        <f>ROUND((H58/$U$4)*$N$4,2)</f>
        <v>409.36</v>
      </c>
      <c r="O58" s="155">
        <f>ROUND((H58/$U$4)*$O$4,2)</f>
        <v>614.04</v>
      </c>
      <c r="P58" s="155">
        <f>ROUND((H58/$U$4)*$P$4,2)</f>
        <v>409.36</v>
      </c>
      <c r="Q58" s="155">
        <f>ROUND((H58/$U$4)*$Q$4,2)</f>
        <v>409.36</v>
      </c>
      <c r="R58" s="155">
        <f>ROUND((H58/$U$4)*$R$4,2)</f>
        <v>409.36</v>
      </c>
      <c r="S58" s="155">
        <f>ROUND((H58/$U$4)*$S$4,2)</f>
        <v>204.68</v>
      </c>
      <c r="T58" s="155">
        <f>ROUND((H58/$U$4)*$T$4,2)</f>
        <v>409.36</v>
      </c>
      <c r="U58" s="155">
        <f t="shared" ref="U58:U69" si="14">SUM(I58:T58)</f>
        <v>4912.3200000000006</v>
      </c>
      <c r="V58" s="126">
        <f t="shared" si="0"/>
        <v>2.6600000000144064E-2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Summary'!K59</f>
        <v>20.591999999999999</v>
      </c>
      <c r="I59" s="155">
        <f t="shared" ref="I59:I69" si="15">ROUND((H59/$U$4)*$I$4,2)</f>
        <v>1.72</v>
      </c>
      <c r="J59" s="155">
        <f t="shared" ref="J59:J69" si="16">ROUND((H59/$U$4)*$J$4,2)</f>
        <v>2.57</v>
      </c>
      <c r="K59" s="155">
        <f t="shared" ref="K59:K69" si="17">ROUND((H59/$U$4)*$K$4,2)</f>
        <v>1.72</v>
      </c>
      <c r="L59" s="155">
        <f t="shared" ref="L59:L69" si="18">ROUND((H59/$U$4)*$L$4,2)</f>
        <v>0.86</v>
      </c>
      <c r="M59" s="155">
        <f t="shared" ref="M59:M69" si="19">ROUND((H59/$U$4)*$M$4,2)</f>
        <v>1.72</v>
      </c>
      <c r="N59" s="155">
        <f t="shared" ref="N59:N69" si="20">ROUND((H59/$U$4)*$N$4,2)</f>
        <v>1.72</v>
      </c>
      <c r="O59" s="155">
        <f t="shared" ref="O59:O69" si="21">ROUND((H59/$U$4)*$O$4,2)</f>
        <v>2.57</v>
      </c>
      <c r="P59" s="155">
        <f t="shared" ref="P59:P69" si="22">ROUND((H59/$U$4)*$P$4,2)</f>
        <v>1.72</v>
      </c>
      <c r="Q59" s="155">
        <f t="shared" ref="Q59:Q69" si="23">ROUND((H59/$U$4)*$Q$4,2)</f>
        <v>1.72</v>
      </c>
      <c r="R59" s="155">
        <f t="shared" ref="R59:R69" si="24">ROUND((H59/$U$4)*$R$4,2)</f>
        <v>1.72</v>
      </c>
      <c r="S59" s="155">
        <f t="shared" ref="S59:S69" si="25">ROUND((H59/$U$4)*$S$4,2)</f>
        <v>0.86</v>
      </c>
      <c r="T59" s="155">
        <f t="shared" ref="T59:T69" si="26">ROUND((H59/$U$4)*$T$4,2)</f>
        <v>1.72</v>
      </c>
      <c r="U59" s="155">
        <f t="shared" si="14"/>
        <v>20.619999999999997</v>
      </c>
      <c r="V59" s="126">
        <f t="shared" si="0"/>
        <v>-2.7999999999998693E-2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Summary'!K60</f>
        <v>11.256</v>
      </c>
      <c r="I60" s="155">
        <f t="shared" si="15"/>
        <v>0.94</v>
      </c>
      <c r="J60" s="155">
        <f t="shared" si="16"/>
        <v>1.41</v>
      </c>
      <c r="K60" s="155">
        <f t="shared" si="17"/>
        <v>0.94</v>
      </c>
      <c r="L60" s="155">
        <f t="shared" si="18"/>
        <v>0.47</v>
      </c>
      <c r="M60" s="155">
        <f t="shared" si="19"/>
        <v>0.94</v>
      </c>
      <c r="N60" s="155">
        <f t="shared" si="20"/>
        <v>0.94</v>
      </c>
      <c r="O60" s="155">
        <f t="shared" si="21"/>
        <v>1.41</v>
      </c>
      <c r="P60" s="155">
        <f t="shared" si="22"/>
        <v>0.94</v>
      </c>
      <c r="Q60" s="155">
        <f t="shared" si="23"/>
        <v>0.94</v>
      </c>
      <c r="R60" s="155">
        <f t="shared" si="24"/>
        <v>0.94</v>
      </c>
      <c r="S60" s="155">
        <f t="shared" si="25"/>
        <v>0.47</v>
      </c>
      <c r="T60" s="155">
        <f t="shared" si="26"/>
        <v>0.94</v>
      </c>
      <c r="U60" s="155">
        <f t="shared" si="14"/>
        <v>11.279999999999998</v>
      </c>
      <c r="V60" s="126">
        <f t="shared" si="0"/>
        <v>-2.3999999999997357E-2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Summary'!K61</f>
        <v>142.77600000000001</v>
      </c>
      <c r="I61" s="155">
        <f t="shared" si="15"/>
        <v>11.9</v>
      </c>
      <c r="J61" s="155">
        <f t="shared" si="16"/>
        <v>17.850000000000001</v>
      </c>
      <c r="K61" s="155">
        <f t="shared" si="17"/>
        <v>11.9</v>
      </c>
      <c r="L61" s="155">
        <f t="shared" si="18"/>
        <v>5.95</v>
      </c>
      <c r="M61" s="155">
        <f t="shared" si="19"/>
        <v>11.9</v>
      </c>
      <c r="N61" s="155">
        <f t="shared" si="20"/>
        <v>11.9</v>
      </c>
      <c r="O61" s="155">
        <f t="shared" si="21"/>
        <v>17.850000000000001</v>
      </c>
      <c r="P61" s="155">
        <f t="shared" si="22"/>
        <v>11.9</v>
      </c>
      <c r="Q61" s="155">
        <f t="shared" si="23"/>
        <v>11.9</v>
      </c>
      <c r="R61" s="155">
        <f t="shared" si="24"/>
        <v>11.9</v>
      </c>
      <c r="S61" s="155">
        <f t="shared" si="25"/>
        <v>5.95</v>
      </c>
      <c r="T61" s="155">
        <f t="shared" si="26"/>
        <v>11.9</v>
      </c>
      <c r="U61" s="155">
        <f t="shared" si="14"/>
        <v>142.80000000000001</v>
      </c>
      <c r="V61" s="126">
        <f t="shared" si="0"/>
        <v>-2.4000000000000909E-2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Summary'!K62</f>
        <v>124.35788647825001</v>
      </c>
      <c r="I62" s="155">
        <f t="shared" si="15"/>
        <v>10.36</v>
      </c>
      <c r="J62" s="155">
        <f t="shared" si="16"/>
        <v>15.54</v>
      </c>
      <c r="K62" s="155">
        <f t="shared" si="17"/>
        <v>10.36</v>
      </c>
      <c r="L62" s="155">
        <f t="shared" si="18"/>
        <v>5.18</v>
      </c>
      <c r="M62" s="155">
        <f t="shared" si="19"/>
        <v>10.36</v>
      </c>
      <c r="N62" s="155">
        <f t="shared" si="20"/>
        <v>10.36</v>
      </c>
      <c r="O62" s="155">
        <f t="shared" si="21"/>
        <v>15.54</v>
      </c>
      <c r="P62" s="155">
        <f t="shared" si="22"/>
        <v>10.36</v>
      </c>
      <c r="Q62" s="155">
        <f t="shared" si="23"/>
        <v>10.36</v>
      </c>
      <c r="R62" s="155">
        <f t="shared" si="24"/>
        <v>10.36</v>
      </c>
      <c r="S62" s="155">
        <f t="shared" si="25"/>
        <v>5.18</v>
      </c>
      <c r="T62" s="155">
        <f t="shared" si="26"/>
        <v>10.36</v>
      </c>
      <c r="U62" s="155">
        <f t="shared" si="14"/>
        <v>124.31999999999998</v>
      </c>
      <c r="V62" s="126">
        <f t="shared" si="0"/>
        <v>3.7886478250030109E-2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Summary'!K63</f>
        <v>18.4599242251</v>
      </c>
      <c r="I63" s="155">
        <f t="shared" si="15"/>
        <v>1.54</v>
      </c>
      <c r="J63" s="155">
        <f t="shared" si="16"/>
        <v>2.31</v>
      </c>
      <c r="K63" s="155">
        <f t="shared" si="17"/>
        <v>1.54</v>
      </c>
      <c r="L63" s="155">
        <f t="shared" si="18"/>
        <v>0.77</v>
      </c>
      <c r="M63" s="155">
        <f t="shared" si="19"/>
        <v>1.54</v>
      </c>
      <c r="N63" s="155">
        <f t="shared" si="20"/>
        <v>1.54</v>
      </c>
      <c r="O63" s="155">
        <f t="shared" si="21"/>
        <v>2.31</v>
      </c>
      <c r="P63" s="155">
        <f t="shared" si="22"/>
        <v>1.54</v>
      </c>
      <c r="Q63" s="155">
        <f t="shared" si="23"/>
        <v>1.54</v>
      </c>
      <c r="R63" s="155">
        <f t="shared" si="24"/>
        <v>1.54</v>
      </c>
      <c r="S63" s="155">
        <f t="shared" si="25"/>
        <v>0.77</v>
      </c>
      <c r="T63" s="155">
        <f t="shared" si="26"/>
        <v>1.54</v>
      </c>
      <c r="U63" s="155">
        <f t="shared" si="14"/>
        <v>18.479999999999997</v>
      </c>
      <c r="V63" s="126">
        <f t="shared" si="0"/>
        <v>-2.0075774899996901E-2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Summary'!K64</f>
        <v>274.785131595</v>
      </c>
      <c r="I64" s="155">
        <f t="shared" si="15"/>
        <v>22.9</v>
      </c>
      <c r="J64" s="155">
        <f t="shared" si="16"/>
        <v>34.35</v>
      </c>
      <c r="K64" s="155">
        <f t="shared" si="17"/>
        <v>22.9</v>
      </c>
      <c r="L64" s="155">
        <f t="shared" si="18"/>
        <v>11.45</v>
      </c>
      <c r="M64" s="155">
        <f t="shared" si="19"/>
        <v>22.9</v>
      </c>
      <c r="N64" s="155">
        <f t="shared" si="20"/>
        <v>22.9</v>
      </c>
      <c r="O64" s="155">
        <f t="shared" si="21"/>
        <v>34.35</v>
      </c>
      <c r="P64" s="155">
        <f t="shared" si="22"/>
        <v>22.9</v>
      </c>
      <c r="Q64" s="155">
        <f t="shared" si="23"/>
        <v>22.9</v>
      </c>
      <c r="R64" s="155">
        <f t="shared" si="24"/>
        <v>22.9</v>
      </c>
      <c r="S64" s="155">
        <f t="shared" si="25"/>
        <v>11.45</v>
      </c>
      <c r="T64" s="155">
        <f t="shared" si="26"/>
        <v>22.9</v>
      </c>
      <c r="U64" s="155">
        <f t="shared" si="14"/>
        <v>274.8</v>
      </c>
      <c r="V64" s="126">
        <f t="shared" si="0"/>
        <v>-1.4868405000015628E-2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Summary'!K65</f>
        <v>229.76264464905</v>
      </c>
      <c r="I65" s="155">
        <f t="shared" si="15"/>
        <v>19.149999999999999</v>
      </c>
      <c r="J65" s="155">
        <f t="shared" si="16"/>
        <v>28.72</v>
      </c>
      <c r="K65" s="155">
        <f t="shared" si="17"/>
        <v>19.149999999999999</v>
      </c>
      <c r="L65" s="155">
        <f t="shared" si="18"/>
        <v>9.57</v>
      </c>
      <c r="M65" s="155">
        <f t="shared" si="19"/>
        <v>19.149999999999999</v>
      </c>
      <c r="N65" s="155">
        <f t="shared" si="20"/>
        <v>19.149999999999999</v>
      </c>
      <c r="O65" s="155">
        <f t="shared" si="21"/>
        <v>28.72</v>
      </c>
      <c r="P65" s="155">
        <f t="shared" si="22"/>
        <v>19.149999999999999</v>
      </c>
      <c r="Q65" s="155">
        <f t="shared" si="23"/>
        <v>19.149999999999999</v>
      </c>
      <c r="R65" s="155">
        <f t="shared" si="24"/>
        <v>19.149999999999999</v>
      </c>
      <c r="S65" s="155">
        <f t="shared" si="25"/>
        <v>9.57</v>
      </c>
      <c r="T65" s="155">
        <f t="shared" si="26"/>
        <v>19.149999999999999</v>
      </c>
      <c r="U65" s="155">
        <f t="shared" si="14"/>
        <v>229.78000000000003</v>
      </c>
      <c r="V65" s="126">
        <f t="shared" si="0"/>
        <v>-1.7355350950026605E-2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Summary'!K66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Summary'!K67</f>
        <v>1889.1545209999999</v>
      </c>
      <c r="I67" s="155">
        <f t="shared" si="15"/>
        <v>157.43</v>
      </c>
      <c r="J67" s="155">
        <f t="shared" si="16"/>
        <v>236.14</v>
      </c>
      <c r="K67" s="155">
        <f t="shared" si="17"/>
        <v>157.43</v>
      </c>
      <c r="L67" s="155">
        <f t="shared" si="18"/>
        <v>78.709999999999994</v>
      </c>
      <c r="M67" s="155">
        <f t="shared" si="19"/>
        <v>157.43</v>
      </c>
      <c r="N67" s="155">
        <f t="shared" si="20"/>
        <v>157.43</v>
      </c>
      <c r="O67" s="155">
        <f t="shared" si="21"/>
        <v>236.14</v>
      </c>
      <c r="P67" s="155">
        <f t="shared" si="22"/>
        <v>157.43</v>
      </c>
      <c r="Q67" s="155">
        <f t="shared" si="23"/>
        <v>157.43</v>
      </c>
      <c r="R67" s="155">
        <f t="shared" si="24"/>
        <v>157.43</v>
      </c>
      <c r="S67" s="155">
        <f t="shared" si="25"/>
        <v>78.709999999999994</v>
      </c>
      <c r="T67" s="155">
        <f t="shared" si="26"/>
        <v>157.43</v>
      </c>
      <c r="U67" s="155">
        <f t="shared" si="14"/>
        <v>1889.1400000000003</v>
      </c>
      <c r="V67" s="126">
        <f t="shared" si="0"/>
        <v>1.4520999999604101E-2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Summary'!K68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Summary'!K69</f>
        <v>19.007999999999999</v>
      </c>
      <c r="I69" s="155">
        <f t="shared" si="15"/>
        <v>1.58</v>
      </c>
      <c r="J69" s="155">
        <f t="shared" si="16"/>
        <v>2.38</v>
      </c>
      <c r="K69" s="155">
        <f t="shared" si="17"/>
        <v>1.58</v>
      </c>
      <c r="L69" s="155">
        <f t="shared" si="18"/>
        <v>0.79</v>
      </c>
      <c r="M69" s="155">
        <f t="shared" si="19"/>
        <v>1.58</v>
      </c>
      <c r="N69" s="155">
        <f t="shared" si="20"/>
        <v>1.58</v>
      </c>
      <c r="O69" s="155">
        <f t="shared" si="21"/>
        <v>2.38</v>
      </c>
      <c r="P69" s="155">
        <f t="shared" si="22"/>
        <v>1.58</v>
      </c>
      <c r="Q69" s="155">
        <f t="shared" si="23"/>
        <v>1.58</v>
      </c>
      <c r="R69" s="155">
        <f t="shared" si="24"/>
        <v>1.58</v>
      </c>
      <c r="S69" s="155">
        <f t="shared" si="25"/>
        <v>0.79</v>
      </c>
      <c r="T69" s="155">
        <f t="shared" si="26"/>
        <v>1.58</v>
      </c>
      <c r="U69" s="155">
        <f t="shared" si="14"/>
        <v>18.979999999999997</v>
      </c>
      <c r="V69" s="126">
        <f t="shared" si="0"/>
        <v>2.8000000000002245E-2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7642.4987079474013</v>
      </c>
      <c r="I70" s="166">
        <f t="shared" si="27"/>
        <v>636.88</v>
      </c>
      <c r="J70" s="166">
        <f t="shared" si="27"/>
        <v>955.31</v>
      </c>
      <c r="K70" s="166">
        <f t="shared" si="27"/>
        <v>636.88</v>
      </c>
      <c r="L70" s="166">
        <f t="shared" si="27"/>
        <v>318.43</v>
      </c>
      <c r="M70" s="166">
        <f t="shared" si="27"/>
        <v>636.88</v>
      </c>
      <c r="N70" s="166">
        <f t="shared" si="27"/>
        <v>636.88</v>
      </c>
      <c r="O70" s="166">
        <f t="shared" si="27"/>
        <v>955.31</v>
      </c>
      <c r="P70" s="166">
        <f t="shared" si="27"/>
        <v>636.88</v>
      </c>
      <c r="Q70" s="166">
        <f t="shared" si="27"/>
        <v>636.88</v>
      </c>
      <c r="R70" s="166">
        <f t="shared" si="27"/>
        <v>636.88</v>
      </c>
      <c r="S70" s="166">
        <f t="shared" si="27"/>
        <v>318.43</v>
      </c>
      <c r="T70" s="166">
        <f t="shared" si="27"/>
        <v>636.88</v>
      </c>
      <c r="U70" s="159">
        <f t="shared" si="27"/>
        <v>7642.5199999999995</v>
      </c>
      <c r="V70" s="159">
        <f t="shared" si="27"/>
        <v>-2.1292052600255573E-2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Summary'!K71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Summary'!K72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Summary'!K73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Summary'!K75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Summary'!K76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Summary'!K77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Summary'!K78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Summary'!K79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Summary'!K80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Summary'!K81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Summary'!K82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Summary'!K84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Summary'!K85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Summary'!K86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Summary'!K87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Summary'!K88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Summary'!K89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Summary'!K90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Summary'!K91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Summary'!K92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Summary'!K93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Summary'!K94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Summary'!K95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Summary'!K96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Summary'!K97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Summary'!K98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Summary'!K99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Summary'!K100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Summary'!K101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Summary'!K102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Summary'!K103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Summary'!K104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Summary'!K105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Summary'!K106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Summary'!K107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Summary'!K108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Summary'!K109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Summary'!K110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Summary'!K112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Summary'!K113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Summary'!K114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Summary'!K115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Summary'!K116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Summary'!K117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Summary'!K118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Summary'!K119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Summary'!K121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Summary'!K122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Summary'!K123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Summary'!K124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Summary'!K125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Summary'!K126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Summary'!K127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Summary'!K128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Summary'!K130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Summary'!K131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Summary'!K132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Summary'!K133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Summary'!K134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Summary'!K136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Summary'!K137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Summary'!K138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Summary'!K139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Summary'!K140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Summary'!K141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Summary'!K142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Summary'!K143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Summary'!K144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Summary'!K145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Summary'!K147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Summary'!K148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Summary'!K149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Summary'!K150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Summary'!K152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Summary'!K153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Summary'!K154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Summary'!K156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Summary'!K157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Summary'!K159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Summary'!K160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Summary'!K161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Summary'!K162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Summary'!K163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Summary'!K164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Summary'!K165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Summary'!K167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Summary'!K168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Summary'!K169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Summary'!K171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Summary'!K172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Summary'!K173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Summary'!K174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Summary'!K176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Summary'!K177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Summary'!K178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Summary'!K179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Summary'!K180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Summary'!K181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Summary'!K183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Summary'!K184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Summary'!K185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Summary'!K186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Summary'!K187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Summary'!K188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Summary'!K189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Summary'!K190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Summary'!K191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Summary'!K192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Summary'!K193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Summary'!K194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Summary'!K195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Summary'!K196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Summary'!K198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Summary'!K199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Summary'!K200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Summary'!K201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Summary'!K202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Summary'!K204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Summary'!K205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Summary'!K207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Summary'!K208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Summary'!K209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Summary'!K210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Summary'!K211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Summary'!K213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Summary'!K214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Summary'!K215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Summary'!K216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Summary'!K217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Summary'!K218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Summary'!K219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Summary'!K220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Summary'!K221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Summary'!K222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Summary'!K223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Summary'!K224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Summary'!K226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Summary'!K227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Summary'!K229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87612.017774697393</v>
      </c>
      <c r="I230" s="194">
        <f t="shared" ref="I230:V230" si="84">SUM(I52,I57,I70,I74,I83,I111,I120,I129,I135,I146,I151,I155,I158,I166,I170,I175,I176,I182,I197,I203,I206,I212,I225,I228,I229)</f>
        <v>7684</v>
      </c>
      <c r="J230" s="194">
        <f t="shared" si="84"/>
        <v>7389.6399999999994</v>
      </c>
      <c r="K230" s="194">
        <f t="shared" si="84"/>
        <v>7377.6100000000006</v>
      </c>
      <c r="L230" s="194">
        <f t="shared" si="84"/>
        <v>7365.55</v>
      </c>
      <c r="M230" s="194">
        <f t="shared" si="84"/>
        <v>6764.81</v>
      </c>
      <c r="N230" s="194">
        <f t="shared" si="84"/>
        <v>7684</v>
      </c>
      <c r="O230" s="194">
        <f t="shared" si="84"/>
        <v>7696.0400000000009</v>
      </c>
      <c r="P230" s="194">
        <f t="shared" si="84"/>
        <v>6764.81</v>
      </c>
      <c r="Q230" s="194">
        <f t="shared" si="84"/>
        <v>7377.6100000000006</v>
      </c>
      <c r="R230" s="194">
        <f t="shared" si="84"/>
        <v>7377.6100000000006</v>
      </c>
      <c r="S230" s="194">
        <f t="shared" si="84"/>
        <v>6752.76</v>
      </c>
      <c r="T230" s="194">
        <f t="shared" si="84"/>
        <v>7377.6100000000006</v>
      </c>
      <c r="U230" s="194">
        <f t="shared" si="84"/>
        <v>87612.05</v>
      </c>
      <c r="V230" s="194">
        <f t="shared" si="84"/>
        <v>-3.2225302603148265E-2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14280.764149999999</v>
      </c>
      <c r="I232" s="155">
        <f>I230*I242</f>
        <v>1252.492</v>
      </c>
      <c r="J232" s="155">
        <f t="shared" ref="J232:T232" si="86">J230*J242</f>
        <v>1204.5113199999998</v>
      </c>
      <c r="K232" s="155">
        <f t="shared" si="86"/>
        <v>1202.5504300000002</v>
      </c>
      <c r="L232" s="155">
        <f t="shared" si="86"/>
        <v>1200.58465</v>
      </c>
      <c r="M232" s="155">
        <f t="shared" si="86"/>
        <v>1102.6640300000001</v>
      </c>
      <c r="N232" s="155">
        <f t="shared" si="86"/>
        <v>1252.492</v>
      </c>
      <c r="O232" s="155">
        <f t="shared" si="86"/>
        <v>1254.4545200000002</v>
      </c>
      <c r="P232" s="155">
        <f t="shared" si="86"/>
        <v>1102.6640300000001</v>
      </c>
      <c r="Q232" s="155">
        <f t="shared" si="86"/>
        <v>1202.5504300000002</v>
      </c>
      <c r="R232" s="155">
        <f t="shared" si="86"/>
        <v>1202.5504300000002</v>
      </c>
      <c r="S232" s="155">
        <f t="shared" si="86"/>
        <v>1100.6998800000001</v>
      </c>
      <c r="T232" s="155">
        <f t="shared" si="86"/>
        <v>1202.5504300000002</v>
      </c>
      <c r="U232" s="155">
        <f t="shared" si="85"/>
        <v>14280.764149999999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101892.7819246974</v>
      </c>
      <c r="I233" s="201">
        <f t="shared" ref="I233:U233" si="87">SUM(I230:I232)</f>
        <v>8936.4920000000002</v>
      </c>
      <c r="J233" s="201">
        <f t="shared" si="87"/>
        <v>8594.151319999999</v>
      </c>
      <c r="K233" s="201">
        <f t="shared" si="87"/>
        <v>8580.1604299999999</v>
      </c>
      <c r="L233" s="201">
        <f t="shared" si="87"/>
        <v>8566.13465</v>
      </c>
      <c r="M233" s="201">
        <f t="shared" si="87"/>
        <v>7867.4740300000003</v>
      </c>
      <c r="N233" s="201">
        <f t="shared" si="87"/>
        <v>8936.4920000000002</v>
      </c>
      <c r="O233" s="201">
        <f t="shared" si="87"/>
        <v>8950.4945200000002</v>
      </c>
      <c r="P233" s="201">
        <f t="shared" si="87"/>
        <v>7867.4740300000003</v>
      </c>
      <c r="Q233" s="201">
        <f t="shared" si="87"/>
        <v>8580.1604299999999</v>
      </c>
      <c r="R233" s="201">
        <f t="shared" si="87"/>
        <v>8580.1604299999999</v>
      </c>
      <c r="S233" s="201">
        <f t="shared" si="87"/>
        <v>7853.4598800000003</v>
      </c>
      <c r="T233" s="201">
        <f t="shared" si="87"/>
        <v>8580.1604299999999</v>
      </c>
      <c r="U233" s="201">
        <f t="shared" si="87"/>
        <v>101892.81415000001</v>
      </c>
      <c r="V233" s="126">
        <f t="shared" si="74"/>
        <v>-3.2225302609731443E-2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-38892.781924697396</v>
      </c>
      <c r="I235" s="204">
        <f t="shared" si="88"/>
        <v>-3686.4920000000002</v>
      </c>
      <c r="J235" s="204">
        <f t="shared" si="88"/>
        <v>-3344.151319999999</v>
      </c>
      <c r="K235" s="204">
        <f t="shared" si="88"/>
        <v>-3330.1604299999999</v>
      </c>
      <c r="L235" s="204">
        <f t="shared" si="88"/>
        <v>-3316.13465</v>
      </c>
      <c r="M235" s="204">
        <f t="shared" si="88"/>
        <v>-2617.4740300000003</v>
      </c>
      <c r="N235" s="204">
        <f t="shared" si="88"/>
        <v>-3686.4920000000002</v>
      </c>
      <c r="O235" s="204">
        <f t="shared" si="88"/>
        <v>-3700.4945200000002</v>
      </c>
      <c r="P235" s="204">
        <f t="shared" si="88"/>
        <v>-2617.4740300000003</v>
      </c>
      <c r="Q235" s="204">
        <f t="shared" si="88"/>
        <v>-3330.1604299999999</v>
      </c>
      <c r="R235" s="204">
        <f t="shared" si="88"/>
        <v>-3330.1604299999999</v>
      </c>
      <c r="S235" s="204">
        <f t="shared" si="88"/>
        <v>-2603.4598800000003</v>
      </c>
      <c r="T235" s="204">
        <f t="shared" si="88"/>
        <v>-3330.1604299999999</v>
      </c>
      <c r="U235" s="204">
        <f t="shared" si="88"/>
        <v>-38892.814150000006</v>
      </c>
      <c r="V235" s="126">
        <f t="shared" si="74"/>
        <v>3.2225302609731443E-2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Summary'!K242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Summary'!B6</f>
        <v>Title 2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Summary'!L9</f>
        <v>6842</v>
      </c>
      <c r="I9" s="302">
        <f>ROUND('Budget Summary'!$L9*I$245,2)</f>
        <v>570.16999999999996</v>
      </c>
      <c r="J9" s="302">
        <f>ROUND('Budget Summary'!$L9*J$245,2)</f>
        <v>570.16999999999996</v>
      </c>
      <c r="K9" s="302">
        <f>ROUND('Budget Summary'!$L9*K$245,2)</f>
        <v>570.16999999999996</v>
      </c>
      <c r="L9" s="302">
        <f>ROUND('Budget Summary'!$L9*L$245,2)</f>
        <v>570.16999999999996</v>
      </c>
      <c r="M9" s="302">
        <f>ROUND('Budget Summary'!$L9*M$245,2)</f>
        <v>570.16999999999996</v>
      </c>
      <c r="N9" s="302">
        <f>ROUND('Budget Summary'!$L9*N$245,2)</f>
        <v>570.16999999999996</v>
      </c>
      <c r="O9" s="302">
        <f>ROUND('Budget Summary'!$L9*O$245,2)</f>
        <v>570.16999999999996</v>
      </c>
      <c r="P9" s="302">
        <f>ROUND('Budget Summary'!$L9*P$245,2)</f>
        <v>570.16999999999996</v>
      </c>
      <c r="Q9" s="302">
        <f>ROUND('Budget Summary'!$L9*Q$245,2)</f>
        <v>570.16999999999996</v>
      </c>
      <c r="R9" s="302">
        <f>ROUND('Budget Summary'!$L9*R$245,2)</f>
        <v>570.16999999999996</v>
      </c>
      <c r="S9" s="302">
        <f>ROUND('Budget Summary'!$L9*S$245,2)</f>
        <v>570.16999999999996</v>
      </c>
      <c r="T9" s="302">
        <f>ROUND('Budget Summary'!$L9*T$245,2)</f>
        <v>570.16999999999996</v>
      </c>
      <c r="U9" s="157">
        <f>SUM(I9:T9)</f>
        <v>6842.04</v>
      </c>
      <c r="V9" s="126">
        <f>H9-U9</f>
        <v>-3.999999999996362E-2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Summary'!L10</f>
        <v>0</v>
      </c>
      <c r="I10" s="302">
        <f>ROUND('Budget Summary'!$L10*I$245,2)</f>
        <v>0</v>
      </c>
      <c r="J10" s="302">
        <f>ROUND('Budget Summary'!$L10*J$245,2)</f>
        <v>0</v>
      </c>
      <c r="K10" s="302">
        <f>ROUND('Budget Summary'!$L10*K$245,2)</f>
        <v>0</v>
      </c>
      <c r="L10" s="302">
        <f>ROUND('Budget Summary'!$L10*L$245,2)</f>
        <v>0</v>
      </c>
      <c r="M10" s="302">
        <f>ROUND('Budget Summary'!$L10*M$245,2)</f>
        <v>0</v>
      </c>
      <c r="N10" s="302">
        <f>ROUND('Budget Summary'!$L10*N$245,2)</f>
        <v>0</v>
      </c>
      <c r="O10" s="302">
        <f>ROUND('Budget Summary'!$L10*O$245,2)</f>
        <v>0</v>
      </c>
      <c r="P10" s="302">
        <f>ROUND('Budget Summary'!$L10*P$245,2)</f>
        <v>0</v>
      </c>
      <c r="Q10" s="302">
        <f>ROUND('Budget Summary'!$L10*Q$245,2)</f>
        <v>0</v>
      </c>
      <c r="R10" s="302">
        <f>ROUND('Budget Summary'!$L10*R$245,2)</f>
        <v>0</v>
      </c>
      <c r="S10" s="302">
        <f>ROUND('Budget Summary'!$L10*S$245,2)</f>
        <v>0</v>
      </c>
      <c r="T10" s="302">
        <f>ROUND('Budget Summary'!$L10*T$245,2)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Summary'!L11</f>
        <v>0</v>
      </c>
      <c r="I11" s="302">
        <f>ROUND('Budget Summary'!$L11*I$245,2)</f>
        <v>0</v>
      </c>
      <c r="J11" s="302">
        <f>ROUND('Budget Summary'!$L11*J$245,2)</f>
        <v>0</v>
      </c>
      <c r="K11" s="302">
        <f>ROUND('Budget Summary'!$L11*K$245,2)</f>
        <v>0</v>
      </c>
      <c r="L11" s="302">
        <f>ROUND('Budget Summary'!$L11*L$245,2)</f>
        <v>0</v>
      </c>
      <c r="M11" s="302">
        <f>ROUND('Budget Summary'!$L11*M$245,2)</f>
        <v>0</v>
      </c>
      <c r="N11" s="302">
        <f>ROUND('Budget Summary'!$L11*N$245,2)</f>
        <v>0</v>
      </c>
      <c r="O11" s="302">
        <f>ROUND('Budget Summary'!$L11*O$245,2)</f>
        <v>0</v>
      </c>
      <c r="P11" s="302">
        <f>ROUND('Budget Summary'!$L11*P$245,2)</f>
        <v>0</v>
      </c>
      <c r="Q11" s="302">
        <f>ROUND('Budget Summary'!$L11*Q$245,2)</f>
        <v>0</v>
      </c>
      <c r="R11" s="302">
        <f>ROUND('Budget Summary'!$L11*R$245,2)</f>
        <v>0</v>
      </c>
      <c r="S11" s="302">
        <f>ROUND('Budget Summary'!$L11*S$245,2)</f>
        <v>0</v>
      </c>
      <c r="T11" s="302">
        <f>ROUND('Budget Summary'!$L11*T$245,2)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6842</v>
      </c>
      <c r="I12" s="159">
        <f t="shared" si="1"/>
        <v>570.16999999999996</v>
      </c>
      <c r="J12" s="159">
        <f t="shared" si="1"/>
        <v>570.16999999999996</v>
      </c>
      <c r="K12" s="159">
        <f t="shared" si="1"/>
        <v>570.16999999999996</v>
      </c>
      <c r="L12" s="159">
        <f t="shared" si="1"/>
        <v>570.16999999999996</v>
      </c>
      <c r="M12" s="159">
        <f t="shared" si="1"/>
        <v>570.16999999999996</v>
      </c>
      <c r="N12" s="159">
        <f t="shared" si="1"/>
        <v>570.16999999999996</v>
      </c>
      <c r="O12" s="159">
        <f t="shared" si="1"/>
        <v>570.16999999999996</v>
      </c>
      <c r="P12" s="159">
        <f t="shared" si="1"/>
        <v>570.16999999999996</v>
      </c>
      <c r="Q12" s="159">
        <f t="shared" si="1"/>
        <v>570.16999999999996</v>
      </c>
      <c r="R12" s="159">
        <f t="shared" si="1"/>
        <v>570.16999999999996</v>
      </c>
      <c r="S12" s="159">
        <f t="shared" si="1"/>
        <v>570.16999999999996</v>
      </c>
      <c r="T12" s="159">
        <f t="shared" si="1"/>
        <v>570.16999999999996</v>
      </c>
      <c r="U12" s="159">
        <f t="shared" si="1"/>
        <v>6842.04</v>
      </c>
      <c r="V12" s="159">
        <f t="shared" si="1"/>
        <v>-3.999999999996362E-2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Summary'!L14</f>
        <v>0</v>
      </c>
      <c r="I14" s="302">
        <f>ROUND('Budget Summary'!$L14*I$245,2)</f>
        <v>0</v>
      </c>
      <c r="J14" s="302">
        <f>ROUND('Budget Summary'!$L14*J$245,2)</f>
        <v>0</v>
      </c>
      <c r="K14" s="302">
        <f>ROUND('Budget Summary'!$L14*K$245,2)</f>
        <v>0</v>
      </c>
      <c r="L14" s="302">
        <f>ROUND('Budget Summary'!$L14*L$245,2)</f>
        <v>0</v>
      </c>
      <c r="M14" s="302">
        <f>ROUND('Budget Summary'!$L14*M$245,2)</f>
        <v>0</v>
      </c>
      <c r="N14" s="302">
        <f>ROUND('Budget Summary'!$L14*N$245,2)</f>
        <v>0</v>
      </c>
      <c r="O14" s="302">
        <f>ROUND('Budget Summary'!$L14*O$245,2)</f>
        <v>0</v>
      </c>
      <c r="P14" s="302">
        <f>ROUND('Budget Summary'!$L14*P$245,2)</f>
        <v>0</v>
      </c>
      <c r="Q14" s="302">
        <f>ROUND('Budget Summary'!$L14*Q$245,2)</f>
        <v>0</v>
      </c>
      <c r="R14" s="302">
        <f>ROUND('Budget Summary'!$L14*R$245,2)</f>
        <v>0</v>
      </c>
      <c r="S14" s="302">
        <f>ROUND('Budget Summary'!$L14*S$245,2)</f>
        <v>0</v>
      </c>
      <c r="T14" s="302">
        <f>ROUND('Budget Summary'!$L14*T$245,2)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Summary'!L15</f>
        <v>0</v>
      </c>
      <c r="I15" s="302">
        <f>ROUND('Budget Summary'!$L15*I$245,2)</f>
        <v>0</v>
      </c>
      <c r="J15" s="302">
        <f>ROUND('Budget Summary'!$L15*J$245,2)</f>
        <v>0</v>
      </c>
      <c r="K15" s="302">
        <f>ROUND('Budget Summary'!$L15*K$245,2)</f>
        <v>0</v>
      </c>
      <c r="L15" s="302">
        <f>ROUND('Budget Summary'!$L15*L$245,2)</f>
        <v>0</v>
      </c>
      <c r="M15" s="302">
        <f>ROUND('Budget Summary'!$L15*M$245,2)</f>
        <v>0</v>
      </c>
      <c r="N15" s="302">
        <f>ROUND('Budget Summary'!$L15*N$245,2)</f>
        <v>0</v>
      </c>
      <c r="O15" s="302">
        <f>ROUND('Budget Summary'!$L15*O$245,2)</f>
        <v>0</v>
      </c>
      <c r="P15" s="302">
        <f>ROUND('Budget Summary'!$L15*P$245,2)</f>
        <v>0</v>
      </c>
      <c r="Q15" s="302">
        <f>ROUND('Budget Summary'!$L15*Q$245,2)</f>
        <v>0</v>
      </c>
      <c r="R15" s="302">
        <f>ROUND('Budget Summary'!$L15*R$245,2)</f>
        <v>0</v>
      </c>
      <c r="S15" s="302">
        <f>ROUND('Budget Summary'!$L15*S$245,2)</f>
        <v>0</v>
      </c>
      <c r="T15" s="302">
        <f>ROUND('Budget Summary'!$L15*T$245,2)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Summary'!L16</f>
        <v>0</v>
      </c>
      <c r="I16" s="302">
        <f>ROUND('Budget Summary'!$L16*I$245,2)</f>
        <v>0</v>
      </c>
      <c r="J16" s="302">
        <f>ROUND('Budget Summary'!$L16*J$245,2)</f>
        <v>0</v>
      </c>
      <c r="K16" s="302">
        <f>ROUND('Budget Summary'!$L16*K$245,2)</f>
        <v>0</v>
      </c>
      <c r="L16" s="302">
        <f>ROUND('Budget Summary'!$L16*L$245,2)</f>
        <v>0</v>
      </c>
      <c r="M16" s="302">
        <f>ROUND('Budget Summary'!$L16*M$245,2)</f>
        <v>0</v>
      </c>
      <c r="N16" s="302">
        <f>ROUND('Budget Summary'!$L16*N$245,2)</f>
        <v>0</v>
      </c>
      <c r="O16" s="302">
        <f>ROUND('Budget Summary'!$L16*O$245,2)</f>
        <v>0</v>
      </c>
      <c r="P16" s="302">
        <f>ROUND('Budget Summary'!$L16*P$245,2)</f>
        <v>0</v>
      </c>
      <c r="Q16" s="302">
        <f>ROUND('Budget Summary'!$L16*Q$245,2)</f>
        <v>0</v>
      </c>
      <c r="R16" s="302">
        <f>ROUND('Budget Summary'!$L16*R$245,2)</f>
        <v>0</v>
      </c>
      <c r="S16" s="302">
        <f>ROUND('Budget Summary'!$L16*S$245,2)</f>
        <v>0</v>
      </c>
      <c r="T16" s="302">
        <f>ROUND('Budget Summary'!$L16*T$245,2)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Summary'!L17</f>
        <v>0</v>
      </c>
      <c r="I17" s="302">
        <f>ROUND('Budget Summary'!$L17*I$245,2)</f>
        <v>0</v>
      </c>
      <c r="J17" s="302">
        <f>ROUND('Budget Summary'!$L17*J$245,2)</f>
        <v>0</v>
      </c>
      <c r="K17" s="302">
        <f>ROUND('Budget Summary'!$L17*K$245,2)</f>
        <v>0</v>
      </c>
      <c r="L17" s="302">
        <f>ROUND('Budget Summary'!$L17*L$245,2)</f>
        <v>0</v>
      </c>
      <c r="M17" s="302">
        <f>ROUND('Budget Summary'!$L17*M$245,2)</f>
        <v>0</v>
      </c>
      <c r="N17" s="302">
        <f>ROUND('Budget Summary'!$L17*N$245,2)</f>
        <v>0</v>
      </c>
      <c r="O17" s="302">
        <f>ROUND('Budget Summary'!$L17*O$245,2)</f>
        <v>0</v>
      </c>
      <c r="P17" s="302">
        <f>ROUND('Budget Summary'!$L17*P$245,2)</f>
        <v>0</v>
      </c>
      <c r="Q17" s="302">
        <f>ROUND('Budget Summary'!$L17*Q$245,2)</f>
        <v>0</v>
      </c>
      <c r="R17" s="302">
        <f>ROUND('Budget Summary'!$L17*R$245,2)</f>
        <v>0</v>
      </c>
      <c r="S17" s="302">
        <f>ROUND('Budget Summary'!$L17*S$245,2)</f>
        <v>0</v>
      </c>
      <c r="T17" s="302">
        <f>ROUND('Budget Summary'!$L17*T$245,2)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Summary'!L19</f>
        <v>0</v>
      </c>
      <c r="I19" s="302">
        <f>ROUND('Budget Summary'!$L19*I$245,2)</f>
        <v>0</v>
      </c>
      <c r="J19" s="302">
        <f>ROUND('Budget Summary'!$L19*J$245,2)</f>
        <v>0</v>
      </c>
      <c r="K19" s="302">
        <f>ROUND('Budget Summary'!$L19*K$245,2)</f>
        <v>0</v>
      </c>
      <c r="L19" s="302">
        <f>ROUND('Budget Summary'!$L19*L$245,2)</f>
        <v>0</v>
      </c>
      <c r="M19" s="302">
        <f>ROUND('Budget Summary'!$L19*M$245,2)</f>
        <v>0</v>
      </c>
      <c r="N19" s="302">
        <f>ROUND('Budget Summary'!$L19*N$245,2)</f>
        <v>0</v>
      </c>
      <c r="O19" s="302">
        <f>ROUND('Budget Summary'!$L19*O$245,2)</f>
        <v>0</v>
      </c>
      <c r="P19" s="302">
        <f>ROUND('Budget Summary'!$L19*P$245,2)</f>
        <v>0</v>
      </c>
      <c r="Q19" s="302">
        <f>ROUND('Budget Summary'!$L19*Q$245,2)</f>
        <v>0</v>
      </c>
      <c r="R19" s="302">
        <f>ROUND('Budget Summary'!$L19*R$245,2)</f>
        <v>0</v>
      </c>
      <c r="S19" s="302">
        <f>ROUND('Budget Summary'!$L19*S$245,2)</f>
        <v>0</v>
      </c>
      <c r="T19" s="302">
        <f>ROUND('Budget Summary'!$L19*T$245,2)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Summary'!L20</f>
        <v>0</v>
      </c>
      <c r="I20" s="302">
        <f>ROUND('Budget Summary'!$L20*I$245,2)</f>
        <v>0</v>
      </c>
      <c r="J20" s="302">
        <f>ROUND('Budget Summary'!$L20*J$245,2)</f>
        <v>0</v>
      </c>
      <c r="K20" s="302">
        <f>ROUND('Budget Summary'!$L20*K$245,2)</f>
        <v>0</v>
      </c>
      <c r="L20" s="302">
        <f>ROUND('Budget Summary'!$L20*L$245,2)</f>
        <v>0</v>
      </c>
      <c r="M20" s="302">
        <f>ROUND('Budget Summary'!$L20*M$245,2)</f>
        <v>0</v>
      </c>
      <c r="N20" s="302">
        <f>ROUND('Budget Summary'!$L20*N$245,2)</f>
        <v>0</v>
      </c>
      <c r="O20" s="302">
        <f>ROUND('Budget Summary'!$L20*O$245,2)</f>
        <v>0</v>
      </c>
      <c r="P20" s="302">
        <f>ROUND('Budget Summary'!$L20*P$245,2)</f>
        <v>0</v>
      </c>
      <c r="Q20" s="302">
        <f>ROUND('Budget Summary'!$L20*Q$245,2)</f>
        <v>0</v>
      </c>
      <c r="R20" s="302">
        <f>ROUND('Budget Summary'!$L20*R$245,2)</f>
        <v>0</v>
      </c>
      <c r="S20" s="302">
        <f>ROUND('Budget Summary'!$L20*S$245,2)</f>
        <v>0</v>
      </c>
      <c r="T20" s="302">
        <f>ROUND('Budget Summary'!$L20*T$245,2)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Summary'!L21</f>
        <v>0</v>
      </c>
      <c r="I21" s="302">
        <f>ROUND('Budget Summary'!$L21*I$245,2)</f>
        <v>0</v>
      </c>
      <c r="J21" s="302">
        <f>ROUND('Budget Summary'!$L21*J$245,2)</f>
        <v>0</v>
      </c>
      <c r="K21" s="302">
        <f>ROUND('Budget Summary'!$L21*K$245,2)</f>
        <v>0</v>
      </c>
      <c r="L21" s="302">
        <f>ROUND('Budget Summary'!$L21*L$245,2)</f>
        <v>0</v>
      </c>
      <c r="M21" s="302">
        <f>ROUND('Budget Summary'!$L21*M$245,2)</f>
        <v>0</v>
      </c>
      <c r="N21" s="302">
        <f>ROUND('Budget Summary'!$L21*N$245,2)</f>
        <v>0</v>
      </c>
      <c r="O21" s="302">
        <f>ROUND('Budget Summary'!$L21*O$245,2)</f>
        <v>0</v>
      </c>
      <c r="P21" s="302">
        <f>ROUND('Budget Summary'!$L21*P$245,2)</f>
        <v>0</v>
      </c>
      <c r="Q21" s="302">
        <f>ROUND('Budget Summary'!$L21*Q$245,2)</f>
        <v>0</v>
      </c>
      <c r="R21" s="302">
        <f>ROUND('Budget Summary'!$L21*R$245,2)</f>
        <v>0</v>
      </c>
      <c r="S21" s="302">
        <f>ROUND('Budget Summary'!$L21*S$245,2)</f>
        <v>0</v>
      </c>
      <c r="T21" s="302">
        <f>ROUND('Budget Summary'!$L21*T$245,2)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Summary'!L22</f>
        <v>0</v>
      </c>
      <c r="I22" s="302">
        <f>ROUND('Budget Summary'!$L22*I$245,2)</f>
        <v>0</v>
      </c>
      <c r="J22" s="302">
        <f>ROUND('Budget Summary'!$L22*J$245,2)</f>
        <v>0</v>
      </c>
      <c r="K22" s="302">
        <f>ROUND('Budget Summary'!$L22*K$245,2)</f>
        <v>0</v>
      </c>
      <c r="L22" s="302">
        <f>ROUND('Budget Summary'!$L22*L$245,2)</f>
        <v>0</v>
      </c>
      <c r="M22" s="302">
        <f>ROUND('Budget Summary'!$L22*M$245,2)</f>
        <v>0</v>
      </c>
      <c r="N22" s="302">
        <f>ROUND('Budget Summary'!$L22*N$245,2)</f>
        <v>0</v>
      </c>
      <c r="O22" s="302">
        <f>ROUND('Budget Summary'!$L22*O$245,2)</f>
        <v>0</v>
      </c>
      <c r="P22" s="302">
        <f>ROUND('Budget Summary'!$L22*P$245,2)</f>
        <v>0</v>
      </c>
      <c r="Q22" s="302">
        <f>ROUND('Budget Summary'!$L22*Q$245,2)</f>
        <v>0</v>
      </c>
      <c r="R22" s="302">
        <f>ROUND('Budget Summary'!$L22*R$245,2)</f>
        <v>0</v>
      </c>
      <c r="S22" s="302">
        <f>ROUND('Budget Summary'!$L22*S$245,2)</f>
        <v>0</v>
      </c>
      <c r="T22" s="302">
        <f>ROUND('Budget Summary'!$L22*T$245,2)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Summary'!L23</f>
        <v>0</v>
      </c>
      <c r="I23" s="302">
        <f>ROUND('Budget Summary'!$L23*I$245,2)</f>
        <v>0</v>
      </c>
      <c r="J23" s="302">
        <f>ROUND('Budget Summary'!$L23*J$245,2)</f>
        <v>0</v>
      </c>
      <c r="K23" s="302">
        <f>ROUND('Budget Summary'!$L23*K$245,2)</f>
        <v>0</v>
      </c>
      <c r="L23" s="302">
        <f>ROUND('Budget Summary'!$L23*L$245,2)</f>
        <v>0</v>
      </c>
      <c r="M23" s="302">
        <f>ROUND('Budget Summary'!$L23*M$245,2)</f>
        <v>0</v>
      </c>
      <c r="N23" s="302">
        <f>ROUND('Budget Summary'!$L23*N$245,2)</f>
        <v>0</v>
      </c>
      <c r="O23" s="302">
        <f>ROUND('Budget Summary'!$L23*O$245,2)</f>
        <v>0</v>
      </c>
      <c r="P23" s="302">
        <f>ROUND('Budget Summary'!$L23*P$245,2)</f>
        <v>0</v>
      </c>
      <c r="Q23" s="302">
        <f>ROUND('Budget Summary'!$L23*Q$245,2)</f>
        <v>0</v>
      </c>
      <c r="R23" s="302">
        <f>ROUND('Budget Summary'!$L23*R$245,2)</f>
        <v>0</v>
      </c>
      <c r="S23" s="302">
        <f>ROUND('Budget Summary'!$L23*S$245,2)</f>
        <v>0</v>
      </c>
      <c r="T23" s="302">
        <f>ROUND('Budget Summary'!$L23*T$245,2)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Summary'!L24</f>
        <v>0</v>
      </c>
      <c r="I24" s="302">
        <f>ROUND('Budget Summary'!$L24*I$245,2)</f>
        <v>0</v>
      </c>
      <c r="J24" s="302">
        <f>ROUND('Budget Summary'!$L24*J$245,2)</f>
        <v>0</v>
      </c>
      <c r="K24" s="302">
        <f>ROUND('Budget Summary'!$L24*K$245,2)</f>
        <v>0</v>
      </c>
      <c r="L24" s="302">
        <f>ROUND('Budget Summary'!$L24*L$245,2)</f>
        <v>0</v>
      </c>
      <c r="M24" s="302">
        <f>ROUND('Budget Summary'!$L24*M$245,2)</f>
        <v>0</v>
      </c>
      <c r="N24" s="302">
        <f>ROUND('Budget Summary'!$L24*N$245,2)</f>
        <v>0</v>
      </c>
      <c r="O24" s="302">
        <f>ROUND('Budget Summary'!$L24*O$245,2)</f>
        <v>0</v>
      </c>
      <c r="P24" s="302">
        <f>ROUND('Budget Summary'!$L24*P$245,2)</f>
        <v>0</v>
      </c>
      <c r="Q24" s="302">
        <f>ROUND('Budget Summary'!$L24*Q$245,2)</f>
        <v>0</v>
      </c>
      <c r="R24" s="302">
        <f>ROUND('Budget Summary'!$L24*R$245,2)</f>
        <v>0</v>
      </c>
      <c r="S24" s="302">
        <f>ROUND('Budget Summary'!$L24*S$245,2)</f>
        <v>0</v>
      </c>
      <c r="T24" s="302">
        <f>ROUND('Budget Summary'!$L24*T$245,2)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Summary'!L25</f>
        <v>0</v>
      </c>
      <c r="I25" s="302">
        <f>ROUND('Budget Summary'!$L25*I$245,2)</f>
        <v>0</v>
      </c>
      <c r="J25" s="302">
        <f>ROUND('Budget Summary'!$L25*J$245,2)</f>
        <v>0</v>
      </c>
      <c r="K25" s="302">
        <f>ROUND('Budget Summary'!$L25*K$245,2)</f>
        <v>0</v>
      </c>
      <c r="L25" s="302">
        <f>ROUND('Budget Summary'!$L25*L$245,2)</f>
        <v>0</v>
      </c>
      <c r="M25" s="302">
        <f>ROUND('Budget Summary'!$L25*M$245,2)</f>
        <v>0</v>
      </c>
      <c r="N25" s="302">
        <f>ROUND('Budget Summary'!$L25*N$245,2)</f>
        <v>0</v>
      </c>
      <c r="O25" s="302">
        <f>ROUND('Budget Summary'!$L25*O$245,2)</f>
        <v>0</v>
      </c>
      <c r="P25" s="302">
        <f>ROUND('Budget Summary'!$L25*P$245,2)</f>
        <v>0</v>
      </c>
      <c r="Q25" s="302">
        <f>ROUND('Budget Summary'!$L25*Q$245,2)</f>
        <v>0</v>
      </c>
      <c r="R25" s="302">
        <f>ROUND('Budget Summary'!$L25*R$245,2)</f>
        <v>0</v>
      </c>
      <c r="S25" s="302">
        <f>ROUND('Budget Summary'!$L25*S$245,2)</f>
        <v>0</v>
      </c>
      <c r="T25" s="302">
        <f>ROUND('Budget Summary'!$L25*T$245,2)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Summary'!L26</f>
        <v>0</v>
      </c>
      <c r="I26" s="302">
        <f>ROUND('Budget Summary'!$L26*I$245,2)</f>
        <v>0</v>
      </c>
      <c r="J26" s="302">
        <f>ROUND('Budget Summary'!$L26*J$245,2)</f>
        <v>0</v>
      </c>
      <c r="K26" s="302">
        <f>ROUND('Budget Summary'!$L26*K$245,2)</f>
        <v>0</v>
      </c>
      <c r="L26" s="302">
        <f>ROUND('Budget Summary'!$L26*L$245,2)</f>
        <v>0</v>
      </c>
      <c r="M26" s="302">
        <f>ROUND('Budget Summary'!$L26*M$245,2)</f>
        <v>0</v>
      </c>
      <c r="N26" s="302">
        <f>ROUND('Budget Summary'!$L26*N$245,2)</f>
        <v>0</v>
      </c>
      <c r="O26" s="302">
        <f>ROUND('Budget Summary'!$L26*O$245,2)</f>
        <v>0</v>
      </c>
      <c r="P26" s="302">
        <f>ROUND('Budget Summary'!$L26*P$245,2)</f>
        <v>0</v>
      </c>
      <c r="Q26" s="302">
        <f>ROUND('Budget Summary'!$L26*Q$245,2)</f>
        <v>0</v>
      </c>
      <c r="R26" s="302">
        <f>ROUND('Budget Summary'!$L26*R$245,2)</f>
        <v>0</v>
      </c>
      <c r="S26" s="302">
        <f>ROUND('Budget Summary'!$L26*S$245,2)</f>
        <v>0</v>
      </c>
      <c r="T26" s="302">
        <f>ROUND('Budget Summary'!$L26*T$245,2)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Summary'!L27</f>
        <v>0</v>
      </c>
      <c r="I27" s="302">
        <f>ROUND('Budget Summary'!$L27*I$245,2)</f>
        <v>0</v>
      </c>
      <c r="J27" s="302">
        <f>ROUND('Budget Summary'!$L27*J$245,2)</f>
        <v>0</v>
      </c>
      <c r="K27" s="302">
        <f>ROUND('Budget Summary'!$L27*K$245,2)</f>
        <v>0</v>
      </c>
      <c r="L27" s="302">
        <f>ROUND('Budget Summary'!$L27*L$245,2)</f>
        <v>0</v>
      </c>
      <c r="M27" s="302">
        <f>ROUND('Budget Summary'!$L27*M$245,2)</f>
        <v>0</v>
      </c>
      <c r="N27" s="302">
        <f>ROUND('Budget Summary'!$L27*N$245,2)</f>
        <v>0</v>
      </c>
      <c r="O27" s="302">
        <f>ROUND('Budget Summary'!$L27*O$245,2)</f>
        <v>0</v>
      </c>
      <c r="P27" s="302">
        <f>ROUND('Budget Summary'!$L27*P$245,2)</f>
        <v>0</v>
      </c>
      <c r="Q27" s="302">
        <f>ROUND('Budget Summary'!$L27*Q$245,2)</f>
        <v>0</v>
      </c>
      <c r="R27" s="302">
        <f>ROUND('Budget Summary'!$L27*R$245,2)</f>
        <v>0</v>
      </c>
      <c r="S27" s="302">
        <f>ROUND('Budget Summary'!$L27*S$245,2)</f>
        <v>0</v>
      </c>
      <c r="T27" s="302">
        <f>ROUND('Budget Summary'!$L27*T$245,2)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Summary'!L28</f>
        <v>0</v>
      </c>
      <c r="I28" s="302">
        <f>ROUND('Budget Summary'!$L28*I$245,2)</f>
        <v>0</v>
      </c>
      <c r="J28" s="302">
        <f>ROUND('Budget Summary'!$L28*J$245,2)</f>
        <v>0</v>
      </c>
      <c r="K28" s="302">
        <f>ROUND('Budget Summary'!$L28*K$245,2)</f>
        <v>0</v>
      </c>
      <c r="L28" s="302">
        <f>ROUND('Budget Summary'!$L28*L$245,2)</f>
        <v>0</v>
      </c>
      <c r="M28" s="302">
        <f>ROUND('Budget Summary'!$L28*M$245,2)</f>
        <v>0</v>
      </c>
      <c r="N28" s="302">
        <f>ROUND('Budget Summary'!$L28*N$245,2)</f>
        <v>0</v>
      </c>
      <c r="O28" s="302">
        <f>ROUND('Budget Summary'!$L28*O$245,2)</f>
        <v>0</v>
      </c>
      <c r="P28" s="302">
        <f>ROUND('Budget Summary'!$L28*P$245,2)</f>
        <v>0</v>
      </c>
      <c r="Q28" s="302">
        <f>ROUND('Budget Summary'!$L28*Q$245,2)</f>
        <v>0</v>
      </c>
      <c r="R28" s="302">
        <f>ROUND('Budget Summary'!$L28*R$245,2)</f>
        <v>0</v>
      </c>
      <c r="S28" s="302">
        <f>ROUND('Budget Summary'!$L28*S$245,2)</f>
        <v>0</v>
      </c>
      <c r="T28" s="302">
        <f>ROUND('Budget Summary'!$L28*T$245,2)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Summary'!L29</f>
        <v>0</v>
      </c>
      <c r="I29" s="302">
        <f>ROUND('Budget Summary'!$L29*I$245,2)</f>
        <v>0</v>
      </c>
      <c r="J29" s="302">
        <f>ROUND('Budget Summary'!$L29*J$245,2)</f>
        <v>0</v>
      </c>
      <c r="K29" s="302">
        <f>ROUND('Budget Summary'!$L29*K$245,2)</f>
        <v>0</v>
      </c>
      <c r="L29" s="302">
        <f>ROUND('Budget Summary'!$L29*L$245,2)</f>
        <v>0</v>
      </c>
      <c r="M29" s="302">
        <f>ROUND('Budget Summary'!$L29*M$245,2)</f>
        <v>0</v>
      </c>
      <c r="N29" s="302">
        <f>ROUND('Budget Summary'!$L29*N$245,2)</f>
        <v>0</v>
      </c>
      <c r="O29" s="302">
        <f>ROUND('Budget Summary'!$L29*O$245,2)</f>
        <v>0</v>
      </c>
      <c r="P29" s="302">
        <f>ROUND('Budget Summary'!$L29*P$245,2)</f>
        <v>0</v>
      </c>
      <c r="Q29" s="302">
        <f>ROUND('Budget Summary'!$L29*Q$245,2)</f>
        <v>0</v>
      </c>
      <c r="R29" s="302">
        <f>ROUND('Budget Summary'!$L29*R$245,2)</f>
        <v>0</v>
      </c>
      <c r="S29" s="302">
        <f>ROUND('Budget Summary'!$L29*S$245,2)</f>
        <v>0</v>
      </c>
      <c r="T29" s="302">
        <f>ROUND('Budget Summary'!$L29*T$245,2)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Summary'!L30</f>
        <v>0</v>
      </c>
      <c r="I30" s="302">
        <f>ROUND('Budget Summary'!$L30*I$245,2)</f>
        <v>0</v>
      </c>
      <c r="J30" s="302">
        <f>ROUND('Budget Summary'!$L30*J$245,2)</f>
        <v>0</v>
      </c>
      <c r="K30" s="302">
        <f>ROUND('Budget Summary'!$L30*K$245,2)</f>
        <v>0</v>
      </c>
      <c r="L30" s="302">
        <f>ROUND('Budget Summary'!$L30*L$245,2)</f>
        <v>0</v>
      </c>
      <c r="M30" s="302">
        <f>ROUND('Budget Summary'!$L30*M$245,2)</f>
        <v>0</v>
      </c>
      <c r="N30" s="302">
        <f>ROUND('Budget Summary'!$L30*N$245,2)</f>
        <v>0</v>
      </c>
      <c r="O30" s="302">
        <f>ROUND('Budget Summary'!$L30*O$245,2)</f>
        <v>0</v>
      </c>
      <c r="P30" s="302">
        <f>ROUND('Budget Summary'!$L30*P$245,2)</f>
        <v>0</v>
      </c>
      <c r="Q30" s="302">
        <f>ROUND('Budget Summary'!$L30*Q$245,2)</f>
        <v>0</v>
      </c>
      <c r="R30" s="302">
        <f>ROUND('Budget Summary'!$L30*R$245,2)</f>
        <v>0</v>
      </c>
      <c r="S30" s="302">
        <f>ROUND('Budget Summary'!$L30*S$245,2)</f>
        <v>0</v>
      </c>
      <c r="T30" s="302">
        <f>ROUND('Budget Summary'!$L30*T$245,2)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Summary'!L31</f>
        <v>0</v>
      </c>
      <c r="I31" s="302">
        <f>ROUND('Budget Summary'!$L31*I$245,2)</f>
        <v>0</v>
      </c>
      <c r="J31" s="302">
        <f>ROUND('Budget Summary'!$L31*J$245,2)</f>
        <v>0</v>
      </c>
      <c r="K31" s="302">
        <f>ROUND('Budget Summary'!$L31*K$245,2)</f>
        <v>0</v>
      </c>
      <c r="L31" s="302">
        <f>ROUND('Budget Summary'!$L31*L$245,2)</f>
        <v>0</v>
      </c>
      <c r="M31" s="302">
        <f>ROUND('Budget Summary'!$L31*M$245,2)</f>
        <v>0</v>
      </c>
      <c r="N31" s="302">
        <f>ROUND('Budget Summary'!$L31*N$245,2)</f>
        <v>0</v>
      </c>
      <c r="O31" s="302">
        <f>ROUND('Budget Summary'!$L31*O$245,2)</f>
        <v>0</v>
      </c>
      <c r="P31" s="302">
        <f>ROUND('Budget Summary'!$L31*P$245,2)</f>
        <v>0</v>
      </c>
      <c r="Q31" s="302">
        <f>ROUND('Budget Summary'!$L31*Q$245,2)</f>
        <v>0</v>
      </c>
      <c r="R31" s="302">
        <f>ROUND('Budget Summary'!$L31*R$245,2)</f>
        <v>0</v>
      </c>
      <c r="S31" s="302">
        <f>ROUND('Budget Summary'!$L31*S$245,2)</f>
        <v>0</v>
      </c>
      <c r="T31" s="302">
        <f>ROUND('Budget Summary'!$L31*T$245,2)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Summary'!L32</f>
        <v>0</v>
      </c>
      <c r="I32" s="302">
        <f>ROUND('Budget Summary'!$L32*I$245,2)</f>
        <v>0</v>
      </c>
      <c r="J32" s="302">
        <f>ROUND('Budget Summary'!$L32*J$245,2)</f>
        <v>0</v>
      </c>
      <c r="K32" s="302">
        <f>ROUND('Budget Summary'!$L32*K$245,2)</f>
        <v>0</v>
      </c>
      <c r="L32" s="302">
        <f>ROUND('Budget Summary'!$L32*L$245,2)</f>
        <v>0</v>
      </c>
      <c r="M32" s="302">
        <f>ROUND('Budget Summary'!$L32*M$245,2)</f>
        <v>0</v>
      </c>
      <c r="N32" s="302">
        <f>ROUND('Budget Summary'!$L32*N$245,2)</f>
        <v>0</v>
      </c>
      <c r="O32" s="302">
        <f>ROUND('Budget Summary'!$L32*O$245,2)</f>
        <v>0</v>
      </c>
      <c r="P32" s="302">
        <f>ROUND('Budget Summary'!$L32*P$245,2)</f>
        <v>0</v>
      </c>
      <c r="Q32" s="302">
        <f>ROUND('Budget Summary'!$L32*Q$245,2)</f>
        <v>0</v>
      </c>
      <c r="R32" s="302">
        <f>ROUND('Budget Summary'!$L32*R$245,2)</f>
        <v>0</v>
      </c>
      <c r="S32" s="302">
        <f>ROUND('Budget Summary'!$L32*S$245,2)</f>
        <v>0</v>
      </c>
      <c r="T32" s="302">
        <f>ROUND('Budget Summary'!$L32*T$245,2)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Summary'!L33</f>
        <v>0</v>
      </c>
      <c r="I33" s="302">
        <f>ROUND('Budget Summary'!$L33*I$245,2)</f>
        <v>0</v>
      </c>
      <c r="J33" s="302">
        <f>ROUND('Budget Summary'!$L33*J$245,2)</f>
        <v>0</v>
      </c>
      <c r="K33" s="302">
        <f>ROUND('Budget Summary'!$L33*K$245,2)</f>
        <v>0</v>
      </c>
      <c r="L33" s="302">
        <f>ROUND('Budget Summary'!$L33*L$245,2)</f>
        <v>0</v>
      </c>
      <c r="M33" s="302">
        <f>ROUND('Budget Summary'!$L33*M$245,2)</f>
        <v>0</v>
      </c>
      <c r="N33" s="302">
        <f>ROUND('Budget Summary'!$L33*N$245,2)</f>
        <v>0</v>
      </c>
      <c r="O33" s="302">
        <f>ROUND('Budget Summary'!$L33*O$245,2)</f>
        <v>0</v>
      </c>
      <c r="P33" s="302">
        <f>ROUND('Budget Summary'!$L33*P$245,2)</f>
        <v>0</v>
      </c>
      <c r="Q33" s="302">
        <f>ROUND('Budget Summary'!$L33*Q$245,2)</f>
        <v>0</v>
      </c>
      <c r="R33" s="302">
        <f>ROUND('Budget Summary'!$L33*R$245,2)</f>
        <v>0</v>
      </c>
      <c r="S33" s="302">
        <f>ROUND('Budget Summary'!$L33*S$245,2)</f>
        <v>0</v>
      </c>
      <c r="T33" s="302">
        <f>ROUND('Budget Summary'!$L33*T$245,2)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Summary'!L34</f>
        <v>0</v>
      </c>
      <c r="I34" s="302">
        <f>ROUND('Budget Summary'!$L34*I$245,2)</f>
        <v>0</v>
      </c>
      <c r="J34" s="302">
        <f>ROUND('Budget Summary'!$L34*J$245,2)</f>
        <v>0</v>
      </c>
      <c r="K34" s="302">
        <f>ROUND('Budget Summary'!$L34*K$245,2)</f>
        <v>0</v>
      </c>
      <c r="L34" s="302">
        <f>ROUND('Budget Summary'!$L34*L$245,2)</f>
        <v>0</v>
      </c>
      <c r="M34" s="302">
        <f>ROUND('Budget Summary'!$L34*M$245,2)</f>
        <v>0</v>
      </c>
      <c r="N34" s="302">
        <f>ROUND('Budget Summary'!$L34*N$245,2)</f>
        <v>0</v>
      </c>
      <c r="O34" s="302">
        <f>ROUND('Budget Summary'!$L34*O$245,2)</f>
        <v>0</v>
      </c>
      <c r="P34" s="302">
        <f>ROUND('Budget Summary'!$L34*P$245,2)</f>
        <v>0</v>
      </c>
      <c r="Q34" s="302">
        <f>ROUND('Budget Summary'!$L34*Q$245,2)</f>
        <v>0</v>
      </c>
      <c r="R34" s="302">
        <f>ROUND('Budget Summary'!$L34*R$245,2)</f>
        <v>0</v>
      </c>
      <c r="S34" s="302">
        <f>ROUND('Budget Summary'!$L34*S$245,2)</f>
        <v>0</v>
      </c>
      <c r="T34" s="302">
        <f>ROUND('Budget Summary'!$L34*T$245,2)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Summary'!L35</f>
        <v>0</v>
      </c>
      <c r="I35" s="302">
        <f>ROUND('Budget Summary'!$L35*I$245,2)</f>
        <v>0</v>
      </c>
      <c r="J35" s="302">
        <f>ROUND('Budget Summary'!$L35*J$245,2)</f>
        <v>0</v>
      </c>
      <c r="K35" s="302">
        <f>ROUND('Budget Summary'!$L35*K$245,2)</f>
        <v>0</v>
      </c>
      <c r="L35" s="302">
        <f>ROUND('Budget Summary'!$L35*L$245,2)</f>
        <v>0</v>
      </c>
      <c r="M35" s="302">
        <f>ROUND('Budget Summary'!$L35*M$245,2)</f>
        <v>0</v>
      </c>
      <c r="N35" s="302">
        <f>ROUND('Budget Summary'!$L35*N$245,2)</f>
        <v>0</v>
      </c>
      <c r="O35" s="302">
        <f>ROUND('Budget Summary'!$L35*O$245,2)</f>
        <v>0</v>
      </c>
      <c r="P35" s="302">
        <f>ROUND('Budget Summary'!$L35*P$245,2)</f>
        <v>0</v>
      </c>
      <c r="Q35" s="302">
        <f>ROUND('Budget Summary'!$L35*Q$245,2)</f>
        <v>0</v>
      </c>
      <c r="R35" s="302">
        <f>ROUND('Budget Summary'!$L35*R$245,2)</f>
        <v>0</v>
      </c>
      <c r="S35" s="302">
        <f>ROUND('Budget Summary'!$L35*S$245,2)</f>
        <v>0</v>
      </c>
      <c r="T35" s="302">
        <f>ROUND('Budget Summary'!$L35*T$245,2)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Summary'!L36</f>
        <v>0</v>
      </c>
      <c r="I36" s="302">
        <f>ROUND('Budget Summary'!$L36*I$245,2)</f>
        <v>0</v>
      </c>
      <c r="J36" s="302">
        <f>ROUND('Budget Summary'!$L36*J$245,2)</f>
        <v>0</v>
      </c>
      <c r="K36" s="302">
        <f>ROUND('Budget Summary'!$L36*K$245,2)</f>
        <v>0</v>
      </c>
      <c r="L36" s="302">
        <f>ROUND('Budget Summary'!$L36*L$245,2)</f>
        <v>0</v>
      </c>
      <c r="M36" s="302">
        <f>ROUND('Budget Summary'!$L36*M$245,2)</f>
        <v>0</v>
      </c>
      <c r="N36" s="302">
        <f>ROUND('Budget Summary'!$L36*N$245,2)</f>
        <v>0</v>
      </c>
      <c r="O36" s="302">
        <f>ROUND('Budget Summary'!$L36*O$245,2)</f>
        <v>0</v>
      </c>
      <c r="P36" s="302">
        <f>ROUND('Budget Summary'!$L36*P$245,2)</f>
        <v>0</v>
      </c>
      <c r="Q36" s="302">
        <f>ROUND('Budget Summary'!$L36*Q$245,2)</f>
        <v>0</v>
      </c>
      <c r="R36" s="302">
        <f>ROUND('Budget Summary'!$L36*R$245,2)</f>
        <v>0</v>
      </c>
      <c r="S36" s="302">
        <f>ROUND('Budget Summary'!$L36*S$245,2)</f>
        <v>0</v>
      </c>
      <c r="T36" s="302">
        <f>ROUND('Budget Summary'!$L36*T$245,2)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Summary'!L37</f>
        <v>0</v>
      </c>
      <c r="I37" s="302">
        <f>ROUND('Budget Summary'!$L37*I$245,2)</f>
        <v>0</v>
      </c>
      <c r="J37" s="302">
        <f>ROUND('Budget Summary'!$L37*J$245,2)</f>
        <v>0</v>
      </c>
      <c r="K37" s="302">
        <f>ROUND('Budget Summary'!$L37*K$245,2)</f>
        <v>0</v>
      </c>
      <c r="L37" s="302">
        <f>ROUND('Budget Summary'!$L37*L$245,2)</f>
        <v>0</v>
      </c>
      <c r="M37" s="302">
        <f>ROUND('Budget Summary'!$L37*M$245,2)</f>
        <v>0</v>
      </c>
      <c r="N37" s="302">
        <f>ROUND('Budget Summary'!$L37*N$245,2)</f>
        <v>0</v>
      </c>
      <c r="O37" s="302">
        <f>ROUND('Budget Summary'!$L37*O$245,2)</f>
        <v>0</v>
      </c>
      <c r="P37" s="302">
        <f>ROUND('Budget Summary'!$L37*P$245,2)</f>
        <v>0</v>
      </c>
      <c r="Q37" s="302">
        <f>ROUND('Budget Summary'!$L37*Q$245,2)</f>
        <v>0</v>
      </c>
      <c r="R37" s="302">
        <f>ROUND('Budget Summary'!$L37*R$245,2)</f>
        <v>0</v>
      </c>
      <c r="S37" s="302">
        <f>ROUND('Budget Summary'!$L37*S$245,2)</f>
        <v>0</v>
      </c>
      <c r="T37" s="302">
        <f>ROUND('Budget Summary'!$L37*T$245,2)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Summary'!L38</f>
        <v>0</v>
      </c>
      <c r="I38" s="302">
        <f>ROUND('Budget Summary'!$L38*I$245,2)</f>
        <v>0</v>
      </c>
      <c r="J38" s="302">
        <f>ROUND('Budget Summary'!$L38*J$245,2)</f>
        <v>0</v>
      </c>
      <c r="K38" s="302">
        <f>ROUND('Budget Summary'!$L38*K$245,2)</f>
        <v>0</v>
      </c>
      <c r="L38" s="302">
        <f>ROUND('Budget Summary'!$L38*L$245,2)</f>
        <v>0</v>
      </c>
      <c r="M38" s="302">
        <f>ROUND('Budget Summary'!$L38*M$245,2)</f>
        <v>0</v>
      </c>
      <c r="N38" s="302">
        <f>ROUND('Budget Summary'!$L38*N$245,2)</f>
        <v>0</v>
      </c>
      <c r="O38" s="302">
        <f>ROUND('Budget Summary'!$L38*O$245,2)</f>
        <v>0</v>
      </c>
      <c r="P38" s="302">
        <f>ROUND('Budget Summary'!$L38*P$245,2)</f>
        <v>0</v>
      </c>
      <c r="Q38" s="302">
        <f>ROUND('Budget Summary'!$L38*Q$245,2)</f>
        <v>0</v>
      </c>
      <c r="R38" s="302">
        <f>ROUND('Budget Summary'!$L38*R$245,2)</f>
        <v>0</v>
      </c>
      <c r="S38" s="302">
        <f>ROUND('Budget Summary'!$L38*S$245,2)</f>
        <v>0</v>
      </c>
      <c r="T38" s="302">
        <f>ROUND('Budget Summary'!$L38*T$245,2)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Summary'!L39</f>
        <v>0</v>
      </c>
      <c r="I39" s="302">
        <f>ROUND('Budget Summary'!$L39*I$245,2)</f>
        <v>0</v>
      </c>
      <c r="J39" s="302">
        <f>ROUND('Budget Summary'!$L39*J$245,2)</f>
        <v>0</v>
      </c>
      <c r="K39" s="302">
        <f>ROUND('Budget Summary'!$L39*K$245,2)</f>
        <v>0</v>
      </c>
      <c r="L39" s="302">
        <f>ROUND('Budget Summary'!$L39*L$245,2)</f>
        <v>0</v>
      </c>
      <c r="M39" s="302">
        <f>ROUND('Budget Summary'!$L39*M$245,2)</f>
        <v>0</v>
      </c>
      <c r="N39" s="302">
        <f>ROUND('Budget Summary'!$L39*N$245,2)</f>
        <v>0</v>
      </c>
      <c r="O39" s="302">
        <f>ROUND('Budget Summary'!$L39*O$245,2)</f>
        <v>0</v>
      </c>
      <c r="P39" s="302">
        <f>ROUND('Budget Summary'!$L39*P$245,2)</f>
        <v>0</v>
      </c>
      <c r="Q39" s="302">
        <f>ROUND('Budget Summary'!$L39*Q$245,2)</f>
        <v>0</v>
      </c>
      <c r="R39" s="302">
        <f>ROUND('Budget Summary'!$L39*R$245,2)</f>
        <v>0</v>
      </c>
      <c r="S39" s="302">
        <f>ROUND('Budget Summary'!$L39*S$245,2)</f>
        <v>0</v>
      </c>
      <c r="T39" s="302">
        <f>ROUND('Budget Summary'!$L39*T$245,2)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Summary'!L41</f>
        <v>0</v>
      </c>
      <c r="I41" s="302">
        <f>ROUND('Budget Summary'!$L41*I$245,2)</f>
        <v>0</v>
      </c>
      <c r="J41" s="302">
        <f>ROUND('Budget Summary'!$L41*J$245,2)</f>
        <v>0</v>
      </c>
      <c r="K41" s="302">
        <f>ROUND('Budget Summary'!$L41*K$245,2)</f>
        <v>0</v>
      </c>
      <c r="L41" s="302">
        <f>ROUND('Budget Summary'!$L41*L$245,2)</f>
        <v>0</v>
      </c>
      <c r="M41" s="302">
        <f>ROUND('Budget Summary'!$L41*M$245,2)</f>
        <v>0</v>
      </c>
      <c r="N41" s="302">
        <f>ROUND('Budget Summary'!$L41*N$245,2)</f>
        <v>0</v>
      </c>
      <c r="O41" s="302">
        <f>ROUND('Budget Summary'!$L41*O$245,2)</f>
        <v>0</v>
      </c>
      <c r="P41" s="302">
        <f>ROUND('Budget Summary'!$L41*P$245,2)</f>
        <v>0</v>
      </c>
      <c r="Q41" s="302">
        <f>ROUND('Budget Summary'!$L41*Q$245,2)</f>
        <v>0</v>
      </c>
      <c r="R41" s="302">
        <f>ROUND('Budget Summary'!$L41*R$245,2)</f>
        <v>0</v>
      </c>
      <c r="S41" s="302">
        <f>ROUND('Budget Summary'!$L41*S$245,2)</f>
        <v>0</v>
      </c>
      <c r="T41" s="302">
        <f>ROUND('Budget Summary'!$L41*T$245,2)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Summary'!L42</f>
        <v>0</v>
      </c>
      <c r="I42" s="302">
        <f>ROUND('Budget Summary'!$L42*I$245,2)</f>
        <v>0</v>
      </c>
      <c r="J42" s="302">
        <f>ROUND('Budget Summary'!$L42*J$245,2)</f>
        <v>0</v>
      </c>
      <c r="K42" s="302">
        <f>ROUND('Budget Summary'!$L42*K$245,2)</f>
        <v>0</v>
      </c>
      <c r="L42" s="302">
        <f>ROUND('Budget Summary'!$L42*L$245,2)</f>
        <v>0</v>
      </c>
      <c r="M42" s="302">
        <f>ROUND('Budget Summary'!$L42*M$245,2)</f>
        <v>0</v>
      </c>
      <c r="N42" s="302">
        <f>ROUND('Budget Summary'!$L42*N$245,2)</f>
        <v>0</v>
      </c>
      <c r="O42" s="302">
        <f>ROUND('Budget Summary'!$L42*O$245,2)</f>
        <v>0</v>
      </c>
      <c r="P42" s="302">
        <f>ROUND('Budget Summary'!$L42*P$245,2)</f>
        <v>0</v>
      </c>
      <c r="Q42" s="302">
        <f>ROUND('Budget Summary'!$L42*Q$245,2)</f>
        <v>0</v>
      </c>
      <c r="R42" s="302">
        <f>ROUND('Budget Summary'!$L42*R$245,2)</f>
        <v>0</v>
      </c>
      <c r="S42" s="302">
        <f>ROUND('Budget Summary'!$L42*S$245,2)</f>
        <v>0</v>
      </c>
      <c r="T42" s="302">
        <f>ROUND('Budget Summary'!$L42*T$245,2)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Summary'!L43</f>
        <v>0</v>
      </c>
      <c r="I43" s="302">
        <f>ROUND('Budget Summary'!$L43*I$245,2)</f>
        <v>0</v>
      </c>
      <c r="J43" s="302">
        <f>ROUND('Budget Summary'!$L43*J$245,2)</f>
        <v>0</v>
      </c>
      <c r="K43" s="302">
        <f>ROUND('Budget Summary'!$L43*K$245,2)</f>
        <v>0</v>
      </c>
      <c r="L43" s="302">
        <f>ROUND('Budget Summary'!$L43*L$245,2)</f>
        <v>0</v>
      </c>
      <c r="M43" s="302">
        <f>ROUND('Budget Summary'!$L43*M$245,2)</f>
        <v>0</v>
      </c>
      <c r="N43" s="302">
        <f>ROUND('Budget Summary'!$L43*N$245,2)</f>
        <v>0</v>
      </c>
      <c r="O43" s="302">
        <f>ROUND('Budget Summary'!$L43*O$245,2)</f>
        <v>0</v>
      </c>
      <c r="P43" s="302">
        <f>ROUND('Budget Summary'!$L43*P$245,2)</f>
        <v>0</v>
      </c>
      <c r="Q43" s="302">
        <f>ROUND('Budget Summary'!$L43*Q$245,2)</f>
        <v>0</v>
      </c>
      <c r="R43" s="302">
        <f>ROUND('Budget Summary'!$L43*R$245,2)</f>
        <v>0</v>
      </c>
      <c r="S43" s="302">
        <f>ROUND('Budget Summary'!$L43*S$245,2)</f>
        <v>0</v>
      </c>
      <c r="T43" s="302">
        <f>ROUND('Budget Summary'!$L43*T$245,2)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6842</v>
      </c>
      <c r="I46" s="174">
        <f t="shared" ref="I46:U46" si="9">SUM(I12,I45)</f>
        <v>570.16999999999996</v>
      </c>
      <c r="J46" s="174">
        <f t="shared" si="9"/>
        <v>570.16999999999996</v>
      </c>
      <c r="K46" s="174">
        <f t="shared" si="9"/>
        <v>570.16999999999996</v>
      </c>
      <c r="L46" s="174">
        <f t="shared" si="9"/>
        <v>570.16999999999996</v>
      </c>
      <c r="M46" s="174">
        <f t="shared" si="9"/>
        <v>570.16999999999996</v>
      </c>
      <c r="N46" s="174">
        <f t="shared" si="9"/>
        <v>570.16999999999996</v>
      </c>
      <c r="O46" s="174">
        <f t="shared" si="9"/>
        <v>570.16999999999996</v>
      </c>
      <c r="P46" s="174">
        <f t="shared" si="9"/>
        <v>570.16999999999996</v>
      </c>
      <c r="Q46" s="174">
        <f t="shared" si="9"/>
        <v>570.16999999999996</v>
      </c>
      <c r="R46" s="174">
        <f t="shared" si="9"/>
        <v>570.16999999999996</v>
      </c>
      <c r="S46" s="174">
        <f t="shared" si="9"/>
        <v>570.16999999999996</v>
      </c>
      <c r="T46" s="174">
        <f t="shared" si="9"/>
        <v>570.16999999999996</v>
      </c>
      <c r="U46" s="174">
        <f t="shared" si="9"/>
        <v>6842.04</v>
      </c>
      <c r="V46" s="126">
        <f t="shared" si="0"/>
        <v>-3.999999999996362E-2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Summary'!L50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Summary'!L51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Summary'!L53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Summary'!L54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Summary'!L55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Summary'!L56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Summary'!L58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Summary'!L59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Summary'!L60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Summary'!L61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Summary'!L62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Summary'!L63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Summary'!L64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Summary'!L65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Summary'!L66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Summary'!L67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Summary'!L68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Summary'!L69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Summary'!L71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Summary'!L72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Summary'!L73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Summary'!L75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Summary'!L76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Summary'!L77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Summary'!L78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Summary'!L79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Summary'!L80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Summary'!L81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Summary'!L82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Summary'!L84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Summary'!L85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Summary'!L86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Summary'!L87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Summary'!L88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Summary'!L89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Summary'!L90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Summary'!L91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Summary'!L92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Summary'!L93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Summary'!L94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Summary'!L95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Summary'!L96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Summary'!L97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Summary'!L98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Summary'!L99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Summary'!L100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Summary'!L101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Summary'!L102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Summary'!L103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Summary'!L104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Summary'!L105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Summary'!L106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Summary'!L107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Summary'!L108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Summary'!L109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Summary'!L110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Summary'!L112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Summary'!L113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Summary'!L114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Summary'!L115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Summary'!L116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Summary'!L117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Summary'!L118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Summary'!L119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Summary'!L121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Summary'!L122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Summary'!L123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Summary'!L124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Summary'!L125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Summary'!L126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Summary'!L127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Summary'!L128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Summary'!L130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Summary'!L131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Summary'!L132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Summary'!L133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Summary'!L134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Summary'!L136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Summary'!L137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Summary'!L138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Summary'!L139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Summary'!L140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Summary'!L141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Summary'!L142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Summary'!L143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Summary'!L144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Summary'!L145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Summary'!L147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Summary'!L148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Summary'!L149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Summary'!L150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Summary'!L152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Summary'!L153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Summary'!L154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Summary'!L156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Summary'!L157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Summary'!L159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Summary'!L160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Summary'!L161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Summary'!L162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Summary'!L163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Summary'!L164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Summary'!L165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Summary'!L167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Summary'!L168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Summary'!L169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Summary'!L171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Summary'!L172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Summary'!L173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Summary'!L174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Summary'!L176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Summary'!L177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Summary'!L178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Summary'!L179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Summary'!L180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Summary'!L181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Summary'!L183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Summary'!L184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Summary'!L185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Summary'!L186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Summary'!L187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Summary'!L188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Summary'!L189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Summary'!L190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Summary'!L191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Summary'!L192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Summary'!L193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Summary'!L194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Summary'!L195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Summary'!L196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Summary'!L198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Summary'!L199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Summary'!L200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Summary'!L201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Summary'!L202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Summary'!L204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Summary'!L205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Summary'!L207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Summary'!L208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Summary'!L209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Summary'!L210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Summary'!L211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Summary'!L213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Summary'!L214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Summary'!L215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Summary'!L216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Summary'!L217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Summary'!L218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Summary'!L219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Summary'!L220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Summary'!L221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Summary'!L222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Summary'!L223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Summary'!L224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Summary'!L226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Summary'!L227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Summary'!L229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6842</v>
      </c>
      <c r="I235" s="204">
        <f t="shared" si="88"/>
        <v>570.16999999999996</v>
      </c>
      <c r="J235" s="204">
        <f t="shared" si="88"/>
        <v>570.16999999999996</v>
      </c>
      <c r="K235" s="204">
        <f t="shared" si="88"/>
        <v>570.16999999999996</v>
      </c>
      <c r="L235" s="204">
        <f t="shared" si="88"/>
        <v>570.16999999999996</v>
      </c>
      <c r="M235" s="204">
        <f t="shared" si="88"/>
        <v>570.16999999999996</v>
      </c>
      <c r="N235" s="204">
        <f t="shared" si="88"/>
        <v>570.16999999999996</v>
      </c>
      <c r="O235" s="204">
        <f t="shared" si="88"/>
        <v>570.16999999999996</v>
      </c>
      <c r="P235" s="204">
        <f t="shared" si="88"/>
        <v>570.16999999999996</v>
      </c>
      <c r="Q235" s="204">
        <f t="shared" si="88"/>
        <v>570.16999999999996</v>
      </c>
      <c r="R235" s="204">
        <f t="shared" si="88"/>
        <v>570.16999999999996</v>
      </c>
      <c r="S235" s="204">
        <f t="shared" si="88"/>
        <v>570.16999999999996</v>
      </c>
      <c r="T235" s="204">
        <f t="shared" si="88"/>
        <v>570.16999999999996</v>
      </c>
      <c r="U235" s="204">
        <f t="shared" si="88"/>
        <v>6842.04</v>
      </c>
      <c r="V235" s="126">
        <f t="shared" si="74"/>
        <v>-3.999999999996362E-2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Summary'!L242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Summary'!B7</f>
        <v>IDEA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Summary'!M9</f>
        <v>24242.33</v>
      </c>
      <c r="I9" s="302">
        <f>ROUND('Budget Summary'!$M9*I$245,2)</f>
        <v>2020.19</v>
      </c>
      <c r="J9" s="302">
        <f>ROUND('Budget Summary'!$M9*J$245,2)</f>
        <v>2020.19</v>
      </c>
      <c r="K9" s="302">
        <f>ROUND('Budget Summary'!$M9*K$245,2)</f>
        <v>2020.19</v>
      </c>
      <c r="L9" s="302">
        <f>ROUND('Budget Summary'!$M9*L$245,2)</f>
        <v>2020.19</v>
      </c>
      <c r="M9" s="302">
        <f>ROUND('Budget Summary'!$M9*M$245,2)</f>
        <v>2020.19</v>
      </c>
      <c r="N9" s="302">
        <f>ROUND('Budget Summary'!$M9*N$245,2)</f>
        <v>2020.19</v>
      </c>
      <c r="O9" s="302">
        <f>ROUND('Budget Summary'!$M9*O$245,2)</f>
        <v>2020.19</v>
      </c>
      <c r="P9" s="302">
        <f>ROUND('Budget Summary'!$M9*P$245,2)</f>
        <v>2020.19</v>
      </c>
      <c r="Q9" s="302">
        <f>ROUND('Budget Summary'!$M9*Q$245,2)</f>
        <v>2020.19</v>
      </c>
      <c r="R9" s="302">
        <f>ROUND('Budget Summary'!$M9*R$245,2)</f>
        <v>2020.19</v>
      </c>
      <c r="S9" s="302">
        <f>ROUND('Budget Summary'!$M9*S$245,2)</f>
        <v>2020.19</v>
      </c>
      <c r="T9" s="302">
        <f>ROUND('Budget Summary'!$M9*T$245,2)</f>
        <v>2020.19</v>
      </c>
      <c r="U9" s="157">
        <f>SUM(I9:T9)</f>
        <v>24242.28</v>
      </c>
      <c r="V9" s="126">
        <f>H9-U9</f>
        <v>5.0000000002910383E-2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Summary'!M10</f>
        <v>0</v>
      </c>
      <c r="I10" s="302">
        <f>ROUND('Budget Summary'!$M10*I$245,2)</f>
        <v>0</v>
      </c>
      <c r="J10" s="302">
        <f>ROUND('Budget Summary'!$M10*J$245,2)</f>
        <v>0</v>
      </c>
      <c r="K10" s="302">
        <f>ROUND('Budget Summary'!$M10*K$245,2)</f>
        <v>0</v>
      </c>
      <c r="L10" s="302">
        <f>ROUND('Budget Summary'!$M10*L$245,2)</f>
        <v>0</v>
      </c>
      <c r="M10" s="302">
        <f>ROUND('Budget Summary'!$M10*M$245,2)</f>
        <v>0</v>
      </c>
      <c r="N10" s="302">
        <f>ROUND('Budget Summary'!$M10*N$245,2)</f>
        <v>0</v>
      </c>
      <c r="O10" s="302">
        <f>ROUND('Budget Summary'!$M10*O$245,2)</f>
        <v>0</v>
      </c>
      <c r="P10" s="302">
        <f>ROUND('Budget Summary'!$M10*P$245,2)</f>
        <v>0</v>
      </c>
      <c r="Q10" s="302">
        <f>ROUND('Budget Summary'!$M10*Q$245,2)</f>
        <v>0</v>
      </c>
      <c r="R10" s="302">
        <f>ROUND('Budget Summary'!$M10*R$245,2)</f>
        <v>0</v>
      </c>
      <c r="S10" s="302">
        <f>ROUND('Budget Summary'!$M10*S$245,2)</f>
        <v>0</v>
      </c>
      <c r="T10" s="302">
        <f>ROUND('Budget Summary'!$M10*T$245,2)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Summary'!M11</f>
        <v>0</v>
      </c>
      <c r="I11" s="302">
        <f>ROUND('Budget Summary'!$M11*I$245,2)</f>
        <v>0</v>
      </c>
      <c r="J11" s="302">
        <f>ROUND('Budget Summary'!$M11*J$245,2)</f>
        <v>0</v>
      </c>
      <c r="K11" s="302">
        <f>ROUND('Budget Summary'!$M11*K$245,2)</f>
        <v>0</v>
      </c>
      <c r="L11" s="302">
        <f>ROUND('Budget Summary'!$M11*L$245,2)</f>
        <v>0</v>
      </c>
      <c r="M11" s="302">
        <f>ROUND('Budget Summary'!$M11*M$245,2)</f>
        <v>0</v>
      </c>
      <c r="N11" s="302">
        <f>ROUND('Budget Summary'!$M11*N$245,2)</f>
        <v>0</v>
      </c>
      <c r="O11" s="302">
        <f>ROUND('Budget Summary'!$M11*O$245,2)</f>
        <v>0</v>
      </c>
      <c r="P11" s="302">
        <f>ROUND('Budget Summary'!$M11*P$245,2)</f>
        <v>0</v>
      </c>
      <c r="Q11" s="302">
        <f>ROUND('Budget Summary'!$M11*Q$245,2)</f>
        <v>0</v>
      </c>
      <c r="R11" s="302">
        <f>ROUND('Budget Summary'!$M11*R$245,2)</f>
        <v>0</v>
      </c>
      <c r="S11" s="302">
        <f>ROUND('Budget Summary'!$M11*S$245,2)</f>
        <v>0</v>
      </c>
      <c r="T11" s="302">
        <f>ROUND('Budget Summary'!$M11*T$245,2)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24242.33</v>
      </c>
      <c r="I12" s="159">
        <f t="shared" si="1"/>
        <v>2020.19</v>
      </c>
      <c r="J12" s="159">
        <f t="shared" si="1"/>
        <v>2020.19</v>
      </c>
      <c r="K12" s="159">
        <f t="shared" si="1"/>
        <v>2020.19</v>
      </c>
      <c r="L12" s="159">
        <f t="shared" si="1"/>
        <v>2020.19</v>
      </c>
      <c r="M12" s="159">
        <f t="shared" si="1"/>
        <v>2020.19</v>
      </c>
      <c r="N12" s="159">
        <f t="shared" si="1"/>
        <v>2020.19</v>
      </c>
      <c r="O12" s="159">
        <f t="shared" si="1"/>
        <v>2020.19</v>
      </c>
      <c r="P12" s="159">
        <f t="shared" si="1"/>
        <v>2020.19</v>
      </c>
      <c r="Q12" s="159">
        <f t="shared" si="1"/>
        <v>2020.19</v>
      </c>
      <c r="R12" s="159">
        <f t="shared" si="1"/>
        <v>2020.19</v>
      </c>
      <c r="S12" s="159">
        <f t="shared" si="1"/>
        <v>2020.19</v>
      </c>
      <c r="T12" s="159">
        <f t="shared" si="1"/>
        <v>2020.19</v>
      </c>
      <c r="U12" s="159">
        <f t="shared" si="1"/>
        <v>24242.28</v>
      </c>
      <c r="V12" s="159">
        <f t="shared" si="1"/>
        <v>5.0000000002910383E-2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Summary'!M14</f>
        <v>0</v>
      </c>
      <c r="I14" s="302">
        <f>ROUND('Budget Summary'!$M14*I$245,2)</f>
        <v>0</v>
      </c>
      <c r="J14" s="302">
        <f>ROUND('Budget Summary'!$M14*J$245,2)</f>
        <v>0</v>
      </c>
      <c r="K14" s="302">
        <f>ROUND('Budget Summary'!$M14*K$245,2)</f>
        <v>0</v>
      </c>
      <c r="L14" s="302">
        <f>ROUND('Budget Summary'!$M14*L$245,2)</f>
        <v>0</v>
      </c>
      <c r="M14" s="302">
        <f>ROUND('Budget Summary'!$M14*M$245,2)</f>
        <v>0</v>
      </c>
      <c r="N14" s="302">
        <f>ROUND('Budget Summary'!$M14*N$245,2)</f>
        <v>0</v>
      </c>
      <c r="O14" s="302">
        <f>ROUND('Budget Summary'!$M14*O$245,2)</f>
        <v>0</v>
      </c>
      <c r="P14" s="302">
        <f>ROUND('Budget Summary'!$M14*P$245,2)</f>
        <v>0</v>
      </c>
      <c r="Q14" s="302">
        <f>ROUND('Budget Summary'!$M14*Q$245,2)</f>
        <v>0</v>
      </c>
      <c r="R14" s="302">
        <f>ROUND('Budget Summary'!$M14*R$245,2)</f>
        <v>0</v>
      </c>
      <c r="S14" s="302">
        <f>ROUND('Budget Summary'!$M14*S$245,2)</f>
        <v>0</v>
      </c>
      <c r="T14" s="302">
        <f>ROUND('Budget Summary'!$M14*T$245,2)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Summary'!M15</f>
        <v>0</v>
      </c>
      <c r="I15" s="302">
        <f>ROUND('Budget Summary'!$M15*I$245,2)</f>
        <v>0</v>
      </c>
      <c r="J15" s="302">
        <f>ROUND('Budget Summary'!$M15*J$245,2)</f>
        <v>0</v>
      </c>
      <c r="K15" s="302">
        <f>ROUND('Budget Summary'!$M15*K$245,2)</f>
        <v>0</v>
      </c>
      <c r="L15" s="302">
        <f>ROUND('Budget Summary'!$M15*L$245,2)</f>
        <v>0</v>
      </c>
      <c r="M15" s="302">
        <f>ROUND('Budget Summary'!$M15*M$245,2)</f>
        <v>0</v>
      </c>
      <c r="N15" s="302">
        <f>ROUND('Budget Summary'!$M15*N$245,2)</f>
        <v>0</v>
      </c>
      <c r="O15" s="302">
        <f>ROUND('Budget Summary'!$M15*O$245,2)</f>
        <v>0</v>
      </c>
      <c r="P15" s="302">
        <f>ROUND('Budget Summary'!$M15*P$245,2)</f>
        <v>0</v>
      </c>
      <c r="Q15" s="302">
        <f>ROUND('Budget Summary'!$M15*Q$245,2)</f>
        <v>0</v>
      </c>
      <c r="R15" s="302">
        <f>ROUND('Budget Summary'!$M15*R$245,2)</f>
        <v>0</v>
      </c>
      <c r="S15" s="302">
        <f>ROUND('Budget Summary'!$M15*S$245,2)</f>
        <v>0</v>
      </c>
      <c r="T15" s="302">
        <f>ROUND('Budget Summary'!$M15*T$245,2)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Summary'!M16</f>
        <v>0</v>
      </c>
      <c r="I16" s="302">
        <f>ROUND('Budget Summary'!$M16*I$245,2)</f>
        <v>0</v>
      </c>
      <c r="J16" s="302">
        <f>ROUND('Budget Summary'!$M16*J$245,2)</f>
        <v>0</v>
      </c>
      <c r="K16" s="302">
        <f>ROUND('Budget Summary'!$M16*K$245,2)</f>
        <v>0</v>
      </c>
      <c r="L16" s="302">
        <f>ROUND('Budget Summary'!$M16*L$245,2)</f>
        <v>0</v>
      </c>
      <c r="M16" s="302">
        <f>ROUND('Budget Summary'!$M16*M$245,2)</f>
        <v>0</v>
      </c>
      <c r="N16" s="302">
        <f>ROUND('Budget Summary'!$M16*N$245,2)</f>
        <v>0</v>
      </c>
      <c r="O16" s="302">
        <f>ROUND('Budget Summary'!$M16*O$245,2)</f>
        <v>0</v>
      </c>
      <c r="P16" s="302">
        <f>ROUND('Budget Summary'!$M16*P$245,2)</f>
        <v>0</v>
      </c>
      <c r="Q16" s="302">
        <f>ROUND('Budget Summary'!$M16*Q$245,2)</f>
        <v>0</v>
      </c>
      <c r="R16" s="302">
        <f>ROUND('Budget Summary'!$M16*R$245,2)</f>
        <v>0</v>
      </c>
      <c r="S16" s="302">
        <f>ROUND('Budget Summary'!$M16*S$245,2)</f>
        <v>0</v>
      </c>
      <c r="T16" s="302">
        <f>ROUND('Budget Summary'!$M16*T$245,2)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Summary'!M17</f>
        <v>0</v>
      </c>
      <c r="I17" s="302">
        <f>ROUND('Budget Summary'!$M17*I$245,2)</f>
        <v>0</v>
      </c>
      <c r="J17" s="302">
        <f>ROUND('Budget Summary'!$M17*J$245,2)</f>
        <v>0</v>
      </c>
      <c r="K17" s="302">
        <f>ROUND('Budget Summary'!$M17*K$245,2)</f>
        <v>0</v>
      </c>
      <c r="L17" s="302">
        <f>ROUND('Budget Summary'!$M17*L$245,2)</f>
        <v>0</v>
      </c>
      <c r="M17" s="302">
        <f>ROUND('Budget Summary'!$M17*M$245,2)</f>
        <v>0</v>
      </c>
      <c r="N17" s="302">
        <f>ROUND('Budget Summary'!$M17*N$245,2)</f>
        <v>0</v>
      </c>
      <c r="O17" s="302">
        <f>ROUND('Budget Summary'!$M17*O$245,2)</f>
        <v>0</v>
      </c>
      <c r="P17" s="302">
        <f>ROUND('Budget Summary'!$M17*P$245,2)</f>
        <v>0</v>
      </c>
      <c r="Q17" s="302">
        <f>ROUND('Budget Summary'!$M17*Q$245,2)</f>
        <v>0</v>
      </c>
      <c r="R17" s="302">
        <f>ROUND('Budget Summary'!$M17*R$245,2)</f>
        <v>0</v>
      </c>
      <c r="S17" s="302">
        <f>ROUND('Budget Summary'!$M17*S$245,2)</f>
        <v>0</v>
      </c>
      <c r="T17" s="302">
        <f>ROUND('Budget Summary'!$M17*T$245,2)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Summary'!M19</f>
        <v>0</v>
      </c>
      <c r="I19" s="302">
        <f>ROUND('Budget Summary'!$M19*I$245,2)</f>
        <v>0</v>
      </c>
      <c r="J19" s="302">
        <f>ROUND('Budget Summary'!$M19*J$245,2)</f>
        <v>0</v>
      </c>
      <c r="K19" s="302">
        <f>ROUND('Budget Summary'!$M19*K$245,2)</f>
        <v>0</v>
      </c>
      <c r="L19" s="302">
        <f>ROUND('Budget Summary'!$M19*L$245,2)</f>
        <v>0</v>
      </c>
      <c r="M19" s="302">
        <f>ROUND('Budget Summary'!$M19*M$245,2)</f>
        <v>0</v>
      </c>
      <c r="N19" s="302">
        <f>ROUND('Budget Summary'!$M19*N$245,2)</f>
        <v>0</v>
      </c>
      <c r="O19" s="302">
        <f>ROUND('Budget Summary'!$M19*O$245,2)</f>
        <v>0</v>
      </c>
      <c r="P19" s="302">
        <f>ROUND('Budget Summary'!$M19*P$245,2)</f>
        <v>0</v>
      </c>
      <c r="Q19" s="302">
        <f>ROUND('Budget Summary'!$M19*Q$245,2)</f>
        <v>0</v>
      </c>
      <c r="R19" s="302">
        <f>ROUND('Budget Summary'!$M19*R$245,2)</f>
        <v>0</v>
      </c>
      <c r="S19" s="302">
        <f>ROUND('Budget Summary'!$M19*S$245,2)</f>
        <v>0</v>
      </c>
      <c r="T19" s="302">
        <f>ROUND('Budget Summary'!$M19*T$245,2)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Summary'!M20</f>
        <v>0</v>
      </c>
      <c r="I20" s="302">
        <f>ROUND('Budget Summary'!$M20*I$245,2)</f>
        <v>0</v>
      </c>
      <c r="J20" s="302">
        <f>ROUND('Budget Summary'!$M20*J$245,2)</f>
        <v>0</v>
      </c>
      <c r="K20" s="302">
        <f>ROUND('Budget Summary'!$M20*K$245,2)</f>
        <v>0</v>
      </c>
      <c r="L20" s="302">
        <f>ROUND('Budget Summary'!$M20*L$245,2)</f>
        <v>0</v>
      </c>
      <c r="M20" s="302">
        <f>ROUND('Budget Summary'!$M20*M$245,2)</f>
        <v>0</v>
      </c>
      <c r="N20" s="302">
        <f>ROUND('Budget Summary'!$M20*N$245,2)</f>
        <v>0</v>
      </c>
      <c r="O20" s="302">
        <f>ROUND('Budget Summary'!$M20*O$245,2)</f>
        <v>0</v>
      </c>
      <c r="P20" s="302">
        <f>ROUND('Budget Summary'!$M20*P$245,2)</f>
        <v>0</v>
      </c>
      <c r="Q20" s="302">
        <f>ROUND('Budget Summary'!$M20*Q$245,2)</f>
        <v>0</v>
      </c>
      <c r="R20" s="302">
        <f>ROUND('Budget Summary'!$M20*R$245,2)</f>
        <v>0</v>
      </c>
      <c r="S20" s="302">
        <f>ROUND('Budget Summary'!$M20*S$245,2)</f>
        <v>0</v>
      </c>
      <c r="T20" s="302">
        <f>ROUND('Budget Summary'!$M20*T$245,2)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Summary'!M21</f>
        <v>0</v>
      </c>
      <c r="I21" s="302">
        <f>ROUND('Budget Summary'!$M21*I$245,2)</f>
        <v>0</v>
      </c>
      <c r="J21" s="302">
        <f>ROUND('Budget Summary'!$M21*J$245,2)</f>
        <v>0</v>
      </c>
      <c r="K21" s="302">
        <f>ROUND('Budget Summary'!$M21*K$245,2)</f>
        <v>0</v>
      </c>
      <c r="L21" s="302">
        <f>ROUND('Budget Summary'!$M21*L$245,2)</f>
        <v>0</v>
      </c>
      <c r="M21" s="302">
        <f>ROUND('Budget Summary'!$M21*M$245,2)</f>
        <v>0</v>
      </c>
      <c r="N21" s="302">
        <f>ROUND('Budget Summary'!$M21*N$245,2)</f>
        <v>0</v>
      </c>
      <c r="O21" s="302">
        <f>ROUND('Budget Summary'!$M21*O$245,2)</f>
        <v>0</v>
      </c>
      <c r="P21" s="302">
        <f>ROUND('Budget Summary'!$M21*P$245,2)</f>
        <v>0</v>
      </c>
      <c r="Q21" s="302">
        <f>ROUND('Budget Summary'!$M21*Q$245,2)</f>
        <v>0</v>
      </c>
      <c r="R21" s="302">
        <f>ROUND('Budget Summary'!$M21*R$245,2)</f>
        <v>0</v>
      </c>
      <c r="S21" s="302">
        <f>ROUND('Budget Summary'!$M21*S$245,2)</f>
        <v>0</v>
      </c>
      <c r="T21" s="302">
        <f>ROUND('Budget Summary'!$M21*T$245,2)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Summary'!M22</f>
        <v>0</v>
      </c>
      <c r="I22" s="302">
        <f>ROUND('Budget Summary'!$M22*I$245,2)</f>
        <v>0</v>
      </c>
      <c r="J22" s="302">
        <f>ROUND('Budget Summary'!$M22*J$245,2)</f>
        <v>0</v>
      </c>
      <c r="K22" s="302">
        <f>ROUND('Budget Summary'!$M22*K$245,2)</f>
        <v>0</v>
      </c>
      <c r="L22" s="302">
        <f>ROUND('Budget Summary'!$M22*L$245,2)</f>
        <v>0</v>
      </c>
      <c r="M22" s="302">
        <f>ROUND('Budget Summary'!$M22*M$245,2)</f>
        <v>0</v>
      </c>
      <c r="N22" s="302">
        <f>ROUND('Budget Summary'!$M22*N$245,2)</f>
        <v>0</v>
      </c>
      <c r="O22" s="302">
        <f>ROUND('Budget Summary'!$M22*O$245,2)</f>
        <v>0</v>
      </c>
      <c r="P22" s="302">
        <f>ROUND('Budget Summary'!$M22*P$245,2)</f>
        <v>0</v>
      </c>
      <c r="Q22" s="302">
        <f>ROUND('Budget Summary'!$M22*Q$245,2)</f>
        <v>0</v>
      </c>
      <c r="R22" s="302">
        <f>ROUND('Budget Summary'!$M22*R$245,2)</f>
        <v>0</v>
      </c>
      <c r="S22" s="302">
        <f>ROUND('Budget Summary'!$M22*S$245,2)</f>
        <v>0</v>
      </c>
      <c r="T22" s="302">
        <f>ROUND('Budget Summary'!$M22*T$245,2)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Summary'!M23</f>
        <v>0</v>
      </c>
      <c r="I23" s="302">
        <f>ROUND('Budget Summary'!$M23*I$245,2)</f>
        <v>0</v>
      </c>
      <c r="J23" s="302">
        <f>ROUND('Budget Summary'!$M23*J$245,2)</f>
        <v>0</v>
      </c>
      <c r="K23" s="302">
        <f>ROUND('Budget Summary'!$M23*K$245,2)</f>
        <v>0</v>
      </c>
      <c r="L23" s="302">
        <f>ROUND('Budget Summary'!$M23*L$245,2)</f>
        <v>0</v>
      </c>
      <c r="M23" s="302">
        <f>ROUND('Budget Summary'!$M23*M$245,2)</f>
        <v>0</v>
      </c>
      <c r="N23" s="302">
        <f>ROUND('Budget Summary'!$M23*N$245,2)</f>
        <v>0</v>
      </c>
      <c r="O23" s="302">
        <f>ROUND('Budget Summary'!$M23*O$245,2)</f>
        <v>0</v>
      </c>
      <c r="P23" s="302">
        <f>ROUND('Budget Summary'!$M23*P$245,2)</f>
        <v>0</v>
      </c>
      <c r="Q23" s="302">
        <f>ROUND('Budget Summary'!$M23*Q$245,2)</f>
        <v>0</v>
      </c>
      <c r="R23" s="302">
        <f>ROUND('Budget Summary'!$M23*R$245,2)</f>
        <v>0</v>
      </c>
      <c r="S23" s="302">
        <f>ROUND('Budget Summary'!$M23*S$245,2)</f>
        <v>0</v>
      </c>
      <c r="T23" s="302">
        <f>ROUND('Budget Summary'!$M23*T$245,2)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Summary'!M24</f>
        <v>0</v>
      </c>
      <c r="I24" s="302">
        <f>ROUND('Budget Summary'!$M24*I$245,2)</f>
        <v>0</v>
      </c>
      <c r="J24" s="302">
        <f>ROUND('Budget Summary'!$M24*J$245,2)</f>
        <v>0</v>
      </c>
      <c r="K24" s="302">
        <f>ROUND('Budget Summary'!$M24*K$245,2)</f>
        <v>0</v>
      </c>
      <c r="L24" s="302">
        <f>ROUND('Budget Summary'!$M24*L$245,2)</f>
        <v>0</v>
      </c>
      <c r="M24" s="302">
        <f>ROUND('Budget Summary'!$M24*M$245,2)</f>
        <v>0</v>
      </c>
      <c r="N24" s="302">
        <f>ROUND('Budget Summary'!$M24*N$245,2)</f>
        <v>0</v>
      </c>
      <c r="O24" s="302">
        <f>ROUND('Budget Summary'!$M24*O$245,2)</f>
        <v>0</v>
      </c>
      <c r="P24" s="302">
        <f>ROUND('Budget Summary'!$M24*P$245,2)</f>
        <v>0</v>
      </c>
      <c r="Q24" s="302">
        <f>ROUND('Budget Summary'!$M24*Q$245,2)</f>
        <v>0</v>
      </c>
      <c r="R24" s="302">
        <f>ROUND('Budget Summary'!$M24*R$245,2)</f>
        <v>0</v>
      </c>
      <c r="S24" s="302">
        <f>ROUND('Budget Summary'!$M24*S$245,2)</f>
        <v>0</v>
      </c>
      <c r="T24" s="302">
        <f>ROUND('Budget Summary'!$M24*T$245,2)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Summary'!M25</f>
        <v>0</v>
      </c>
      <c r="I25" s="302">
        <f>ROUND('Budget Summary'!$M25*I$245,2)</f>
        <v>0</v>
      </c>
      <c r="J25" s="302">
        <f>ROUND('Budget Summary'!$M25*J$245,2)</f>
        <v>0</v>
      </c>
      <c r="K25" s="302">
        <f>ROUND('Budget Summary'!$M25*K$245,2)</f>
        <v>0</v>
      </c>
      <c r="L25" s="302">
        <f>ROUND('Budget Summary'!$M25*L$245,2)</f>
        <v>0</v>
      </c>
      <c r="M25" s="302">
        <f>ROUND('Budget Summary'!$M25*M$245,2)</f>
        <v>0</v>
      </c>
      <c r="N25" s="302">
        <f>ROUND('Budget Summary'!$M25*N$245,2)</f>
        <v>0</v>
      </c>
      <c r="O25" s="302">
        <f>ROUND('Budget Summary'!$M25*O$245,2)</f>
        <v>0</v>
      </c>
      <c r="P25" s="302">
        <f>ROUND('Budget Summary'!$M25*P$245,2)</f>
        <v>0</v>
      </c>
      <c r="Q25" s="302">
        <f>ROUND('Budget Summary'!$M25*Q$245,2)</f>
        <v>0</v>
      </c>
      <c r="R25" s="302">
        <f>ROUND('Budget Summary'!$M25*R$245,2)</f>
        <v>0</v>
      </c>
      <c r="S25" s="302">
        <f>ROUND('Budget Summary'!$M25*S$245,2)</f>
        <v>0</v>
      </c>
      <c r="T25" s="302">
        <f>ROUND('Budget Summary'!$M25*T$245,2)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Summary'!M26</f>
        <v>0</v>
      </c>
      <c r="I26" s="302">
        <f>ROUND('Budget Summary'!$M26*I$245,2)</f>
        <v>0</v>
      </c>
      <c r="J26" s="302">
        <f>ROUND('Budget Summary'!$M26*J$245,2)</f>
        <v>0</v>
      </c>
      <c r="K26" s="302">
        <f>ROUND('Budget Summary'!$M26*K$245,2)</f>
        <v>0</v>
      </c>
      <c r="L26" s="302">
        <f>ROUND('Budget Summary'!$M26*L$245,2)</f>
        <v>0</v>
      </c>
      <c r="M26" s="302">
        <f>ROUND('Budget Summary'!$M26*M$245,2)</f>
        <v>0</v>
      </c>
      <c r="N26" s="302">
        <f>ROUND('Budget Summary'!$M26*N$245,2)</f>
        <v>0</v>
      </c>
      <c r="O26" s="302">
        <f>ROUND('Budget Summary'!$M26*O$245,2)</f>
        <v>0</v>
      </c>
      <c r="P26" s="302">
        <f>ROUND('Budget Summary'!$M26*P$245,2)</f>
        <v>0</v>
      </c>
      <c r="Q26" s="302">
        <f>ROUND('Budget Summary'!$M26*Q$245,2)</f>
        <v>0</v>
      </c>
      <c r="R26" s="302">
        <f>ROUND('Budget Summary'!$M26*R$245,2)</f>
        <v>0</v>
      </c>
      <c r="S26" s="302">
        <f>ROUND('Budget Summary'!$M26*S$245,2)</f>
        <v>0</v>
      </c>
      <c r="T26" s="302">
        <f>ROUND('Budget Summary'!$M26*T$245,2)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Summary'!M27</f>
        <v>0</v>
      </c>
      <c r="I27" s="302">
        <f>ROUND('Budget Summary'!$M27*I$245,2)</f>
        <v>0</v>
      </c>
      <c r="J27" s="302">
        <f>ROUND('Budget Summary'!$M27*J$245,2)</f>
        <v>0</v>
      </c>
      <c r="K27" s="302">
        <f>ROUND('Budget Summary'!$M27*K$245,2)</f>
        <v>0</v>
      </c>
      <c r="L27" s="302">
        <f>ROUND('Budget Summary'!$M27*L$245,2)</f>
        <v>0</v>
      </c>
      <c r="M27" s="302">
        <f>ROUND('Budget Summary'!$M27*M$245,2)</f>
        <v>0</v>
      </c>
      <c r="N27" s="302">
        <f>ROUND('Budget Summary'!$M27*N$245,2)</f>
        <v>0</v>
      </c>
      <c r="O27" s="302">
        <f>ROUND('Budget Summary'!$M27*O$245,2)</f>
        <v>0</v>
      </c>
      <c r="P27" s="302">
        <f>ROUND('Budget Summary'!$M27*P$245,2)</f>
        <v>0</v>
      </c>
      <c r="Q27" s="302">
        <f>ROUND('Budget Summary'!$M27*Q$245,2)</f>
        <v>0</v>
      </c>
      <c r="R27" s="302">
        <f>ROUND('Budget Summary'!$M27*R$245,2)</f>
        <v>0</v>
      </c>
      <c r="S27" s="302">
        <f>ROUND('Budget Summary'!$M27*S$245,2)</f>
        <v>0</v>
      </c>
      <c r="T27" s="302">
        <f>ROUND('Budget Summary'!$M27*T$245,2)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Summary'!M28</f>
        <v>0</v>
      </c>
      <c r="I28" s="302">
        <f>ROUND('Budget Summary'!$M28*I$245,2)</f>
        <v>0</v>
      </c>
      <c r="J28" s="302">
        <f>ROUND('Budget Summary'!$M28*J$245,2)</f>
        <v>0</v>
      </c>
      <c r="K28" s="302">
        <f>ROUND('Budget Summary'!$M28*K$245,2)</f>
        <v>0</v>
      </c>
      <c r="L28" s="302">
        <f>ROUND('Budget Summary'!$M28*L$245,2)</f>
        <v>0</v>
      </c>
      <c r="M28" s="302">
        <f>ROUND('Budget Summary'!$M28*M$245,2)</f>
        <v>0</v>
      </c>
      <c r="N28" s="302">
        <f>ROUND('Budget Summary'!$M28*N$245,2)</f>
        <v>0</v>
      </c>
      <c r="O28" s="302">
        <f>ROUND('Budget Summary'!$M28*O$245,2)</f>
        <v>0</v>
      </c>
      <c r="P28" s="302">
        <f>ROUND('Budget Summary'!$M28*P$245,2)</f>
        <v>0</v>
      </c>
      <c r="Q28" s="302">
        <f>ROUND('Budget Summary'!$M28*Q$245,2)</f>
        <v>0</v>
      </c>
      <c r="R28" s="302">
        <f>ROUND('Budget Summary'!$M28*R$245,2)</f>
        <v>0</v>
      </c>
      <c r="S28" s="302">
        <f>ROUND('Budget Summary'!$M28*S$245,2)</f>
        <v>0</v>
      </c>
      <c r="T28" s="302">
        <f>ROUND('Budget Summary'!$M28*T$245,2)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Summary'!M29</f>
        <v>0</v>
      </c>
      <c r="I29" s="302">
        <f>ROUND('Budget Summary'!$M29*I$245,2)</f>
        <v>0</v>
      </c>
      <c r="J29" s="302">
        <f>ROUND('Budget Summary'!$M29*J$245,2)</f>
        <v>0</v>
      </c>
      <c r="K29" s="302">
        <f>ROUND('Budget Summary'!$M29*K$245,2)</f>
        <v>0</v>
      </c>
      <c r="L29" s="302">
        <f>ROUND('Budget Summary'!$M29*L$245,2)</f>
        <v>0</v>
      </c>
      <c r="M29" s="302">
        <f>ROUND('Budget Summary'!$M29*M$245,2)</f>
        <v>0</v>
      </c>
      <c r="N29" s="302">
        <f>ROUND('Budget Summary'!$M29*N$245,2)</f>
        <v>0</v>
      </c>
      <c r="O29" s="302">
        <f>ROUND('Budget Summary'!$M29*O$245,2)</f>
        <v>0</v>
      </c>
      <c r="P29" s="302">
        <f>ROUND('Budget Summary'!$M29*P$245,2)</f>
        <v>0</v>
      </c>
      <c r="Q29" s="302">
        <f>ROUND('Budget Summary'!$M29*Q$245,2)</f>
        <v>0</v>
      </c>
      <c r="R29" s="302">
        <f>ROUND('Budget Summary'!$M29*R$245,2)</f>
        <v>0</v>
      </c>
      <c r="S29" s="302">
        <f>ROUND('Budget Summary'!$M29*S$245,2)</f>
        <v>0</v>
      </c>
      <c r="T29" s="302">
        <f>ROUND('Budget Summary'!$M29*T$245,2)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Summary'!M30</f>
        <v>0</v>
      </c>
      <c r="I30" s="302">
        <f>ROUND('Budget Summary'!$M30*I$245,2)</f>
        <v>0</v>
      </c>
      <c r="J30" s="302">
        <f>ROUND('Budget Summary'!$M30*J$245,2)</f>
        <v>0</v>
      </c>
      <c r="K30" s="302">
        <f>ROUND('Budget Summary'!$M30*K$245,2)</f>
        <v>0</v>
      </c>
      <c r="L30" s="302">
        <f>ROUND('Budget Summary'!$M30*L$245,2)</f>
        <v>0</v>
      </c>
      <c r="M30" s="302">
        <f>ROUND('Budget Summary'!$M30*M$245,2)</f>
        <v>0</v>
      </c>
      <c r="N30" s="302">
        <f>ROUND('Budget Summary'!$M30*N$245,2)</f>
        <v>0</v>
      </c>
      <c r="O30" s="302">
        <f>ROUND('Budget Summary'!$M30*O$245,2)</f>
        <v>0</v>
      </c>
      <c r="P30" s="302">
        <f>ROUND('Budget Summary'!$M30*P$245,2)</f>
        <v>0</v>
      </c>
      <c r="Q30" s="302">
        <f>ROUND('Budget Summary'!$M30*Q$245,2)</f>
        <v>0</v>
      </c>
      <c r="R30" s="302">
        <f>ROUND('Budget Summary'!$M30*R$245,2)</f>
        <v>0</v>
      </c>
      <c r="S30" s="302">
        <f>ROUND('Budget Summary'!$M30*S$245,2)</f>
        <v>0</v>
      </c>
      <c r="T30" s="302">
        <f>ROUND('Budget Summary'!$M30*T$245,2)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Summary'!M31</f>
        <v>0</v>
      </c>
      <c r="I31" s="302">
        <f>ROUND('Budget Summary'!$M31*I$245,2)</f>
        <v>0</v>
      </c>
      <c r="J31" s="302">
        <f>ROUND('Budget Summary'!$M31*J$245,2)</f>
        <v>0</v>
      </c>
      <c r="K31" s="302">
        <f>ROUND('Budget Summary'!$M31*K$245,2)</f>
        <v>0</v>
      </c>
      <c r="L31" s="302">
        <f>ROUND('Budget Summary'!$M31*L$245,2)</f>
        <v>0</v>
      </c>
      <c r="M31" s="302">
        <f>ROUND('Budget Summary'!$M31*M$245,2)</f>
        <v>0</v>
      </c>
      <c r="N31" s="302">
        <f>ROUND('Budget Summary'!$M31*N$245,2)</f>
        <v>0</v>
      </c>
      <c r="O31" s="302">
        <f>ROUND('Budget Summary'!$M31*O$245,2)</f>
        <v>0</v>
      </c>
      <c r="P31" s="302">
        <f>ROUND('Budget Summary'!$M31*P$245,2)</f>
        <v>0</v>
      </c>
      <c r="Q31" s="302">
        <f>ROUND('Budget Summary'!$M31*Q$245,2)</f>
        <v>0</v>
      </c>
      <c r="R31" s="302">
        <f>ROUND('Budget Summary'!$M31*R$245,2)</f>
        <v>0</v>
      </c>
      <c r="S31" s="302">
        <f>ROUND('Budget Summary'!$M31*S$245,2)</f>
        <v>0</v>
      </c>
      <c r="T31" s="302">
        <f>ROUND('Budget Summary'!$M31*T$245,2)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Summary'!M32</f>
        <v>0</v>
      </c>
      <c r="I32" s="302">
        <f>ROUND('Budget Summary'!$M32*I$245,2)</f>
        <v>0</v>
      </c>
      <c r="J32" s="302">
        <f>ROUND('Budget Summary'!$M32*J$245,2)</f>
        <v>0</v>
      </c>
      <c r="K32" s="302">
        <f>ROUND('Budget Summary'!$M32*K$245,2)</f>
        <v>0</v>
      </c>
      <c r="L32" s="302">
        <f>ROUND('Budget Summary'!$M32*L$245,2)</f>
        <v>0</v>
      </c>
      <c r="M32" s="302">
        <f>ROUND('Budget Summary'!$M32*M$245,2)</f>
        <v>0</v>
      </c>
      <c r="N32" s="302">
        <f>ROUND('Budget Summary'!$M32*N$245,2)</f>
        <v>0</v>
      </c>
      <c r="O32" s="302">
        <f>ROUND('Budget Summary'!$M32*O$245,2)</f>
        <v>0</v>
      </c>
      <c r="P32" s="302">
        <f>ROUND('Budget Summary'!$M32*P$245,2)</f>
        <v>0</v>
      </c>
      <c r="Q32" s="302">
        <f>ROUND('Budget Summary'!$M32*Q$245,2)</f>
        <v>0</v>
      </c>
      <c r="R32" s="302">
        <f>ROUND('Budget Summary'!$M32*R$245,2)</f>
        <v>0</v>
      </c>
      <c r="S32" s="302">
        <f>ROUND('Budget Summary'!$M32*S$245,2)</f>
        <v>0</v>
      </c>
      <c r="T32" s="302">
        <f>ROUND('Budget Summary'!$M32*T$245,2)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Summary'!M33</f>
        <v>0</v>
      </c>
      <c r="I33" s="302">
        <f>ROUND('Budget Summary'!$M33*I$245,2)</f>
        <v>0</v>
      </c>
      <c r="J33" s="302">
        <f>ROUND('Budget Summary'!$M33*J$245,2)</f>
        <v>0</v>
      </c>
      <c r="K33" s="302">
        <f>ROUND('Budget Summary'!$M33*K$245,2)</f>
        <v>0</v>
      </c>
      <c r="L33" s="302">
        <f>ROUND('Budget Summary'!$M33*L$245,2)</f>
        <v>0</v>
      </c>
      <c r="M33" s="302">
        <f>ROUND('Budget Summary'!$M33*M$245,2)</f>
        <v>0</v>
      </c>
      <c r="N33" s="302">
        <f>ROUND('Budget Summary'!$M33*N$245,2)</f>
        <v>0</v>
      </c>
      <c r="O33" s="302">
        <f>ROUND('Budget Summary'!$M33*O$245,2)</f>
        <v>0</v>
      </c>
      <c r="P33" s="302">
        <f>ROUND('Budget Summary'!$M33*P$245,2)</f>
        <v>0</v>
      </c>
      <c r="Q33" s="302">
        <f>ROUND('Budget Summary'!$M33*Q$245,2)</f>
        <v>0</v>
      </c>
      <c r="R33" s="302">
        <f>ROUND('Budget Summary'!$M33*R$245,2)</f>
        <v>0</v>
      </c>
      <c r="S33" s="302">
        <f>ROUND('Budget Summary'!$M33*S$245,2)</f>
        <v>0</v>
      </c>
      <c r="T33" s="302">
        <f>ROUND('Budget Summary'!$M33*T$245,2)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Summary'!M34</f>
        <v>0</v>
      </c>
      <c r="I34" s="302">
        <f>ROUND('Budget Summary'!$M34*I$245,2)</f>
        <v>0</v>
      </c>
      <c r="J34" s="302">
        <f>ROUND('Budget Summary'!$M34*J$245,2)</f>
        <v>0</v>
      </c>
      <c r="K34" s="302">
        <f>ROUND('Budget Summary'!$M34*K$245,2)</f>
        <v>0</v>
      </c>
      <c r="L34" s="302">
        <f>ROUND('Budget Summary'!$M34*L$245,2)</f>
        <v>0</v>
      </c>
      <c r="M34" s="302">
        <f>ROUND('Budget Summary'!$M34*M$245,2)</f>
        <v>0</v>
      </c>
      <c r="N34" s="302">
        <f>ROUND('Budget Summary'!$M34*N$245,2)</f>
        <v>0</v>
      </c>
      <c r="O34" s="302">
        <f>ROUND('Budget Summary'!$M34*O$245,2)</f>
        <v>0</v>
      </c>
      <c r="P34" s="302">
        <f>ROUND('Budget Summary'!$M34*P$245,2)</f>
        <v>0</v>
      </c>
      <c r="Q34" s="302">
        <f>ROUND('Budget Summary'!$M34*Q$245,2)</f>
        <v>0</v>
      </c>
      <c r="R34" s="302">
        <f>ROUND('Budget Summary'!$M34*R$245,2)</f>
        <v>0</v>
      </c>
      <c r="S34" s="302">
        <f>ROUND('Budget Summary'!$M34*S$245,2)</f>
        <v>0</v>
      </c>
      <c r="T34" s="302">
        <f>ROUND('Budget Summary'!$M34*T$245,2)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Summary'!M35</f>
        <v>0</v>
      </c>
      <c r="I35" s="302">
        <f>ROUND('Budget Summary'!$M35*I$245,2)</f>
        <v>0</v>
      </c>
      <c r="J35" s="302">
        <f>ROUND('Budget Summary'!$M35*J$245,2)</f>
        <v>0</v>
      </c>
      <c r="K35" s="302">
        <f>ROUND('Budget Summary'!$M35*K$245,2)</f>
        <v>0</v>
      </c>
      <c r="L35" s="302">
        <f>ROUND('Budget Summary'!$M35*L$245,2)</f>
        <v>0</v>
      </c>
      <c r="M35" s="302">
        <f>ROUND('Budget Summary'!$M35*M$245,2)</f>
        <v>0</v>
      </c>
      <c r="N35" s="302">
        <f>ROUND('Budget Summary'!$M35*N$245,2)</f>
        <v>0</v>
      </c>
      <c r="O35" s="302">
        <f>ROUND('Budget Summary'!$M35*O$245,2)</f>
        <v>0</v>
      </c>
      <c r="P35" s="302">
        <f>ROUND('Budget Summary'!$M35*P$245,2)</f>
        <v>0</v>
      </c>
      <c r="Q35" s="302">
        <f>ROUND('Budget Summary'!$M35*Q$245,2)</f>
        <v>0</v>
      </c>
      <c r="R35" s="302">
        <f>ROUND('Budget Summary'!$M35*R$245,2)</f>
        <v>0</v>
      </c>
      <c r="S35" s="302">
        <f>ROUND('Budget Summary'!$M35*S$245,2)</f>
        <v>0</v>
      </c>
      <c r="T35" s="302">
        <f>ROUND('Budget Summary'!$M35*T$245,2)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Summary'!M36</f>
        <v>0</v>
      </c>
      <c r="I36" s="302">
        <f>ROUND('Budget Summary'!$M36*I$245,2)</f>
        <v>0</v>
      </c>
      <c r="J36" s="302">
        <f>ROUND('Budget Summary'!$M36*J$245,2)</f>
        <v>0</v>
      </c>
      <c r="K36" s="302">
        <f>ROUND('Budget Summary'!$M36*K$245,2)</f>
        <v>0</v>
      </c>
      <c r="L36" s="302">
        <f>ROUND('Budget Summary'!$M36*L$245,2)</f>
        <v>0</v>
      </c>
      <c r="M36" s="302">
        <f>ROUND('Budget Summary'!$M36*M$245,2)</f>
        <v>0</v>
      </c>
      <c r="N36" s="302">
        <f>ROUND('Budget Summary'!$M36*N$245,2)</f>
        <v>0</v>
      </c>
      <c r="O36" s="302">
        <f>ROUND('Budget Summary'!$M36*O$245,2)</f>
        <v>0</v>
      </c>
      <c r="P36" s="302">
        <f>ROUND('Budget Summary'!$M36*P$245,2)</f>
        <v>0</v>
      </c>
      <c r="Q36" s="302">
        <f>ROUND('Budget Summary'!$M36*Q$245,2)</f>
        <v>0</v>
      </c>
      <c r="R36" s="302">
        <f>ROUND('Budget Summary'!$M36*R$245,2)</f>
        <v>0</v>
      </c>
      <c r="S36" s="302">
        <f>ROUND('Budget Summary'!$M36*S$245,2)</f>
        <v>0</v>
      </c>
      <c r="T36" s="302">
        <f>ROUND('Budget Summary'!$M36*T$245,2)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Summary'!M37</f>
        <v>0</v>
      </c>
      <c r="I37" s="302">
        <f>ROUND('Budget Summary'!$M37*I$245,2)</f>
        <v>0</v>
      </c>
      <c r="J37" s="302">
        <f>ROUND('Budget Summary'!$M37*J$245,2)</f>
        <v>0</v>
      </c>
      <c r="K37" s="302">
        <f>ROUND('Budget Summary'!$M37*K$245,2)</f>
        <v>0</v>
      </c>
      <c r="L37" s="302">
        <f>ROUND('Budget Summary'!$M37*L$245,2)</f>
        <v>0</v>
      </c>
      <c r="M37" s="302">
        <f>ROUND('Budget Summary'!$M37*M$245,2)</f>
        <v>0</v>
      </c>
      <c r="N37" s="302">
        <f>ROUND('Budget Summary'!$M37*N$245,2)</f>
        <v>0</v>
      </c>
      <c r="O37" s="302">
        <f>ROUND('Budget Summary'!$M37*O$245,2)</f>
        <v>0</v>
      </c>
      <c r="P37" s="302">
        <f>ROUND('Budget Summary'!$M37*P$245,2)</f>
        <v>0</v>
      </c>
      <c r="Q37" s="302">
        <f>ROUND('Budget Summary'!$M37*Q$245,2)</f>
        <v>0</v>
      </c>
      <c r="R37" s="302">
        <f>ROUND('Budget Summary'!$M37*R$245,2)</f>
        <v>0</v>
      </c>
      <c r="S37" s="302">
        <f>ROUND('Budget Summary'!$M37*S$245,2)</f>
        <v>0</v>
      </c>
      <c r="T37" s="302">
        <f>ROUND('Budget Summary'!$M37*T$245,2)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Summary'!M38</f>
        <v>0</v>
      </c>
      <c r="I38" s="302">
        <f>ROUND('Budget Summary'!$M38*I$245,2)</f>
        <v>0</v>
      </c>
      <c r="J38" s="302">
        <f>ROUND('Budget Summary'!$M38*J$245,2)</f>
        <v>0</v>
      </c>
      <c r="K38" s="302">
        <f>ROUND('Budget Summary'!$M38*K$245,2)</f>
        <v>0</v>
      </c>
      <c r="L38" s="302">
        <f>ROUND('Budget Summary'!$M38*L$245,2)</f>
        <v>0</v>
      </c>
      <c r="M38" s="302">
        <f>ROUND('Budget Summary'!$M38*M$245,2)</f>
        <v>0</v>
      </c>
      <c r="N38" s="302">
        <f>ROUND('Budget Summary'!$M38*N$245,2)</f>
        <v>0</v>
      </c>
      <c r="O38" s="302">
        <f>ROUND('Budget Summary'!$M38*O$245,2)</f>
        <v>0</v>
      </c>
      <c r="P38" s="302">
        <f>ROUND('Budget Summary'!$M38*P$245,2)</f>
        <v>0</v>
      </c>
      <c r="Q38" s="302">
        <f>ROUND('Budget Summary'!$M38*Q$245,2)</f>
        <v>0</v>
      </c>
      <c r="R38" s="302">
        <f>ROUND('Budget Summary'!$M38*R$245,2)</f>
        <v>0</v>
      </c>
      <c r="S38" s="302">
        <f>ROUND('Budget Summary'!$M38*S$245,2)</f>
        <v>0</v>
      </c>
      <c r="T38" s="302">
        <f>ROUND('Budget Summary'!$M38*T$245,2)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Summary'!M39</f>
        <v>0</v>
      </c>
      <c r="I39" s="302">
        <f>ROUND('Budget Summary'!$M39*I$245,2)</f>
        <v>0</v>
      </c>
      <c r="J39" s="302">
        <f>ROUND('Budget Summary'!$M39*J$245,2)</f>
        <v>0</v>
      </c>
      <c r="K39" s="302">
        <f>ROUND('Budget Summary'!$M39*K$245,2)</f>
        <v>0</v>
      </c>
      <c r="L39" s="302">
        <f>ROUND('Budget Summary'!$M39*L$245,2)</f>
        <v>0</v>
      </c>
      <c r="M39" s="302">
        <f>ROUND('Budget Summary'!$M39*M$245,2)</f>
        <v>0</v>
      </c>
      <c r="N39" s="302">
        <f>ROUND('Budget Summary'!$M39*N$245,2)</f>
        <v>0</v>
      </c>
      <c r="O39" s="302">
        <f>ROUND('Budget Summary'!$M39*O$245,2)</f>
        <v>0</v>
      </c>
      <c r="P39" s="302">
        <f>ROUND('Budget Summary'!$M39*P$245,2)</f>
        <v>0</v>
      </c>
      <c r="Q39" s="302">
        <f>ROUND('Budget Summary'!$M39*Q$245,2)</f>
        <v>0</v>
      </c>
      <c r="R39" s="302">
        <f>ROUND('Budget Summary'!$M39*R$245,2)</f>
        <v>0</v>
      </c>
      <c r="S39" s="302">
        <f>ROUND('Budget Summary'!$M39*S$245,2)</f>
        <v>0</v>
      </c>
      <c r="T39" s="302">
        <f>ROUND('Budget Summary'!$M39*T$245,2)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Summary'!M41</f>
        <v>0</v>
      </c>
      <c r="I41" s="302">
        <f>ROUND('Budget Summary'!$M41*I$245,2)</f>
        <v>0</v>
      </c>
      <c r="J41" s="302">
        <f>ROUND('Budget Summary'!$M41*J$245,2)</f>
        <v>0</v>
      </c>
      <c r="K41" s="302">
        <f>ROUND('Budget Summary'!$M41*K$245,2)</f>
        <v>0</v>
      </c>
      <c r="L41" s="302">
        <f>ROUND('Budget Summary'!$M41*L$245,2)</f>
        <v>0</v>
      </c>
      <c r="M41" s="302">
        <f>ROUND('Budget Summary'!$M41*M$245,2)</f>
        <v>0</v>
      </c>
      <c r="N41" s="302">
        <f>ROUND('Budget Summary'!$M41*N$245,2)</f>
        <v>0</v>
      </c>
      <c r="O41" s="302">
        <f>ROUND('Budget Summary'!$M41*O$245,2)</f>
        <v>0</v>
      </c>
      <c r="P41" s="302">
        <f>ROUND('Budget Summary'!$M41*P$245,2)</f>
        <v>0</v>
      </c>
      <c r="Q41" s="302">
        <f>ROUND('Budget Summary'!$M41*Q$245,2)</f>
        <v>0</v>
      </c>
      <c r="R41" s="302">
        <f>ROUND('Budget Summary'!$M41*R$245,2)</f>
        <v>0</v>
      </c>
      <c r="S41" s="302">
        <f>ROUND('Budget Summary'!$M41*S$245,2)</f>
        <v>0</v>
      </c>
      <c r="T41" s="302">
        <f>ROUND('Budget Summary'!$M41*T$245,2)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Summary'!M42</f>
        <v>0</v>
      </c>
      <c r="I42" s="302">
        <f>ROUND('Budget Summary'!$M42*I$245,2)</f>
        <v>0</v>
      </c>
      <c r="J42" s="302">
        <f>ROUND('Budget Summary'!$M42*J$245,2)</f>
        <v>0</v>
      </c>
      <c r="K42" s="302">
        <f>ROUND('Budget Summary'!$M42*K$245,2)</f>
        <v>0</v>
      </c>
      <c r="L42" s="302">
        <f>ROUND('Budget Summary'!$M42*L$245,2)</f>
        <v>0</v>
      </c>
      <c r="M42" s="302">
        <f>ROUND('Budget Summary'!$M42*M$245,2)</f>
        <v>0</v>
      </c>
      <c r="N42" s="302">
        <f>ROUND('Budget Summary'!$M42*N$245,2)</f>
        <v>0</v>
      </c>
      <c r="O42" s="302">
        <f>ROUND('Budget Summary'!$M42*O$245,2)</f>
        <v>0</v>
      </c>
      <c r="P42" s="302">
        <f>ROUND('Budget Summary'!$M42*P$245,2)</f>
        <v>0</v>
      </c>
      <c r="Q42" s="302">
        <f>ROUND('Budget Summary'!$M42*Q$245,2)</f>
        <v>0</v>
      </c>
      <c r="R42" s="302">
        <f>ROUND('Budget Summary'!$M42*R$245,2)</f>
        <v>0</v>
      </c>
      <c r="S42" s="302">
        <f>ROUND('Budget Summary'!$M42*S$245,2)</f>
        <v>0</v>
      </c>
      <c r="T42" s="302">
        <f>ROUND('Budget Summary'!$M42*T$245,2)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Summary'!M43</f>
        <v>0</v>
      </c>
      <c r="I43" s="302">
        <f>ROUND('Budget Summary'!$M43*I$245,2)</f>
        <v>0</v>
      </c>
      <c r="J43" s="302">
        <f>ROUND('Budget Summary'!$M43*J$245,2)</f>
        <v>0</v>
      </c>
      <c r="K43" s="302">
        <f>ROUND('Budget Summary'!$M43*K$245,2)</f>
        <v>0</v>
      </c>
      <c r="L43" s="302">
        <f>ROUND('Budget Summary'!$M43*L$245,2)</f>
        <v>0</v>
      </c>
      <c r="M43" s="302">
        <f>ROUND('Budget Summary'!$M43*M$245,2)</f>
        <v>0</v>
      </c>
      <c r="N43" s="302">
        <f>ROUND('Budget Summary'!$M43*N$245,2)</f>
        <v>0</v>
      </c>
      <c r="O43" s="302">
        <f>ROUND('Budget Summary'!$M43*O$245,2)</f>
        <v>0</v>
      </c>
      <c r="P43" s="302">
        <f>ROUND('Budget Summary'!$M43*P$245,2)</f>
        <v>0</v>
      </c>
      <c r="Q43" s="302">
        <f>ROUND('Budget Summary'!$M43*Q$245,2)</f>
        <v>0</v>
      </c>
      <c r="R43" s="302">
        <f>ROUND('Budget Summary'!$M43*R$245,2)</f>
        <v>0</v>
      </c>
      <c r="S43" s="302">
        <f>ROUND('Budget Summary'!$M43*S$245,2)</f>
        <v>0</v>
      </c>
      <c r="T43" s="302">
        <f>ROUND('Budget Summary'!$M43*T$245,2)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24242.33</v>
      </c>
      <c r="I46" s="174">
        <f t="shared" ref="I46:U46" si="9">SUM(I12,I45)</f>
        <v>2020.19</v>
      </c>
      <c r="J46" s="174">
        <f t="shared" si="9"/>
        <v>2020.19</v>
      </c>
      <c r="K46" s="174">
        <f t="shared" si="9"/>
        <v>2020.19</v>
      </c>
      <c r="L46" s="174">
        <f t="shared" si="9"/>
        <v>2020.19</v>
      </c>
      <c r="M46" s="174">
        <f t="shared" si="9"/>
        <v>2020.19</v>
      </c>
      <c r="N46" s="174">
        <f t="shared" si="9"/>
        <v>2020.19</v>
      </c>
      <c r="O46" s="174">
        <f t="shared" si="9"/>
        <v>2020.19</v>
      </c>
      <c r="P46" s="174">
        <f t="shared" si="9"/>
        <v>2020.19</v>
      </c>
      <c r="Q46" s="174">
        <f t="shared" si="9"/>
        <v>2020.19</v>
      </c>
      <c r="R46" s="174">
        <f t="shared" si="9"/>
        <v>2020.19</v>
      </c>
      <c r="S46" s="174">
        <f t="shared" si="9"/>
        <v>2020.19</v>
      </c>
      <c r="T46" s="174">
        <f t="shared" si="9"/>
        <v>2020.19</v>
      </c>
      <c r="U46" s="174">
        <f t="shared" si="9"/>
        <v>24242.28</v>
      </c>
      <c r="V46" s="126">
        <f t="shared" si="0"/>
        <v>5.0000000002910383E-2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Summary'!M50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Summary'!M51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Summary'!M53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Summary'!M54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Summary'!M55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Summary'!M56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Summary'!M58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Summary'!M59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Summary'!M60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Summary'!M61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Summary'!M62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Summary'!M63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Summary'!M64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Summary'!M65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Summary'!M66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Summary'!M67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Summary'!M68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Summary'!M69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Summary'!M71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Summary'!M72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Summary'!M73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Summary'!M75</f>
        <v>24000</v>
      </c>
      <c r="I75" s="155">
        <f>ROUND($H75*I$246,2)</f>
        <v>2000</v>
      </c>
      <c r="J75" s="155">
        <f t="shared" ref="J75:T75" si="30">ROUND($H75*J$246,2)</f>
        <v>2000</v>
      </c>
      <c r="K75" s="155">
        <f t="shared" si="30"/>
        <v>2000</v>
      </c>
      <c r="L75" s="155">
        <f t="shared" si="30"/>
        <v>2000</v>
      </c>
      <c r="M75" s="155">
        <f t="shared" si="30"/>
        <v>2000</v>
      </c>
      <c r="N75" s="155">
        <f t="shared" si="30"/>
        <v>2000</v>
      </c>
      <c r="O75" s="155">
        <f t="shared" si="30"/>
        <v>2000</v>
      </c>
      <c r="P75" s="155">
        <f t="shared" si="30"/>
        <v>2000</v>
      </c>
      <c r="Q75" s="155">
        <f t="shared" si="30"/>
        <v>2000</v>
      </c>
      <c r="R75" s="155">
        <f t="shared" si="30"/>
        <v>2000</v>
      </c>
      <c r="S75" s="155">
        <f t="shared" si="30"/>
        <v>2000</v>
      </c>
      <c r="T75" s="155">
        <f t="shared" si="30"/>
        <v>2000</v>
      </c>
      <c r="U75" s="157">
        <f t="shared" ref="U75:U82" si="31">SUM(I75:T75)</f>
        <v>24000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Summary'!M76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Summary'!M77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Summary'!M78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Summary'!M79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Summary'!M80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Summary'!M81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Summary'!M82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24000</v>
      </c>
      <c r="I83" s="166">
        <f t="shared" si="34"/>
        <v>2000</v>
      </c>
      <c r="J83" s="166">
        <f t="shared" si="34"/>
        <v>2000</v>
      </c>
      <c r="K83" s="166">
        <f t="shared" si="34"/>
        <v>2000</v>
      </c>
      <c r="L83" s="166">
        <f t="shared" si="34"/>
        <v>2000</v>
      </c>
      <c r="M83" s="166">
        <f t="shared" si="34"/>
        <v>2000</v>
      </c>
      <c r="N83" s="166">
        <f t="shared" si="34"/>
        <v>2000</v>
      </c>
      <c r="O83" s="166">
        <f t="shared" si="34"/>
        <v>2000</v>
      </c>
      <c r="P83" s="166">
        <f t="shared" si="34"/>
        <v>2000</v>
      </c>
      <c r="Q83" s="166">
        <f t="shared" si="34"/>
        <v>2000</v>
      </c>
      <c r="R83" s="166">
        <f t="shared" si="34"/>
        <v>2000</v>
      </c>
      <c r="S83" s="166">
        <f t="shared" si="34"/>
        <v>2000</v>
      </c>
      <c r="T83" s="166">
        <f t="shared" si="34"/>
        <v>2000</v>
      </c>
      <c r="U83" s="159">
        <f t="shared" si="34"/>
        <v>24000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Summary'!M84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Summary'!M85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Summary'!M86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Summary'!M87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Summary'!M88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Summary'!M89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Summary'!M90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Summary'!M91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Summary'!M92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Summary'!M93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Summary'!M94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Summary'!M95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Summary'!M96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Summary'!M97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Summary'!M98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Summary'!M99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Summary'!M100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Summary'!M101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Summary'!M102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Summary'!M103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Summary'!M104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Summary'!M105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Summary'!M106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Summary'!M107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Summary'!M108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Summary'!M109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Summary'!M110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Summary'!M112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Summary'!M113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Summary'!M114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Summary'!M115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Summary'!M116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Summary'!M117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Summary'!M118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Summary'!M119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Summary'!M121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Summary'!M122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Summary'!M123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Summary'!M124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Summary'!M125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Summary'!M126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Summary'!M127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Summary'!M128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Summary'!M130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Summary'!M131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Summary'!M132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Summary'!M133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Summary'!M134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Summary'!M136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Summary'!M137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Summary'!M138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Summary'!M139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Summary'!M140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Summary'!M141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Summary'!M142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Summary'!M143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Summary'!M144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Summary'!M145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Summary'!M147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Summary'!M148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Summary'!M149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Summary'!M150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Summary'!M152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Summary'!M153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Summary'!M154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Summary'!M156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Summary'!M157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Summary'!M159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Summary'!M160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Summary'!M161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Summary'!M162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Summary'!M163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Summary'!M164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Summary'!M165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Summary'!M167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Summary'!M168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Summary'!M169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Summary'!M171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Summary'!M172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Summary'!M173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Summary'!M174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Summary'!M176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Summary'!M177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Summary'!M178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Summary'!M179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Summary'!M180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Summary'!M181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Summary'!M183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Summary'!M184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Summary'!M185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Summary'!M186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Summary'!M187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Summary'!M188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Summary'!M189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Summary'!M190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Summary'!M191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Summary'!M192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Summary'!M193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Summary'!M194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Summary'!M195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Summary'!M196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Summary'!M198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Summary'!M199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Summary'!M200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Summary'!M201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Summary'!M202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Summary'!M204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Summary'!M205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Summary'!M207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Summary'!M208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Summary'!M209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Summary'!M210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Summary'!M211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Summary'!M213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Summary'!M214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Summary'!M215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Summary'!M216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Summary'!M217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Summary'!M218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Summary'!M219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Summary'!M220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Summary'!M221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Summary'!M222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Summary'!M223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Summary'!M224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Summary'!M226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Summary'!M227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Summary'!M229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24000</v>
      </c>
      <c r="I230" s="194">
        <f t="shared" ref="I230:V230" si="84">SUM(I52,I57,I70,I74,I83,I111,I120,I129,I135,I146,I151,I155,I158,I166,I170,I175,I176,I182,I197,I203,I206,I212,I225,I228,I229)</f>
        <v>2000</v>
      </c>
      <c r="J230" s="194">
        <f t="shared" si="84"/>
        <v>2000</v>
      </c>
      <c r="K230" s="194">
        <f t="shared" si="84"/>
        <v>2000</v>
      </c>
      <c r="L230" s="194">
        <f t="shared" si="84"/>
        <v>2000</v>
      </c>
      <c r="M230" s="194">
        <f t="shared" si="84"/>
        <v>2000</v>
      </c>
      <c r="N230" s="194">
        <f t="shared" si="84"/>
        <v>2000</v>
      </c>
      <c r="O230" s="194">
        <f t="shared" si="84"/>
        <v>2000</v>
      </c>
      <c r="P230" s="194">
        <f t="shared" si="84"/>
        <v>2000</v>
      </c>
      <c r="Q230" s="194">
        <f t="shared" si="84"/>
        <v>2000</v>
      </c>
      <c r="R230" s="194">
        <f t="shared" si="84"/>
        <v>2000</v>
      </c>
      <c r="S230" s="194">
        <f t="shared" si="84"/>
        <v>2000</v>
      </c>
      <c r="T230" s="194">
        <f t="shared" si="84"/>
        <v>2000</v>
      </c>
      <c r="U230" s="194">
        <f t="shared" si="84"/>
        <v>24000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3912</v>
      </c>
      <c r="I232" s="155">
        <f>I230*I242</f>
        <v>326</v>
      </c>
      <c r="J232" s="155">
        <f t="shared" ref="J232:T232" si="86">J230*J242</f>
        <v>326</v>
      </c>
      <c r="K232" s="155">
        <f t="shared" si="86"/>
        <v>326</v>
      </c>
      <c r="L232" s="155">
        <f t="shared" si="86"/>
        <v>326</v>
      </c>
      <c r="M232" s="155">
        <f t="shared" si="86"/>
        <v>326</v>
      </c>
      <c r="N232" s="155">
        <f t="shared" si="86"/>
        <v>326</v>
      </c>
      <c r="O232" s="155">
        <f t="shared" si="86"/>
        <v>326</v>
      </c>
      <c r="P232" s="155">
        <f t="shared" si="86"/>
        <v>326</v>
      </c>
      <c r="Q232" s="155">
        <f t="shared" si="86"/>
        <v>326</v>
      </c>
      <c r="R232" s="155">
        <f t="shared" si="86"/>
        <v>326</v>
      </c>
      <c r="S232" s="155">
        <f t="shared" si="86"/>
        <v>326</v>
      </c>
      <c r="T232" s="155">
        <f t="shared" si="86"/>
        <v>326</v>
      </c>
      <c r="U232" s="155">
        <f t="shared" si="85"/>
        <v>3912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27912</v>
      </c>
      <c r="I233" s="201">
        <f t="shared" ref="I233:U233" si="87">SUM(I230:I232)</f>
        <v>2326</v>
      </c>
      <c r="J233" s="201">
        <f t="shared" si="87"/>
        <v>2326</v>
      </c>
      <c r="K233" s="201">
        <f t="shared" si="87"/>
        <v>2326</v>
      </c>
      <c r="L233" s="201">
        <f t="shared" si="87"/>
        <v>2326</v>
      </c>
      <c r="M233" s="201">
        <f t="shared" si="87"/>
        <v>2326</v>
      </c>
      <c r="N233" s="201">
        <f t="shared" si="87"/>
        <v>2326</v>
      </c>
      <c r="O233" s="201">
        <f t="shared" si="87"/>
        <v>2326</v>
      </c>
      <c r="P233" s="201">
        <f t="shared" si="87"/>
        <v>2326</v>
      </c>
      <c r="Q233" s="201">
        <f t="shared" si="87"/>
        <v>2326</v>
      </c>
      <c r="R233" s="201">
        <f t="shared" si="87"/>
        <v>2326</v>
      </c>
      <c r="S233" s="201">
        <f t="shared" si="87"/>
        <v>2326</v>
      </c>
      <c r="T233" s="201">
        <f t="shared" si="87"/>
        <v>2326</v>
      </c>
      <c r="U233" s="201">
        <f t="shared" si="87"/>
        <v>27912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-3669.6699999999983</v>
      </c>
      <c r="I235" s="204">
        <f t="shared" si="88"/>
        <v>-305.80999999999995</v>
      </c>
      <c r="J235" s="204">
        <f t="shared" si="88"/>
        <v>-305.80999999999995</v>
      </c>
      <c r="K235" s="204">
        <f t="shared" si="88"/>
        <v>-305.80999999999995</v>
      </c>
      <c r="L235" s="204">
        <f t="shared" si="88"/>
        <v>-305.80999999999995</v>
      </c>
      <c r="M235" s="204">
        <f t="shared" si="88"/>
        <v>-305.80999999999995</v>
      </c>
      <c r="N235" s="204">
        <f t="shared" si="88"/>
        <v>-305.80999999999995</v>
      </c>
      <c r="O235" s="204">
        <f t="shared" si="88"/>
        <v>-305.80999999999995</v>
      </c>
      <c r="P235" s="204">
        <f t="shared" si="88"/>
        <v>-305.80999999999995</v>
      </c>
      <c r="Q235" s="204">
        <f t="shared" si="88"/>
        <v>-305.80999999999995</v>
      </c>
      <c r="R235" s="204">
        <f t="shared" si="88"/>
        <v>-305.80999999999995</v>
      </c>
      <c r="S235" s="204">
        <f t="shared" si="88"/>
        <v>-305.80999999999995</v>
      </c>
      <c r="T235" s="204">
        <f t="shared" si="88"/>
        <v>-305.80999999999995</v>
      </c>
      <c r="U235" s="204">
        <f t="shared" si="88"/>
        <v>-3669.7200000000012</v>
      </c>
      <c r="V235" s="126">
        <f t="shared" si="74"/>
        <v>5.0000000002910383E-2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Summary'!M242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Summary'!B8</f>
        <v>NSLP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Summary'!N9</f>
        <v>0</v>
      </c>
      <c r="I9" s="302">
        <f>ROUND('Budget Summary'!$N9*I$245,2)</f>
        <v>0</v>
      </c>
      <c r="J9" s="302">
        <f>ROUND('Budget Summary'!$N9*J$245,2)</f>
        <v>0</v>
      </c>
      <c r="K9" s="302">
        <f>ROUND('Budget Summary'!$N9*K$245,2)</f>
        <v>0</v>
      </c>
      <c r="L9" s="302">
        <f>ROUND('Budget Summary'!$N9*L$245,2)</f>
        <v>0</v>
      </c>
      <c r="M9" s="302">
        <f>ROUND('Budget Summary'!$N9*M$245,2)</f>
        <v>0</v>
      </c>
      <c r="N9" s="302">
        <f>ROUND('Budget Summary'!$N9*N$245,2)</f>
        <v>0</v>
      </c>
      <c r="O9" s="302">
        <f>ROUND('Budget Summary'!$N9*O$245,2)</f>
        <v>0</v>
      </c>
      <c r="P9" s="302">
        <f>ROUND('Budget Summary'!$N9*P$245,2)</f>
        <v>0</v>
      </c>
      <c r="Q9" s="302">
        <f>ROUND('Budget Summary'!$N9*Q$245,2)</f>
        <v>0</v>
      </c>
      <c r="R9" s="302">
        <f>ROUND('Budget Summary'!$N9*R$245,2)</f>
        <v>0</v>
      </c>
      <c r="S9" s="302">
        <f>ROUND('Budget Summary'!$N9*S$245,2)</f>
        <v>0</v>
      </c>
      <c r="T9" s="302">
        <f>ROUND('Budget Summary'!$N9*T$245,2)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Summary'!N10</f>
        <v>0</v>
      </c>
      <c r="I10" s="302">
        <f>ROUND('Budget Summary'!$N10*I$245,2)</f>
        <v>0</v>
      </c>
      <c r="J10" s="302">
        <f>ROUND('Budget Summary'!$N10*J$245,2)</f>
        <v>0</v>
      </c>
      <c r="K10" s="302">
        <f>ROUND('Budget Summary'!$N10*K$245,2)</f>
        <v>0</v>
      </c>
      <c r="L10" s="302">
        <f>ROUND('Budget Summary'!$N10*L$245,2)</f>
        <v>0</v>
      </c>
      <c r="M10" s="302">
        <f>ROUND('Budget Summary'!$N10*M$245,2)</f>
        <v>0</v>
      </c>
      <c r="N10" s="302">
        <f>ROUND('Budget Summary'!$N10*N$245,2)</f>
        <v>0</v>
      </c>
      <c r="O10" s="302">
        <f>ROUND('Budget Summary'!$N10*O$245,2)</f>
        <v>0</v>
      </c>
      <c r="P10" s="302">
        <f>ROUND('Budget Summary'!$N10*P$245,2)</f>
        <v>0</v>
      </c>
      <c r="Q10" s="302">
        <f>ROUND('Budget Summary'!$N10*Q$245,2)</f>
        <v>0</v>
      </c>
      <c r="R10" s="302">
        <f>ROUND('Budget Summary'!$N10*R$245,2)</f>
        <v>0</v>
      </c>
      <c r="S10" s="302">
        <f>ROUND('Budget Summary'!$N10*S$245,2)</f>
        <v>0</v>
      </c>
      <c r="T10" s="302">
        <f>ROUND('Budget Summary'!$N10*T$245,2)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Summary'!N11</f>
        <v>41155</v>
      </c>
      <c r="I11" s="302">
        <f>ROUND('Budget Summary'!$N11*I$245,2)</f>
        <v>3429.58</v>
      </c>
      <c r="J11" s="302">
        <f>ROUND('Budget Summary'!$N11*J$245,2)</f>
        <v>3429.58</v>
      </c>
      <c r="K11" s="302">
        <f>ROUND('Budget Summary'!$N11*K$245,2)</f>
        <v>3429.58</v>
      </c>
      <c r="L11" s="302">
        <f>ROUND('Budget Summary'!$N11*L$245,2)</f>
        <v>3429.58</v>
      </c>
      <c r="M11" s="302">
        <f>ROUND('Budget Summary'!$N11*M$245,2)</f>
        <v>3429.58</v>
      </c>
      <c r="N11" s="302">
        <f>ROUND('Budget Summary'!$N11*N$245,2)</f>
        <v>3429.58</v>
      </c>
      <c r="O11" s="302">
        <f>ROUND('Budget Summary'!$N11*O$245,2)</f>
        <v>3429.58</v>
      </c>
      <c r="P11" s="302">
        <f>ROUND('Budget Summary'!$N11*P$245,2)</f>
        <v>3429.58</v>
      </c>
      <c r="Q11" s="302">
        <f>ROUND('Budget Summary'!$N11*Q$245,2)</f>
        <v>3429.58</v>
      </c>
      <c r="R11" s="302">
        <f>ROUND('Budget Summary'!$N11*R$245,2)</f>
        <v>3429.58</v>
      </c>
      <c r="S11" s="302">
        <f>ROUND('Budget Summary'!$N11*S$245,2)</f>
        <v>3429.58</v>
      </c>
      <c r="T11" s="302">
        <f>ROUND('Budget Summary'!$N11*T$245,2)</f>
        <v>3429.58</v>
      </c>
      <c r="U11" s="157">
        <f>SUM(I11:T11)</f>
        <v>41154.960000000014</v>
      </c>
      <c r="V11" s="126">
        <f t="shared" si="0"/>
        <v>3.99999999863212E-2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41155</v>
      </c>
      <c r="I12" s="159">
        <f t="shared" si="1"/>
        <v>3429.58</v>
      </c>
      <c r="J12" s="159">
        <f t="shared" si="1"/>
        <v>3429.58</v>
      </c>
      <c r="K12" s="159">
        <f t="shared" si="1"/>
        <v>3429.58</v>
      </c>
      <c r="L12" s="159">
        <f t="shared" si="1"/>
        <v>3429.58</v>
      </c>
      <c r="M12" s="159">
        <f t="shared" si="1"/>
        <v>3429.58</v>
      </c>
      <c r="N12" s="159">
        <f t="shared" si="1"/>
        <v>3429.58</v>
      </c>
      <c r="O12" s="159">
        <f t="shared" si="1"/>
        <v>3429.58</v>
      </c>
      <c r="P12" s="159">
        <f t="shared" si="1"/>
        <v>3429.58</v>
      </c>
      <c r="Q12" s="159">
        <f t="shared" si="1"/>
        <v>3429.58</v>
      </c>
      <c r="R12" s="159">
        <f t="shared" si="1"/>
        <v>3429.58</v>
      </c>
      <c r="S12" s="159">
        <f t="shared" si="1"/>
        <v>3429.58</v>
      </c>
      <c r="T12" s="159">
        <f t="shared" si="1"/>
        <v>3429.58</v>
      </c>
      <c r="U12" s="159">
        <f t="shared" si="1"/>
        <v>41154.960000000014</v>
      </c>
      <c r="V12" s="159">
        <f t="shared" si="1"/>
        <v>3.99999999863212E-2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Summary'!N14</f>
        <v>0</v>
      </c>
      <c r="I14" s="302">
        <f>ROUND('Budget Summary'!$N14*I$245,2)</f>
        <v>0</v>
      </c>
      <c r="J14" s="302">
        <f>ROUND('Budget Summary'!$N14*J$245,2)</f>
        <v>0</v>
      </c>
      <c r="K14" s="302">
        <f>ROUND('Budget Summary'!$N14*K$245,2)</f>
        <v>0</v>
      </c>
      <c r="L14" s="302">
        <f>ROUND('Budget Summary'!$N14*L$245,2)</f>
        <v>0</v>
      </c>
      <c r="M14" s="302">
        <f>ROUND('Budget Summary'!$N14*M$245,2)</f>
        <v>0</v>
      </c>
      <c r="N14" s="302">
        <f>ROUND('Budget Summary'!$N14*N$245,2)</f>
        <v>0</v>
      </c>
      <c r="O14" s="302">
        <f>ROUND('Budget Summary'!$N14*O$245,2)</f>
        <v>0</v>
      </c>
      <c r="P14" s="302">
        <f>ROUND('Budget Summary'!$N14*P$245,2)</f>
        <v>0</v>
      </c>
      <c r="Q14" s="302">
        <f>ROUND('Budget Summary'!$N14*Q$245,2)</f>
        <v>0</v>
      </c>
      <c r="R14" s="302">
        <f>ROUND('Budget Summary'!$N14*R$245,2)</f>
        <v>0</v>
      </c>
      <c r="S14" s="302">
        <f>ROUND('Budget Summary'!$N14*S$245,2)</f>
        <v>0</v>
      </c>
      <c r="T14" s="302">
        <f>ROUND('Budget Summary'!$N14*T$245,2)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Summary'!N15</f>
        <v>0</v>
      </c>
      <c r="I15" s="302">
        <f>ROUND('Budget Summary'!$N15*I$245,2)</f>
        <v>0</v>
      </c>
      <c r="J15" s="302">
        <f>ROUND('Budget Summary'!$N15*J$245,2)</f>
        <v>0</v>
      </c>
      <c r="K15" s="302">
        <f>ROUND('Budget Summary'!$N15*K$245,2)</f>
        <v>0</v>
      </c>
      <c r="L15" s="302">
        <f>ROUND('Budget Summary'!$N15*L$245,2)</f>
        <v>0</v>
      </c>
      <c r="M15" s="302">
        <f>ROUND('Budget Summary'!$N15*M$245,2)</f>
        <v>0</v>
      </c>
      <c r="N15" s="302">
        <f>ROUND('Budget Summary'!$N15*N$245,2)</f>
        <v>0</v>
      </c>
      <c r="O15" s="302">
        <f>ROUND('Budget Summary'!$N15*O$245,2)</f>
        <v>0</v>
      </c>
      <c r="P15" s="302">
        <f>ROUND('Budget Summary'!$N15*P$245,2)</f>
        <v>0</v>
      </c>
      <c r="Q15" s="302">
        <f>ROUND('Budget Summary'!$N15*Q$245,2)</f>
        <v>0</v>
      </c>
      <c r="R15" s="302">
        <f>ROUND('Budget Summary'!$N15*R$245,2)</f>
        <v>0</v>
      </c>
      <c r="S15" s="302">
        <f>ROUND('Budget Summary'!$N15*S$245,2)</f>
        <v>0</v>
      </c>
      <c r="T15" s="302">
        <f>ROUND('Budget Summary'!$N15*T$245,2)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Summary'!N16</f>
        <v>0</v>
      </c>
      <c r="I16" s="302">
        <f>ROUND('Budget Summary'!$N16*I$245,2)</f>
        <v>0</v>
      </c>
      <c r="J16" s="302">
        <f>ROUND('Budget Summary'!$N16*J$245,2)</f>
        <v>0</v>
      </c>
      <c r="K16" s="302">
        <f>ROUND('Budget Summary'!$N16*K$245,2)</f>
        <v>0</v>
      </c>
      <c r="L16" s="302">
        <f>ROUND('Budget Summary'!$N16*L$245,2)</f>
        <v>0</v>
      </c>
      <c r="M16" s="302">
        <f>ROUND('Budget Summary'!$N16*M$245,2)</f>
        <v>0</v>
      </c>
      <c r="N16" s="302">
        <f>ROUND('Budget Summary'!$N16*N$245,2)</f>
        <v>0</v>
      </c>
      <c r="O16" s="302">
        <f>ROUND('Budget Summary'!$N16*O$245,2)</f>
        <v>0</v>
      </c>
      <c r="P16" s="302">
        <f>ROUND('Budget Summary'!$N16*P$245,2)</f>
        <v>0</v>
      </c>
      <c r="Q16" s="302">
        <f>ROUND('Budget Summary'!$N16*Q$245,2)</f>
        <v>0</v>
      </c>
      <c r="R16" s="302">
        <f>ROUND('Budget Summary'!$N16*R$245,2)</f>
        <v>0</v>
      </c>
      <c r="S16" s="302">
        <f>ROUND('Budget Summary'!$N16*S$245,2)</f>
        <v>0</v>
      </c>
      <c r="T16" s="302">
        <f>ROUND('Budget Summary'!$N16*T$245,2)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Summary'!N17</f>
        <v>0</v>
      </c>
      <c r="I17" s="302">
        <f>ROUND('Budget Summary'!$N17*I$245,2)</f>
        <v>0</v>
      </c>
      <c r="J17" s="302">
        <f>ROUND('Budget Summary'!$N17*J$245,2)</f>
        <v>0</v>
      </c>
      <c r="K17" s="302">
        <f>ROUND('Budget Summary'!$N17*K$245,2)</f>
        <v>0</v>
      </c>
      <c r="L17" s="302">
        <f>ROUND('Budget Summary'!$N17*L$245,2)</f>
        <v>0</v>
      </c>
      <c r="M17" s="302">
        <f>ROUND('Budget Summary'!$N17*M$245,2)</f>
        <v>0</v>
      </c>
      <c r="N17" s="302">
        <f>ROUND('Budget Summary'!$N17*N$245,2)</f>
        <v>0</v>
      </c>
      <c r="O17" s="302">
        <f>ROUND('Budget Summary'!$N17*O$245,2)</f>
        <v>0</v>
      </c>
      <c r="P17" s="302">
        <f>ROUND('Budget Summary'!$N17*P$245,2)</f>
        <v>0</v>
      </c>
      <c r="Q17" s="302">
        <f>ROUND('Budget Summary'!$N17*Q$245,2)</f>
        <v>0</v>
      </c>
      <c r="R17" s="302">
        <f>ROUND('Budget Summary'!$N17*R$245,2)</f>
        <v>0</v>
      </c>
      <c r="S17" s="302">
        <f>ROUND('Budget Summary'!$N17*S$245,2)</f>
        <v>0</v>
      </c>
      <c r="T17" s="302">
        <f>ROUND('Budget Summary'!$N17*T$245,2)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Summary'!N19</f>
        <v>0</v>
      </c>
      <c r="I19" s="302">
        <f>ROUND('Budget Summary'!$N19*I$245,2)</f>
        <v>0</v>
      </c>
      <c r="J19" s="302">
        <f>ROUND('Budget Summary'!$N19*J$245,2)</f>
        <v>0</v>
      </c>
      <c r="K19" s="302">
        <f>ROUND('Budget Summary'!$N19*K$245,2)</f>
        <v>0</v>
      </c>
      <c r="L19" s="302">
        <f>ROUND('Budget Summary'!$N19*L$245,2)</f>
        <v>0</v>
      </c>
      <c r="M19" s="302">
        <f>ROUND('Budget Summary'!$N19*M$245,2)</f>
        <v>0</v>
      </c>
      <c r="N19" s="302">
        <f>ROUND('Budget Summary'!$N19*N$245,2)</f>
        <v>0</v>
      </c>
      <c r="O19" s="302">
        <f>ROUND('Budget Summary'!$N19*O$245,2)</f>
        <v>0</v>
      </c>
      <c r="P19" s="302">
        <f>ROUND('Budget Summary'!$N19*P$245,2)</f>
        <v>0</v>
      </c>
      <c r="Q19" s="302">
        <f>ROUND('Budget Summary'!$N19*Q$245,2)</f>
        <v>0</v>
      </c>
      <c r="R19" s="302">
        <f>ROUND('Budget Summary'!$N19*R$245,2)</f>
        <v>0</v>
      </c>
      <c r="S19" s="302">
        <f>ROUND('Budget Summary'!$N19*S$245,2)</f>
        <v>0</v>
      </c>
      <c r="T19" s="302">
        <f>ROUND('Budget Summary'!$N19*T$245,2)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Summary'!N20</f>
        <v>0</v>
      </c>
      <c r="I20" s="302">
        <f>ROUND('Budget Summary'!$N20*I$245,2)</f>
        <v>0</v>
      </c>
      <c r="J20" s="302">
        <f>ROUND('Budget Summary'!$N20*J$245,2)</f>
        <v>0</v>
      </c>
      <c r="K20" s="302">
        <f>ROUND('Budget Summary'!$N20*K$245,2)</f>
        <v>0</v>
      </c>
      <c r="L20" s="302">
        <f>ROUND('Budget Summary'!$N20*L$245,2)</f>
        <v>0</v>
      </c>
      <c r="M20" s="302">
        <f>ROUND('Budget Summary'!$N20*M$245,2)</f>
        <v>0</v>
      </c>
      <c r="N20" s="302">
        <f>ROUND('Budget Summary'!$N20*N$245,2)</f>
        <v>0</v>
      </c>
      <c r="O20" s="302">
        <f>ROUND('Budget Summary'!$N20*O$245,2)</f>
        <v>0</v>
      </c>
      <c r="P20" s="302">
        <f>ROUND('Budget Summary'!$N20*P$245,2)</f>
        <v>0</v>
      </c>
      <c r="Q20" s="302">
        <f>ROUND('Budget Summary'!$N20*Q$245,2)</f>
        <v>0</v>
      </c>
      <c r="R20" s="302">
        <f>ROUND('Budget Summary'!$N20*R$245,2)</f>
        <v>0</v>
      </c>
      <c r="S20" s="302">
        <f>ROUND('Budget Summary'!$N20*S$245,2)</f>
        <v>0</v>
      </c>
      <c r="T20" s="302">
        <f>ROUND('Budget Summary'!$N20*T$245,2)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Summary'!N21</f>
        <v>0</v>
      </c>
      <c r="I21" s="302">
        <f>ROUND('Budget Summary'!$N21*I$245,2)</f>
        <v>0</v>
      </c>
      <c r="J21" s="302">
        <f>ROUND('Budget Summary'!$N21*J$245,2)</f>
        <v>0</v>
      </c>
      <c r="K21" s="302">
        <f>ROUND('Budget Summary'!$N21*K$245,2)</f>
        <v>0</v>
      </c>
      <c r="L21" s="302">
        <f>ROUND('Budget Summary'!$N21*L$245,2)</f>
        <v>0</v>
      </c>
      <c r="M21" s="302">
        <f>ROUND('Budget Summary'!$N21*M$245,2)</f>
        <v>0</v>
      </c>
      <c r="N21" s="302">
        <f>ROUND('Budget Summary'!$N21*N$245,2)</f>
        <v>0</v>
      </c>
      <c r="O21" s="302">
        <f>ROUND('Budget Summary'!$N21*O$245,2)</f>
        <v>0</v>
      </c>
      <c r="P21" s="302">
        <f>ROUND('Budget Summary'!$N21*P$245,2)</f>
        <v>0</v>
      </c>
      <c r="Q21" s="302">
        <f>ROUND('Budget Summary'!$N21*Q$245,2)</f>
        <v>0</v>
      </c>
      <c r="R21" s="302">
        <f>ROUND('Budget Summary'!$N21*R$245,2)</f>
        <v>0</v>
      </c>
      <c r="S21" s="302">
        <f>ROUND('Budget Summary'!$N21*S$245,2)</f>
        <v>0</v>
      </c>
      <c r="T21" s="302">
        <f>ROUND('Budget Summary'!$N21*T$245,2)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Summary'!N22</f>
        <v>0</v>
      </c>
      <c r="I22" s="302">
        <f>ROUND('Budget Summary'!$N22*I$245,2)</f>
        <v>0</v>
      </c>
      <c r="J22" s="302">
        <f>ROUND('Budget Summary'!$N22*J$245,2)</f>
        <v>0</v>
      </c>
      <c r="K22" s="302">
        <f>ROUND('Budget Summary'!$N22*K$245,2)</f>
        <v>0</v>
      </c>
      <c r="L22" s="302">
        <f>ROUND('Budget Summary'!$N22*L$245,2)</f>
        <v>0</v>
      </c>
      <c r="M22" s="302">
        <f>ROUND('Budget Summary'!$N22*M$245,2)</f>
        <v>0</v>
      </c>
      <c r="N22" s="302">
        <f>ROUND('Budget Summary'!$N22*N$245,2)</f>
        <v>0</v>
      </c>
      <c r="O22" s="302">
        <f>ROUND('Budget Summary'!$N22*O$245,2)</f>
        <v>0</v>
      </c>
      <c r="P22" s="302">
        <f>ROUND('Budget Summary'!$N22*P$245,2)</f>
        <v>0</v>
      </c>
      <c r="Q22" s="302">
        <f>ROUND('Budget Summary'!$N22*Q$245,2)</f>
        <v>0</v>
      </c>
      <c r="R22" s="302">
        <f>ROUND('Budget Summary'!$N22*R$245,2)</f>
        <v>0</v>
      </c>
      <c r="S22" s="302">
        <f>ROUND('Budget Summary'!$N22*S$245,2)</f>
        <v>0</v>
      </c>
      <c r="T22" s="302">
        <f>ROUND('Budget Summary'!$N22*T$245,2)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Summary'!N23</f>
        <v>0</v>
      </c>
      <c r="I23" s="302">
        <f>ROUND('Budget Summary'!$N23*I$245,2)</f>
        <v>0</v>
      </c>
      <c r="J23" s="302">
        <f>ROUND('Budget Summary'!$N23*J$245,2)</f>
        <v>0</v>
      </c>
      <c r="K23" s="302">
        <f>ROUND('Budget Summary'!$N23*K$245,2)</f>
        <v>0</v>
      </c>
      <c r="L23" s="302">
        <f>ROUND('Budget Summary'!$N23*L$245,2)</f>
        <v>0</v>
      </c>
      <c r="M23" s="302">
        <f>ROUND('Budget Summary'!$N23*M$245,2)</f>
        <v>0</v>
      </c>
      <c r="N23" s="302">
        <f>ROUND('Budget Summary'!$N23*N$245,2)</f>
        <v>0</v>
      </c>
      <c r="O23" s="302">
        <f>ROUND('Budget Summary'!$N23*O$245,2)</f>
        <v>0</v>
      </c>
      <c r="P23" s="302">
        <f>ROUND('Budget Summary'!$N23*P$245,2)</f>
        <v>0</v>
      </c>
      <c r="Q23" s="302">
        <f>ROUND('Budget Summary'!$N23*Q$245,2)</f>
        <v>0</v>
      </c>
      <c r="R23" s="302">
        <f>ROUND('Budget Summary'!$N23*R$245,2)</f>
        <v>0</v>
      </c>
      <c r="S23" s="302">
        <f>ROUND('Budget Summary'!$N23*S$245,2)</f>
        <v>0</v>
      </c>
      <c r="T23" s="302">
        <f>ROUND('Budget Summary'!$N23*T$245,2)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Summary'!N24</f>
        <v>0</v>
      </c>
      <c r="I24" s="302">
        <f>ROUND('Budget Summary'!$N24*I$245,2)</f>
        <v>0</v>
      </c>
      <c r="J24" s="302">
        <f>ROUND('Budget Summary'!$N24*J$245,2)</f>
        <v>0</v>
      </c>
      <c r="K24" s="302">
        <f>ROUND('Budget Summary'!$N24*K$245,2)</f>
        <v>0</v>
      </c>
      <c r="L24" s="302">
        <f>ROUND('Budget Summary'!$N24*L$245,2)</f>
        <v>0</v>
      </c>
      <c r="M24" s="302">
        <f>ROUND('Budget Summary'!$N24*M$245,2)</f>
        <v>0</v>
      </c>
      <c r="N24" s="302">
        <f>ROUND('Budget Summary'!$N24*N$245,2)</f>
        <v>0</v>
      </c>
      <c r="O24" s="302">
        <f>ROUND('Budget Summary'!$N24*O$245,2)</f>
        <v>0</v>
      </c>
      <c r="P24" s="302">
        <f>ROUND('Budget Summary'!$N24*P$245,2)</f>
        <v>0</v>
      </c>
      <c r="Q24" s="302">
        <f>ROUND('Budget Summary'!$N24*Q$245,2)</f>
        <v>0</v>
      </c>
      <c r="R24" s="302">
        <f>ROUND('Budget Summary'!$N24*R$245,2)</f>
        <v>0</v>
      </c>
      <c r="S24" s="302">
        <f>ROUND('Budget Summary'!$N24*S$245,2)</f>
        <v>0</v>
      </c>
      <c r="T24" s="302">
        <f>ROUND('Budget Summary'!$N24*T$245,2)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Summary'!N25</f>
        <v>0</v>
      </c>
      <c r="I25" s="302">
        <f>ROUND('Budget Summary'!$N25*I$245,2)</f>
        <v>0</v>
      </c>
      <c r="J25" s="302">
        <f>ROUND('Budget Summary'!$N25*J$245,2)</f>
        <v>0</v>
      </c>
      <c r="K25" s="302">
        <f>ROUND('Budget Summary'!$N25*K$245,2)</f>
        <v>0</v>
      </c>
      <c r="L25" s="302">
        <f>ROUND('Budget Summary'!$N25*L$245,2)</f>
        <v>0</v>
      </c>
      <c r="M25" s="302">
        <f>ROUND('Budget Summary'!$N25*M$245,2)</f>
        <v>0</v>
      </c>
      <c r="N25" s="302">
        <f>ROUND('Budget Summary'!$N25*N$245,2)</f>
        <v>0</v>
      </c>
      <c r="O25" s="302">
        <f>ROUND('Budget Summary'!$N25*O$245,2)</f>
        <v>0</v>
      </c>
      <c r="P25" s="302">
        <f>ROUND('Budget Summary'!$N25*P$245,2)</f>
        <v>0</v>
      </c>
      <c r="Q25" s="302">
        <f>ROUND('Budget Summary'!$N25*Q$245,2)</f>
        <v>0</v>
      </c>
      <c r="R25" s="302">
        <f>ROUND('Budget Summary'!$N25*R$245,2)</f>
        <v>0</v>
      </c>
      <c r="S25" s="302">
        <f>ROUND('Budget Summary'!$N25*S$245,2)</f>
        <v>0</v>
      </c>
      <c r="T25" s="302">
        <f>ROUND('Budget Summary'!$N25*T$245,2)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Summary'!N26</f>
        <v>0</v>
      </c>
      <c r="I26" s="302">
        <f>ROUND('Budget Summary'!$N26*I$245,2)</f>
        <v>0</v>
      </c>
      <c r="J26" s="302">
        <f>ROUND('Budget Summary'!$N26*J$245,2)</f>
        <v>0</v>
      </c>
      <c r="K26" s="302">
        <f>ROUND('Budget Summary'!$N26*K$245,2)</f>
        <v>0</v>
      </c>
      <c r="L26" s="302">
        <f>ROUND('Budget Summary'!$N26*L$245,2)</f>
        <v>0</v>
      </c>
      <c r="M26" s="302">
        <f>ROUND('Budget Summary'!$N26*M$245,2)</f>
        <v>0</v>
      </c>
      <c r="N26" s="302">
        <f>ROUND('Budget Summary'!$N26*N$245,2)</f>
        <v>0</v>
      </c>
      <c r="O26" s="302">
        <f>ROUND('Budget Summary'!$N26*O$245,2)</f>
        <v>0</v>
      </c>
      <c r="P26" s="302">
        <f>ROUND('Budget Summary'!$N26*P$245,2)</f>
        <v>0</v>
      </c>
      <c r="Q26" s="302">
        <f>ROUND('Budget Summary'!$N26*Q$245,2)</f>
        <v>0</v>
      </c>
      <c r="R26" s="302">
        <f>ROUND('Budget Summary'!$N26*R$245,2)</f>
        <v>0</v>
      </c>
      <c r="S26" s="302">
        <f>ROUND('Budget Summary'!$N26*S$245,2)</f>
        <v>0</v>
      </c>
      <c r="T26" s="302">
        <f>ROUND('Budget Summary'!$N26*T$245,2)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Summary'!N27</f>
        <v>0</v>
      </c>
      <c r="I27" s="302">
        <f>ROUND('Budget Summary'!$N27*I$245,2)</f>
        <v>0</v>
      </c>
      <c r="J27" s="302">
        <f>ROUND('Budget Summary'!$N27*J$245,2)</f>
        <v>0</v>
      </c>
      <c r="K27" s="302">
        <f>ROUND('Budget Summary'!$N27*K$245,2)</f>
        <v>0</v>
      </c>
      <c r="L27" s="302">
        <f>ROUND('Budget Summary'!$N27*L$245,2)</f>
        <v>0</v>
      </c>
      <c r="M27" s="302">
        <f>ROUND('Budget Summary'!$N27*M$245,2)</f>
        <v>0</v>
      </c>
      <c r="N27" s="302">
        <f>ROUND('Budget Summary'!$N27*N$245,2)</f>
        <v>0</v>
      </c>
      <c r="O27" s="302">
        <f>ROUND('Budget Summary'!$N27*O$245,2)</f>
        <v>0</v>
      </c>
      <c r="P27" s="302">
        <f>ROUND('Budget Summary'!$N27*P$245,2)</f>
        <v>0</v>
      </c>
      <c r="Q27" s="302">
        <f>ROUND('Budget Summary'!$N27*Q$245,2)</f>
        <v>0</v>
      </c>
      <c r="R27" s="302">
        <f>ROUND('Budget Summary'!$N27*R$245,2)</f>
        <v>0</v>
      </c>
      <c r="S27" s="302">
        <f>ROUND('Budget Summary'!$N27*S$245,2)</f>
        <v>0</v>
      </c>
      <c r="T27" s="302">
        <f>ROUND('Budget Summary'!$N27*T$245,2)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Summary'!N28</f>
        <v>0</v>
      </c>
      <c r="I28" s="302">
        <f>ROUND('Budget Summary'!$N28*I$245,2)</f>
        <v>0</v>
      </c>
      <c r="J28" s="302">
        <f>ROUND('Budget Summary'!$N28*J$245,2)</f>
        <v>0</v>
      </c>
      <c r="K28" s="302">
        <f>ROUND('Budget Summary'!$N28*K$245,2)</f>
        <v>0</v>
      </c>
      <c r="L28" s="302">
        <f>ROUND('Budget Summary'!$N28*L$245,2)</f>
        <v>0</v>
      </c>
      <c r="M28" s="302">
        <f>ROUND('Budget Summary'!$N28*M$245,2)</f>
        <v>0</v>
      </c>
      <c r="N28" s="302">
        <f>ROUND('Budget Summary'!$N28*N$245,2)</f>
        <v>0</v>
      </c>
      <c r="O28" s="302">
        <f>ROUND('Budget Summary'!$N28*O$245,2)</f>
        <v>0</v>
      </c>
      <c r="P28" s="302">
        <f>ROUND('Budget Summary'!$N28*P$245,2)</f>
        <v>0</v>
      </c>
      <c r="Q28" s="302">
        <f>ROUND('Budget Summary'!$N28*Q$245,2)</f>
        <v>0</v>
      </c>
      <c r="R28" s="302">
        <f>ROUND('Budget Summary'!$N28*R$245,2)</f>
        <v>0</v>
      </c>
      <c r="S28" s="302">
        <f>ROUND('Budget Summary'!$N28*S$245,2)</f>
        <v>0</v>
      </c>
      <c r="T28" s="302">
        <f>ROUND('Budget Summary'!$N28*T$245,2)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Summary'!N29</f>
        <v>0</v>
      </c>
      <c r="I29" s="302">
        <f>ROUND('Budget Summary'!$N29*I$245,2)</f>
        <v>0</v>
      </c>
      <c r="J29" s="302">
        <f>ROUND('Budget Summary'!$N29*J$245,2)</f>
        <v>0</v>
      </c>
      <c r="K29" s="302">
        <f>ROUND('Budget Summary'!$N29*K$245,2)</f>
        <v>0</v>
      </c>
      <c r="L29" s="302">
        <f>ROUND('Budget Summary'!$N29*L$245,2)</f>
        <v>0</v>
      </c>
      <c r="M29" s="302">
        <f>ROUND('Budget Summary'!$N29*M$245,2)</f>
        <v>0</v>
      </c>
      <c r="N29" s="302">
        <f>ROUND('Budget Summary'!$N29*N$245,2)</f>
        <v>0</v>
      </c>
      <c r="O29" s="302">
        <f>ROUND('Budget Summary'!$N29*O$245,2)</f>
        <v>0</v>
      </c>
      <c r="P29" s="302">
        <f>ROUND('Budget Summary'!$N29*P$245,2)</f>
        <v>0</v>
      </c>
      <c r="Q29" s="302">
        <f>ROUND('Budget Summary'!$N29*Q$245,2)</f>
        <v>0</v>
      </c>
      <c r="R29" s="302">
        <f>ROUND('Budget Summary'!$N29*R$245,2)</f>
        <v>0</v>
      </c>
      <c r="S29" s="302">
        <f>ROUND('Budget Summary'!$N29*S$245,2)</f>
        <v>0</v>
      </c>
      <c r="T29" s="302">
        <f>ROUND('Budget Summary'!$N29*T$245,2)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Summary'!N30</f>
        <v>0</v>
      </c>
      <c r="I30" s="302">
        <f>ROUND('Budget Summary'!$N30*I$245,2)</f>
        <v>0</v>
      </c>
      <c r="J30" s="302">
        <f>ROUND('Budget Summary'!$N30*J$245,2)</f>
        <v>0</v>
      </c>
      <c r="K30" s="302">
        <f>ROUND('Budget Summary'!$N30*K$245,2)</f>
        <v>0</v>
      </c>
      <c r="L30" s="302">
        <f>ROUND('Budget Summary'!$N30*L$245,2)</f>
        <v>0</v>
      </c>
      <c r="M30" s="302">
        <f>ROUND('Budget Summary'!$N30*M$245,2)</f>
        <v>0</v>
      </c>
      <c r="N30" s="302">
        <f>ROUND('Budget Summary'!$N30*N$245,2)</f>
        <v>0</v>
      </c>
      <c r="O30" s="302">
        <f>ROUND('Budget Summary'!$N30*O$245,2)</f>
        <v>0</v>
      </c>
      <c r="P30" s="302">
        <f>ROUND('Budget Summary'!$N30*P$245,2)</f>
        <v>0</v>
      </c>
      <c r="Q30" s="302">
        <f>ROUND('Budget Summary'!$N30*Q$245,2)</f>
        <v>0</v>
      </c>
      <c r="R30" s="302">
        <f>ROUND('Budget Summary'!$N30*R$245,2)</f>
        <v>0</v>
      </c>
      <c r="S30" s="302">
        <f>ROUND('Budget Summary'!$N30*S$245,2)</f>
        <v>0</v>
      </c>
      <c r="T30" s="302">
        <f>ROUND('Budget Summary'!$N30*T$245,2)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Summary'!N31</f>
        <v>0</v>
      </c>
      <c r="I31" s="302">
        <f>ROUND('Budget Summary'!$N31*I$245,2)</f>
        <v>0</v>
      </c>
      <c r="J31" s="302">
        <f>ROUND('Budget Summary'!$N31*J$245,2)</f>
        <v>0</v>
      </c>
      <c r="K31" s="302">
        <f>ROUND('Budget Summary'!$N31*K$245,2)</f>
        <v>0</v>
      </c>
      <c r="L31" s="302">
        <f>ROUND('Budget Summary'!$N31*L$245,2)</f>
        <v>0</v>
      </c>
      <c r="M31" s="302">
        <f>ROUND('Budget Summary'!$N31*M$245,2)</f>
        <v>0</v>
      </c>
      <c r="N31" s="302">
        <f>ROUND('Budget Summary'!$N31*N$245,2)</f>
        <v>0</v>
      </c>
      <c r="O31" s="302">
        <f>ROUND('Budget Summary'!$N31*O$245,2)</f>
        <v>0</v>
      </c>
      <c r="P31" s="302">
        <f>ROUND('Budget Summary'!$N31*P$245,2)</f>
        <v>0</v>
      </c>
      <c r="Q31" s="302">
        <f>ROUND('Budget Summary'!$N31*Q$245,2)</f>
        <v>0</v>
      </c>
      <c r="R31" s="302">
        <f>ROUND('Budget Summary'!$N31*R$245,2)</f>
        <v>0</v>
      </c>
      <c r="S31" s="302">
        <f>ROUND('Budget Summary'!$N31*S$245,2)</f>
        <v>0</v>
      </c>
      <c r="T31" s="302">
        <f>ROUND('Budget Summary'!$N31*T$245,2)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Summary'!N32</f>
        <v>0</v>
      </c>
      <c r="I32" s="302">
        <f>ROUND('Budget Summary'!$N32*I$245,2)</f>
        <v>0</v>
      </c>
      <c r="J32" s="302">
        <f>ROUND('Budget Summary'!$N32*J$245,2)</f>
        <v>0</v>
      </c>
      <c r="K32" s="302">
        <f>ROUND('Budget Summary'!$N32*K$245,2)</f>
        <v>0</v>
      </c>
      <c r="L32" s="302">
        <f>ROUND('Budget Summary'!$N32*L$245,2)</f>
        <v>0</v>
      </c>
      <c r="M32" s="302">
        <f>ROUND('Budget Summary'!$N32*M$245,2)</f>
        <v>0</v>
      </c>
      <c r="N32" s="302">
        <f>ROUND('Budget Summary'!$N32*N$245,2)</f>
        <v>0</v>
      </c>
      <c r="O32" s="302">
        <f>ROUND('Budget Summary'!$N32*O$245,2)</f>
        <v>0</v>
      </c>
      <c r="P32" s="302">
        <f>ROUND('Budget Summary'!$N32*P$245,2)</f>
        <v>0</v>
      </c>
      <c r="Q32" s="302">
        <f>ROUND('Budget Summary'!$N32*Q$245,2)</f>
        <v>0</v>
      </c>
      <c r="R32" s="302">
        <f>ROUND('Budget Summary'!$N32*R$245,2)</f>
        <v>0</v>
      </c>
      <c r="S32" s="302">
        <f>ROUND('Budget Summary'!$N32*S$245,2)</f>
        <v>0</v>
      </c>
      <c r="T32" s="302">
        <f>ROUND('Budget Summary'!$N32*T$245,2)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Summary'!N33</f>
        <v>0</v>
      </c>
      <c r="I33" s="302">
        <f>ROUND('Budget Summary'!$N33*I$245,2)</f>
        <v>0</v>
      </c>
      <c r="J33" s="302">
        <f>ROUND('Budget Summary'!$N33*J$245,2)</f>
        <v>0</v>
      </c>
      <c r="K33" s="302">
        <f>ROUND('Budget Summary'!$N33*K$245,2)</f>
        <v>0</v>
      </c>
      <c r="L33" s="302">
        <f>ROUND('Budget Summary'!$N33*L$245,2)</f>
        <v>0</v>
      </c>
      <c r="M33" s="302">
        <f>ROUND('Budget Summary'!$N33*M$245,2)</f>
        <v>0</v>
      </c>
      <c r="N33" s="302">
        <f>ROUND('Budget Summary'!$N33*N$245,2)</f>
        <v>0</v>
      </c>
      <c r="O33" s="302">
        <f>ROUND('Budget Summary'!$N33*O$245,2)</f>
        <v>0</v>
      </c>
      <c r="P33" s="302">
        <f>ROUND('Budget Summary'!$N33*P$245,2)</f>
        <v>0</v>
      </c>
      <c r="Q33" s="302">
        <f>ROUND('Budget Summary'!$N33*Q$245,2)</f>
        <v>0</v>
      </c>
      <c r="R33" s="302">
        <f>ROUND('Budget Summary'!$N33*R$245,2)</f>
        <v>0</v>
      </c>
      <c r="S33" s="302">
        <f>ROUND('Budget Summary'!$N33*S$245,2)</f>
        <v>0</v>
      </c>
      <c r="T33" s="302">
        <f>ROUND('Budget Summary'!$N33*T$245,2)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Summary'!N34</f>
        <v>0</v>
      </c>
      <c r="I34" s="302">
        <f>ROUND('Budget Summary'!$N34*I$245,2)</f>
        <v>0</v>
      </c>
      <c r="J34" s="302">
        <f>ROUND('Budget Summary'!$N34*J$245,2)</f>
        <v>0</v>
      </c>
      <c r="K34" s="302">
        <f>ROUND('Budget Summary'!$N34*K$245,2)</f>
        <v>0</v>
      </c>
      <c r="L34" s="302">
        <f>ROUND('Budget Summary'!$N34*L$245,2)</f>
        <v>0</v>
      </c>
      <c r="M34" s="302">
        <f>ROUND('Budget Summary'!$N34*M$245,2)</f>
        <v>0</v>
      </c>
      <c r="N34" s="302">
        <f>ROUND('Budget Summary'!$N34*N$245,2)</f>
        <v>0</v>
      </c>
      <c r="O34" s="302">
        <f>ROUND('Budget Summary'!$N34*O$245,2)</f>
        <v>0</v>
      </c>
      <c r="P34" s="302">
        <f>ROUND('Budget Summary'!$N34*P$245,2)</f>
        <v>0</v>
      </c>
      <c r="Q34" s="302">
        <f>ROUND('Budget Summary'!$N34*Q$245,2)</f>
        <v>0</v>
      </c>
      <c r="R34" s="302">
        <f>ROUND('Budget Summary'!$N34*R$245,2)</f>
        <v>0</v>
      </c>
      <c r="S34" s="302">
        <f>ROUND('Budget Summary'!$N34*S$245,2)</f>
        <v>0</v>
      </c>
      <c r="T34" s="302">
        <f>ROUND('Budget Summary'!$N34*T$245,2)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Summary'!N35</f>
        <v>0</v>
      </c>
      <c r="I35" s="302">
        <f>ROUND('Budget Summary'!$N35*I$245,2)</f>
        <v>0</v>
      </c>
      <c r="J35" s="302">
        <f>ROUND('Budget Summary'!$N35*J$245,2)</f>
        <v>0</v>
      </c>
      <c r="K35" s="302">
        <f>ROUND('Budget Summary'!$N35*K$245,2)</f>
        <v>0</v>
      </c>
      <c r="L35" s="302">
        <f>ROUND('Budget Summary'!$N35*L$245,2)</f>
        <v>0</v>
      </c>
      <c r="M35" s="302">
        <f>ROUND('Budget Summary'!$N35*M$245,2)</f>
        <v>0</v>
      </c>
      <c r="N35" s="302">
        <f>ROUND('Budget Summary'!$N35*N$245,2)</f>
        <v>0</v>
      </c>
      <c r="O35" s="302">
        <f>ROUND('Budget Summary'!$N35*O$245,2)</f>
        <v>0</v>
      </c>
      <c r="P35" s="302">
        <f>ROUND('Budget Summary'!$N35*P$245,2)</f>
        <v>0</v>
      </c>
      <c r="Q35" s="302">
        <f>ROUND('Budget Summary'!$N35*Q$245,2)</f>
        <v>0</v>
      </c>
      <c r="R35" s="302">
        <f>ROUND('Budget Summary'!$N35*R$245,2)</f>
        <v>0</v>
      </c>
      <c r="S35" s="302">
        <f>ROUND('Budget Summary'!$N35*S$245,2)</f>
        <v>0</v>
      </c>
      <c r="T35" s="302">
        <f>ROUND('Budget Summary'!$N35*T$245,2)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Summary'!N36</f>
        <v>0</v>
      </c>
      <c r="I36" s="302">
        <f>ROUND('Budget Summary'!$N36*I$245,2)</f>
        <v>0</v>
      </c>
      <c r="J36" s="302">
        <f>ROUND('Budget Summary'!$N36*J$245,2)</f>
        <v>0</v>
      </c>
      <c r="K36" s="302">
        <f>ROUND('Budget Summary'!$N36*K$245,2)</f>
        <v>0</v>
      </c>
      <c r="L36" s="302">
        <f>ROUND('Budget Summary'!$N36*L$245,2)</f>
        <v>0</v>
      </c>
      <c r="M36" s="302">
        <f>ROUND('Budget Summary'!$N36*M$245,2)</f>
        <v>0</v>
      </c>
      <c r="N36" s="302">
        <f>ROUND('Budget Summary'!$N36*N$245,2)</f>
        <v>0</v>
      </c>
      <c r="O36" s="302">
        <f>ROUND('Budget Summary'!$N36*O$245,2)</f>
        <v>0</v>
      </c>
      <c r="P36" s="302">
        <f>ROUND('Budget Summary'!$N36*P$245,2)</f>
        <v>0</v>
      </c>
      <c r="Q36" s="302">
        <f>ROUND('Budget Summary'!$N36*Q$245,2)</f>
        <v>0</v>
      </c>
      <c r="R36" s="302">
        <f>ROUND('Budget Summary'!$N36*R$245,2)</f>
        <v>0</v>
      </c>
      <c r="S36" s="302">
        <f>ROUND('Budget Summary'!$N36*S$245,2)</f>
        <v>0</v>
      </c>
      <c r="T36" s="302">
        <f>ROUND('Budget Summary'!$N36*T$245,2)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Summary'!N37</f>
        <v>0</v>
      </c>
      <c r="I37" s="302">
        <f>ROUND('Budget Summary'!$N37*I$245,2)</f>
        <v>0</v>
      </c>
      <c r="J37" s="302">
        <f>ROUND('Budget Summary'!$N37*J$245,2)</f>
        <v>0</v>
      </c>
      <c r="K37" s="302">
        <f>ROUND('Budget Summary'!$N37*K$245,2)</f>
        <v>0</v>
      </c>
      <c r="L37" s="302">
        <f>ROUND('Budget Summary'!$N37*L$245,2)</f>
        <v>0</v>
      </c>
      <c r="M37" s="302">
        <f>ROUND('Budget Summary'!$N37*M$245,2)</f>
        <v>0</v>
      </c>
      <c r="N37" s="302">
        <f>ROUND('Budget Summary'!$N37*N$245,2)</f>
        <v>0</v>
      </c>
      <c r="O37" s="302">
        <f>ROUND('Budget Summary'!$N37*O$245,2)</f>
        <v>0</v>
      </c>
      <c r="P37" s="302">
        <f>ROUND('Budget Summary'!$N37*P$245,2)</f>
        <v>0</v>
      </c>
      <c r="Q37" s="302">
        <f>ROUND('Budget Summary'!$N37*Q$245,2)</f>
        <v>0</v>
      </c>
      <c r="R37" s="302">
        <f>ROUND('Budget Summary'!$N37*R$245,2)</f>
        <v>0</v>
      </c>
      <c r="S37" s="302">
        <f>ROUND('Budget Summary'!$N37*S$245,2)</f>
        <v>0</v>
      </c>
      <c r="T37" s="302">
        <f>ROUND('Budget Summary'!$N37*T$245,2)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Summary'!N38</f>
        <v>0</v>
      </c>
      <c r="I38" s="302">
        <f>ROUND('Budget Summary'!$N38*I$245,2)</f>
        <v>0</v>
      </c>
      <c r="J38" s="302">
        <f>ROUND('Budget Summary'!$N38*J$245,2)</f>
        <v>0</v>
      </c>
      <c r="K38" s="302">
        <f>ROUND('Budget Summary'!$N38*K$245,2)</f>
        <v>0</v>
      </c>
      <c r="L38" s="302">
        <f>ROUND('Budget Summary'!$N38*L$245,2)</f>
        <v>0</v>
      </c>
      <c r="M38" s="302">
        <f>ROUND('Budget Summary'!$N38*M$245,2)</f>
        <v>0</v>
      </c>
      <c r="N38" s="302">
        <f>ROUND('Budget Summary'!$N38*N$245,2)</f>
        <v>0</v>
      </c>
      <c r="O38" s="302">
        <f>ROUND('Budget Summary'!$N38*O$245,2)</f>
        <v>0</v>
      </c>
      <c r="P38" s="302">
        <f>ROUND('Budget Summary'!$N38*P$245,2)</f>
        <v>0</v>
      </c>
      <c r="Q38" s="302">
        <f>ROUND('Budget Summary'!$N38*Q$245,2)</f>
        <v>0</v>
      </c>
      <c r="R38" s="302">
        <f>ROUND('Budget Summary'!$N38*R$245,2)</f>
        <v>0</v>
      </c>
      <c r="S38" s="302">
        <f>ROUND('Budget Summary'!$N38*S$245,2)</f>
        <v>0</v>
      </c>
      <c r="T38" s="302">
        <f>ROUND('Budget Summary'!$N38*T$245,2)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Summary'!N39</f>
        <v>0</v>
      </c>
      <c r="I39" s="302">
        <f>ROUND('Budget Summary'!$N39*I$245,2)</f>
        <v>0</v>
      </c>
      <c r="J39" s="302">
        <f>ROUND('Budget Summary'!$N39*J$245,2)</f>
        <v>0</v>
      </c>
      <c r="K39" s="302">
        <f>ROUND('Budget Summary'!$N39*K$245,2)</f>
        <v>0</v>
      </c>
      <c r="L39" s="302">
        <f>ROUND('Budget Summary'!$N39*L$245,2)</f>
        <v>0</v>
      </c>
      <c r="M39" s="302">
        <f>ROUND('Budget Summary'!$N39*M$245,2)</f>
        <v>0</v>
      </c>
      <c r="N39" s="302">
        <f>ROUND('Budget Summary'!$N39*N$245,2)</f>
        <v>0</v>
      </c>
      <c r="O39" s="302">
        <f>ROUND('Budget Summary'!$N39*O$245,2)</f>
        <v>0</v>
      </c>
      <c r="P39" s="302">
        <f>ROUND('Budget Summary'!$N39*P$245,2)</f>
        <v>0</v>
      </c>
      <c r="Q39" s="302">
        <f>ROUND('Budget Summary'!$N39*Q$245,2)</f>
        <v>0</v>
      </c>
      <c r="R39" s="302">
        <f>ROUND('Budget Summary'!$N39*R$245,2)</f>
        <v>0</v>
      </c>
      <c r="S39" s="302">
        <f>ROUND('Budget Summary'!$N39*S$245,2)</f>
        <v>0</v>
      </c>
      <c r="T39" s="302">
        <f>ROUND('Budget Summary'!$N39*T$245,2)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Summary'!N41</f>
        <v>0</v>
      </c>
      <c r="I41" s="302">
        <f>ROUND('Budget Summary'!$N41*I$245,2)</f>
        <v>0</v>
      </c>
      <c r="J41" s="302">
        <f>ROUND('Budget Summary'!$N41*J$245,2)</f>
        <v>0</v>
      </c>
      <c r="K41" s="302">
        <f>ROUND('Budget Summary'!$N41*K$245,2)</f>
        <v>0</v>
      </c>
      <c r="L41" s="302">
        <f>ROUND('Budget Summary'!$N41*L$245,2)</f>
        <v>0</v>
      </c>
      <c r="M41" s="302">
        <f>ROUND('Budget Summary'!$N41*M$245,2)</f>
        <v>0</v>
      </c>
      <c r="N41" s="302">
        <f>ROUND('Budget Summary'!$N41*N$245,2)</f>
        <v>0</v>
      </c>
      <c r="O41" s="302">
        <f>ROUND('Budget Summary'!$N41*O$245,2)</f>
        <v>0</v>
      </c>
      <c r="P41" s="302">
        <f>ROUND('Budget Summary'!$N41*P$245,2)</f>
        <v>0</v>
      </c>
      <c r="Q41" s="302">
        <f>ROUND('Budget Summary'!$N41*Q$245,2)</f>
        <v>0</v>
      </c>
      <c r="R41" s="302">
        <f>ROUND('Budget Summary'!$N41*R$245,2)</f>
        <v>0</v>
      </c>
      <c r="S41" s="302">
        <f>ROUND('Budget Summary'!$N41*S$245,2)</f>
        <v>0</v>
      </c>
      <c r="T41" s="302">
        <f>ROUND('Budget Summary'!$N41*T$245,2)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Summary'!N42</f>
        <v>0</v>
      </c>
      <c r="I42" s="302">
        <f>ROUND('Budget Summary'!$N42*I$245,2)</f>
        <v>0</v>
      </c>
      <c r="J42" s="302">
        <f>ROUND('Budget Summary'!$N42*J$245,2)</f>
        <v>0</v>
      </c>
      <c r="K42" s="302">
        <f>ROUND('Budget Summary'!$N42*K$245,2)</f>
        <v>0</v>
      </c>
      <c r="L42" s="302">
        <f>ROUND('Budget Summary'!$N42*L$245,2)</f>
        <v>0</v>
      </c>
      <c r="M42" s="302">
        <f>ROUND('Budget Summary'!$N42*M$245,2)</f>
        <v>0</v>
      </c>
      <c r="N42" s="302">
        <f>ROUND('Budget Summary'!$N42*N$245,2)</f>
        <v>0</v>
      </c>
      <c r="O42" s="302">
        <f>ROUND('Budget Summary'!$N42*O$245,2)</f>
        <v>0</v>
      </c>
      <c r="P42" s="302">
        <f>ROUND('Budget Summary'!$N42*P$245,2)</f>
        <v>0</v>
      </c>
      <c r="Q42" s="302">
        <f>ROUND('Budget Summary'!$N42*Q$245,2)</f>
        <v>0</v>
      </c>
      <c r="R42" s="302">
        <f>ROUND('Budget Summary'!$N42*R$245,2)</f>
        <v>0</v>
      </c>
      <c r="S42" s="302">
        <f>ROUND('Budget Summary'!$N42*S$245,2)</f>
        <v>0</v>
      </c>
      <c r="T42" s="302">
        <f>ROUND('Budget Summary'!$N42*T$245,2)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Summary'!N43</f>
        <v>0</v>
      </c>
      <c r="I43" s="302">
        <f>ROUND('Budget Summary'!$N43*I$245,2)</f>
        <v>0</v>
      </c>
      <c r="J43" s="302">
        <f>ROUND('Budget Summary'!$N43*J$245,2)</f>
        <v>0</v>
      </c>
      <c r="K43" s="302">
        <f>ROUND('Budget Summary'!$N43*K$245,2)</f>
        <v>0</v>
      </c>
      <c r="L43" s="302">
        <f>ROUND('Budget Summary'!$N43*L$245,2)</f>
        <v>0</v>
      </c>
      <c r="M43" s="302">
        <f>ROUND('Budget Summary'!$N43*M$245,2)</f>
        <v>0</v>
      </c>
      <c r="N43" s="302">
        <f>ROUND('Budget Summary'!$N43*N$245,2)</f>
        <v>0</v>
      </c>
      <c r="O43" s="302">
        <f>ROUND('Budget Summary'!$N43*O$245,2)</f>
        <v>0</v>
      </c>
      <c r="P43" s="302">
        <f>ROUND('Budget Summary'!$N43*P$245,2)</f>
        <v>0</v>
      </c>
      <c r="Q43" s="302">
        <f>ROUND('Budget Summary'!$N43*Q$245,2)</f>
        <v>0</v>
      </c>
      <c r="R43" s="302">
        <f>ROUND('Budget Summary'!$N43*R$245,2)</f>
        <v>0</v>
      </c>
      <c r="S43" s="302">
        <f>ROUND('Budget Summary'!$N43*S$245,2)</f>
        <v>0</v>
      </c>
      <c r="T43" s="302">
        <f>ROUND('Budget Summary'!$N43*T$245,2)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41155</v>
      </c>
      <c r="I46" s="174">
        <f t="shared" ref="I46:U46" si="9">SUM(I12,I45)</f>
        <v>3429.58</v>
      </c>
      <c r="J46" s="174">
        <f t="shared" si="9"/>
        <v>3429.58</v>
      </c>
      <c r="K46" s="174">
        <f t="shared" si="9"/>
        <v>3429.58</v>
      </c>
      <c r="L46" s="174">
        <f t="shared" si="9"/>
        <v>3429.58</v>
      </c>
      <c r="M46" s="174">
        <f t="shared" si="9"/>
        <v>3429.58</v>
      </c>
      <c r="N46" s="174">
        <f t="shared" si="9"/>
        <v>3429.58</v>
      </c>
      <c r="O46" s="174">
        <f t="shared" si="9"/>
        <v>3429.58</v>
      </c>
      <c r="P46" s="174">
        <f t="shared" si="9"/>
        <v>3429.58</v>
      </c>
      <c r="Q46" s="174">
        <f t="shared" si="9"/>
        <v>3429.58</v>
      </c>
      <c r="R46" s="174">
        <f t="shared" si="9"/>
        <v>3429.58</v>
      </c>
      <c r="S46" s="174">
        <f t="shared" si="9"/>
        <v>3429.58</v>
      </c>
      <c r="T46" s="174">
        <f t="shared" si="9"/>
        <v>3429.58</v>
      </c>
      <c r="U46" s="174">
        <f t="shared" si="9"/>
        <v>41154.960000000014</v>
      </c>
      <c r="V46" s="126">
        <f t="shared" si="0"/>
        <v>3.99999999863212E-2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Summary'!N50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Summary'!N51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Summary'!N53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Summary'!N54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Summary'!N55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Summary'!N56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Summary'!N58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Summary'!N59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Summary'!N60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Summary'!N61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Summary'!N62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Summary'!N63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Summary'!N64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Summary'!N65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Summary'!N66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Summary'!N67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Summary'!N68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Summary'!N69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Summary'!N71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Summary'!N72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Summary'!N73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Summary'!N75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Summary'!N76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Summary'!N77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Summary'!N78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Summary'!N79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Summary'!N80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Summary'!N81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Summary'!N82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Summary'!N84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Summary'!N85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Summary'!N86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Summary'!N87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Summary'!N88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Summary'!N89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Summary'!N90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Summary'!N91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Summary'!N92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Summary'!N93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Summary'!N94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Summary'!N95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Summary'!N96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Summary'!N97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Summary'!N98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Summary'!N99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Summary'!N100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Summary'!N101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Summary'!N102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Summary'!N103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Summary'!N104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Summary'!N105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Summary'!N106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Summary'!N107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Summary'!N108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Summary'!N109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Summary'!N110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Summary'!N112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Summary'!N113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Summary'!N114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Summary'!N115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Summary'!N116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Summary'!N117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Summary'!N118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Summary'!N119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Summary'!N121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Summary'!N122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Summary'!N123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Summary'!N124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Summary'!N125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Summary'!N126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Summary'!N127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Summary'!N128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Summary'!N130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Summary'!N131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Summary'!N132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Summary'!N133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Summary'!N134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Summary'!N136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Summary'!N137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Summary'!N138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Summary'!N139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Summary'!N140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Summary'!N141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Summary'!N142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Summary'!N143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Summary'!N144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Summary'!N145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Summary'!N147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Summary'!N148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Summary'!N149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Summary'!N150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Summary'!N152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Summary'!N153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Summary'!N154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Summary'!N156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Summary'!N157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Summary'!N159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Summary'!N160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Summary'!N161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Summary'!N162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Summary'!N163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Summary'!N164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Summary'!N165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Summary'!N167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Summary'!N168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Summary'!N169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Summary'!N171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Summary'!N172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Summary'!N173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Summary'!N174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Summary'!N176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Summary'!N177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Summary'!N178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Summary'!N179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Summary'!N180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Summary'!N181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Summary'!N183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Summary'!N184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Summary'!N185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Summary'!N186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Summary'!N187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Summary'!N188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Summary'!N189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Summary'!N190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Summary'!N191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Summary'!N192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Summary'!N193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Summary'!N194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Summary'!N195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Summary'!N196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Summary'!N198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Summary'!N199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Summary'!N200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Summary'!N201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Summary'!N202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Summary'!N204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Summary'!N205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Summary'!N207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Summary'!N208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Summary'!N209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Summary'!N210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Summary'!N211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Summary'!N213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Summary'!N214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Summary'!N215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Summary'!N216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Summary'!N217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Summary'!N218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Summary'!N219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Summary'!N220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Summary'!N221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Summary'!N222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Summary'!N223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Summary'!N224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Summary'!N226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Summary'!N227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Summary'!N229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hidden="1" outlineLevel="1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hidden="1" outlineLevel="1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collapsed="1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41155</v>
      </c>
      <c r="I235" s="204">
        <f t="shared" si="88"/>
        <v>3429.58</v>
      </c>
      <c r="J235" s="204">
        <f t="shared" si="88"/>
        <v>3429.58</v>
      </c>
      <c r="K235" s="204">
        <f t="shared" si="88"/>
        <v>3429.58</v>
      </c>
      <c r="L235" s="204">
        <f t="shared" si="88"/>
        <v>3429.58</v>
      </c>
      <c r="M235" s="204">
        <f t="shared" si="88"/>
        <v>3429.58</v>
      </c>
      <c r="N235" s="204">
        <f t="shared" si="88"/>
        <v>3429.58</v>
      </c>
      <c r="O235" s="204">
        <f t="shared" si="88"/>
        <v>3429.58</v>
      </c>
      <c r="P235" s="204">
        <f t="shared" si="88"/>
        <v>3429.58</v>
      </c>
      <c r="Q235" s="204">
        <f t="shared" si="88"/>
        <v>3429.58</v>
      </c>
      <c r="R235" s="204">
        <f t="shared" si="88"/>
        <v>3429.58</v>
      </c>
      <c r="S235" s="204">
        <f t="shared" si="88"/>
        <v>3429.58</v>
      </c>
      <c r="T235" s="204">
        <f t="shared" si="88"/>
        <v>3429.58</v>
      </c>
      <c r="U235" s="204">
        <f t="shared" si="88"/>
        <v>41154.960000000014</v>
      </c>
      <c r="V235" s="126">
        <f t="shared" si="74"/>
        <v>3.99999999863212E-2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Summary'!N242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Summary'!B9</f>
        <v>Tax Credit Donations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Summary'!O9</f>
        <v>0</v>
      </c>
      <c r="I9" s="302">
        <f>ROUND('Budget Summary'!$O9*I$245,2)</f>
        <v>0</v>
      </c>
      <c r="J9" s="302">
        <f>ROUND('Budget Summary'!$O9*J$245,2)</f>
        <v>0</v>
      </c>
      <c r="K9" s="302">
        <f>ROUND('Budget Summary'!$O9*K$245,2)</f>
        <v>0</v>
      </c>
      <c r="L9" s="302">
        <f>ROUND('Budget Summary'!$O9*L$245,2)</f>
        <v>0</v>
      </c>
      <c r="M9" s="302">
        <f>ROUND('Budget Summary'!$O9*M$245,2)</f>
        <v>0</v>
      </c>
      <c r="N9" s="302">
        <f>ROUND('Budget Summary'!$O9*N$245,2)</f>
        <v>0</v>
      </c>
      <c r="O9" s="302">
        <f>ROUND('Budget Summary'!$O9*O$245,2)</f>
        <v>0</v>
      </c>
      <c r="P9" s="302">
        <f>ROUND('Budget Summary'!$O9*P$245,2)</f>
        <v>0</v>
      </c>
      <c r="Q9" s="302">
        <f>ROUND('Budget Summary'!$O9*Q$245,2)</f>
        <v>0</v>
      </c>
      <c r="R9" s="302">
        <f>ROUND('Budget Summary'!$O9*R$245,2)</f>
        <v>0</v>
      </c>
      <c r="S9" s="302">
        <f>ROUND('Budget Summary'!$O9*S$245,2)</f>
        <v>0</v>
      </c>
      <c r="T9" s="302">
        <f>ROUND('Budget Summary'!$O9*T$245,2)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Summary'!O10</f>
        <v>0</v>
      </c>
      <c r="I10" s="302">
        <f>ROUND('Budget Summary'!$O10*I$245,2)</f>
        <v>0</v>
      </c>
      <c r="J10" s="302">
        <f>ROUND('Budget Summary'!$O10*J$245,2)</f>
        <v>0</v>
      </c>
      <c r="K10" s="302">
        <f>ROUND('Budget Summary'!$O10*K$245,2)</f>
        <v>0</v>
      </c>
      <c r="L10" s="302">
        <f>ROUND('Budget Summary'!$O10*L$245,2)</f>
        <v>0</v>
      </c>
      <c r="M10" s="302">
        <f>ROUND('Budget Summary'!$O10*M$245,2)</f>
        <v>0</v>
      </c>
      <c r="N10" s="302">
        <f>ROUND('Budget Summary'!$O10*N$245,2)</f>
        <v>0</v>
      </c>
      <c r="O10" s="302">
        <f>ROUND('Budget Summary'!$O10*O$245,2)</f>
        <v>0</v>
      </c>
      <c r="P10" s="302">
        <f>ROUND('Budget Summary'!$O10*P$245,2)</f>
        <v>0</v>
      </c>
      <c r="Q10" s="302">
        <f>ROUND('Budget Summary'!$O10*Q$245,2)</f>
        <v>0</v>
      </c>
      <c r="R10" s="302">
        <f>ROUND('Budget Summary'!$O10*R$245,2)</f>
        <v>0</v>
      </c>
      <c r="S10" s="302">
        <f>ROUND('Budget Summary'!$O10*S$245,2)</f>
        <v>0</v>
      </c>
      <c r="T10" s="302">
        <f>ROUND('Budget Summary'!$O10*T$245,2)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Summary'!O11</f>
        <v>0</v>
      </c>
      <c r="I11" s="302">
        <f>ROUND('Budget Summary'!$O11*I$245,2)</f>
        <v>0</v>
      </c>
      <c r="J11" s="302">
        <f>ROUND('Budget Summary'!$O11*J$245,2)</f>
        <v>0</v>
      </c>
      <c r="K11" s="302">
        <f>ROUND('Budget Summary'!$O11*K$245,2)</f>
        <v>0</v>
      </c>
      <c r="L11" s="302">
        <f>ROUND('Budget Summary'!$O11*L$245,2)</f>
        <v>0</v>
      </c>
      <c r="M11" s="302">
        <f>ROUND('Budget Summary'!$O11*M$245,2)</f>
        <v>0</v>
      </c>
      <c r="N11" s="302">
        <f>ROUND('Budget Summary'!$O11*N$245,2)</f>
        <v>0</v>
      </c>
      <c r="O11" s="302">
        <f>ROUND('Budget Summary'!$O11*O$245,2)</f>
        <v>0</v>
      </c>
      <c r="P11" s="302">
        <f>ROUND('Budget Summary'!$O11*P$245,2)</f>
        <v>0</v>
      </c>
      <c r="Q11" s="302">
        <f>ROUND('Budget Summary'!$O11*Q$245,2)</f>
        <v>0</v>
      </c>
      <c r="R11" s="302">
        <f>ROUND('Budget Summary'!$O11*R$245,2)</f>
        <v>0</v>
      </c>
      <c r="S11" s="302">
        <f>ROUND('Budget Summary'!$O11*S$245,2)</f>
        <v>0</v>
      </c>
      <c r="T11" s="302">
        <f>ROUND('Budget Summary'!$O11*T$245,2)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Summary'!O14</f>
        <v>0</v>
      </c>
      <c r="I14" s="302">
        <f>ROUND('Budget Summary'!$O14*I$245,2)</f>
        <v>0</v>
      </c>
      <c r="J14" s="302">
        <f>ROUND('Budget Summary'!$O14*J$245,2)</f>
        <v>0</v>
      </c>
      <c r="K14" s="302">
        <f>ROUND('Budget Summary'!$O14*K$245,2)</f>
        <v>0</v>
      </c>
      <c r="L14" s="302">
        <f>ROUND('Budget Summary'!$O14*L$245,2)</f>
        <v>0</v>
      </c>
      <c r="M14" s="302">
        <f>ROUND('Budget Summary'!$O14*M$245,2)</f>
        <v>0</v>
      </c>
      <c r="N14" s="302">
        <f>ROUND('Budget Summary'!$O14*N$245,2)</f>
        <v>0</v>
      </c>
      <c r="O14" s="302">
        <f>ROUND('Budget Summary'!$O14*O$245,2)</f>
        <v>0</v>
      </c>
      <c r="P14" s="302">
        <f>ROUND('Budget Summary'!$O14*P$245,2)</f>
        <v>0</v>
      </c>
      <c r="Q14" s="302">
        <f>ROUND('Budget Summary'!$O14*Q$245,2)</f>
        <v>0</v>
      </c>
      <c r="R14" s="302">
        <f>ROUND('Budget Summary'!$O14*R$245,2)</f>
        <v>0</v>
      </c>
      <c r="S14" s="302">
        <f>ROUND('Budget Summary'!$O14*S$245,2)</f>
        <v>0</v>
      </c>
      <c r="T14" s="302">
        <f>ROUND('Budget Summary'!$O14*T$245,2)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Summary'!O15</f>
        <v>0</v>
      </c>
      <c r="I15" s="302">
        <f>ROUND('Budget Summary'!$O15*I$245,2)</f>
        <v>0</v>
      </c>
      <c r="J15" s="302">
        <f>ROUND('Budget Summary'!$O15*J$245,2)</f>
        <v>0</v>
      </c>
      <c r="K15" s="302">
        <f>ROUND('Budget Summary'!$O15*K$245,2)</f>
        <v>0</v>
      </c>
      <c r="L15" s="302">
        <f>ROUND('Budget Summary'!$O15*L$245,2)</f>
        <v>0</v>
      </c>
      <c r="M15" s="302">
        <f>ROUND('Budget Summary'!$O15*M$245,2)</f>
        <v>0</v>
      </c>
      <c r="N15" s="302">
        <f>ROUND('Budget Summary'!$O15*N$245,2)</f>
        <v>0</v>
      </c>
      <c r="O15" s="302">
        <f>ROUND('Budget Summary'!$O15*O$245,2)</f>
        <v>0</v>
      </c>
      <c r="P15" s="302">
        <f>ROUND('Budget Summary'!$O15*P$245,2)</f>
        <v>0</v>
      </c>
      <c r="Q15" s="302">
        <f>ROUND('Budget Summary'!$O15*Q$245,2)</f>
        <v>0</v>
      </c>
      <c r="R15" s="302">
        <f>ROUND('Budget Summary'!$O15*R$245,2)</f>
        <v>0</v>
      </c>
      <c r="S15" s="302">
        <f>ROUND('Budget Summary'!$O15*S$245,2)</f>
        <v>0</v>
      </c>
      <c r="T15" s="302">
        <f>ROUND('Budget Summary'!$O15*T$245,2)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Summary'!O16</f>
        <v>50000</v>
      </c>
      <c r="I16" s="302">
        <f>ROUND('Budget Summary'!$O16*I$245,2)</f>
        <v>4166.67</v>
      </c>
      <c r="J16" s="302">
        <f>ROUND('Budget Summary'!$O16*J$245,2)</f>
        <v>4166.67</v>
      </c>
      <c r="K16" s="302">
        <f>ROUND('Budget Summary'!$O16*K$245,2)</f>
        <v>4166.67</v>
      </c>
      <c r="L16" s="302">
        <f>ROUND('Budget Summary'!$O16*L$245,2)</f>
        <v>4166.67</v>
      </c>
      <c r="M16" s="302">
        <f>ROUND('Budget Summary'!$O16*M$245,2)</f>
        <v>4166.67</v>
      </c>
      <c r="N16" s="302">
        <f>ROUND('Budget Summary'!$O16*N$245,2)</f>
        <v>4166.67</v>
      </c>
      <c r="O16" s="302">
        <f>ROUND('Budget Summary'!$O16*O$245,2)</f>
        <v>4166.67</v>
      </c>
      <c r="P16" s="302">
        <f>ROUND('Budget Summary'!$O16*P$245,2)</f>
        <v>4166.67</v>
      </c>
      <c r="Q16" s="302">
        <f>ROUND('Budget Summary'!$O16*Q$245,2)</f>
        <v>4166.67</v>
      </c>
      <c r="R16" s="302">
        <f>ROUND('Budget Summary'!$O16*R$245,2)</f>
        <v>4166.67</v>
      </c>
      <c r="S16" s="302">
        <f>ROUND('Budget Summary'!$O16*S$245,2)</f>
        <v>4166.67</v>
      </c>
      <c r="T16" s="302">
        <f>ROUND('Budget Summary'!$O16*T$245,2)</f>
        <v>4166.67</v>
      </c>
      <c r="U16" s="157">
        <f t="shared" si="2"/>
        <v>50000.039999999986</v>
      </c>
      <c r="V16" s="126">
        <f t="shared" si="0"/>
        <v>-3.99999999863212E-2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Summary'!O17</f>
        <v>0</v>
      </c>
      <c r="I17" s="302">
        <f>ROUND('Budget Summary'!$O17*I$245,2)</f>
        <v>0</v>
      </c>
      <c r="J17" s="302">
        <f>ROUND('Budget Summary'!$O17*J$245,2)</f>
        <v>0</v>
      </c>
      <c r="K17" s="302">
        <f>ROUND('Budget Summary'!$O17*K$245,2)</f>
        <v>0</v>
      </c>
      <c r="L17" s="302">
        <f>ROUND('Budget Summary'!$O17*L$245,2)</f>
        <v>0</v>
      </c>
      <c r="M17" s="302">
        <f>ROUND('Budget Summary'!$O17*M$245,2)</f>
        <v>0</v>
      </c>
      <c r="N17" s="302">
        <f>ROUND('Budget Summary'!$O17*N$245,2)</f>
        <v>0</v>
      </c>
      <c r="O17" s="302">
        <f>ROUND('Budget Summary'!$O17*O$245,2)</f>
        <v>0</v>
      </c>
      <c r="P17" s="302">
        <f>ROUND('Budget Summary'!$O17*P$245,2)</f>
        <v>0</v>
      </c>
      <c r="Q17" s="302">
        <f>ROUND('Budget Summary'!$O17*Q$245,2)</f>
        <v>0</v>
      </c>
      <c r="R17" s="302">
        <f>ROUND('Budget Summary'!$O17*R$245,2)</f>
        <v>0</v>
      </c>
      <c r="S17" s="302">
        <f>ROUND('Budget Summary'!$O17*S$245,2)</f>
        <v>0</v>
      </c>
      <c r="T17" s="302">
        <f>ROUND('Budget Summary'!$O17*T$245,2)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50000</v>
      </c>
      <c r="I18" s="166">
        <f t="shared" si="3"/>
        <v>4166.67</v>
      </c>
      <c r="J18" s="166">
        <f t="shared" si="3"/>
        <v>4166.67</v>
      </c>
      <c r="K18" s="166">
        <f t="shared" si="3"/>
        <v>4166.67</v>
      </c>
      <c r="L18" s="166">
        <f t="shared" si="3"/>
        <v>4166.67</v>
      </c>
      <c r="M18" s="166">
        <f t="shared" si="3"/>
        <v>4166.67</v>
      </c>
      <c r="N18" s="166">
        <f t="shared" si="3"/>
        <v>4166.67</v>
      </c>
      <c r="O18" s="166">
        <f t="shared" si="3"/>
        <v>4166.67</v>
      </c>
      <c r="P18" s="166">
        <f t="shared" si="3"/>
        <v>4166.67</v>
      </c>
      <c r="Q18" s="166">
        <f t="shared" si="3"/>
        <v>4166.67</v>
      </c>
      <c r="R18" s="166">
        <f t="shared" si="3"/>
        <v>4166.67</v>
      </c>
      <c r="S18" s="166">
        <f t="shared" si="3"/>
        <v>4166.67</v>
      </c>
      <c r="T18" s="166">
        <f t="shared" si="3"/>
        <v>4166.67</v>
      </c>
      <c r="U18" s="159">
        <f t="shared" si="3"/>
        <v>50000.039999999986</v>
      </c>
      <c r="V18" s="159">
        <f t="shared" si="3"/>
        <v>-3.99999999863212E-2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Summary'!O19</f>
        <v>0</v>
      </c>
      <c r="I19" s="302">
        <f>ROUND('Budget Summary'!$O19*I$245,2)</f>
        <v>0</v>
      </c>
      <c r="J19" s="302">
        <f>ROUND('Budget Summary'!$O19*J$245,2)</f>
        <v>0</v>
      </c>
      <c r="K19" s="302">
        <f>ROUND('Budget Summary'!$O19*K$245,2)</f>
        <v>0</v>
      </c>
      <c r="L19" s="302">
        <f>ROUND('Budget Summary'!$O19*L$245,2)</f>
        <v>0</v>
      </c>
      <c r="M19" s="302">
        <f>ROUND('Budget Summary'!$O19*M$245,2)</f>
        <v>0</v>
      </c>
      <c r="N19" s="302">
        <f>ROUND('Budget Summary'!$O19*N$245,2)</f>
        <v>0</v>
      </c>
      <c r="O19" s="302">
        <f>ROUND('Budget Summary'!$O19*O$245,2)</f>
        <v>0</v>
      </c>
      <c r="P19" s="302">
        <f>ROUND('Budget Summary'!$O19*P$245,2)</f>
        <v>0</v>
      </c>
      <c r="Q19" s="302">
        <f>ROUND('Budget Summary'!$O19*Q$245,2)</f>
        <v>0</v>
      </c>
      <c r="R19" s="302">
        <f>ROUND('Budget Summary'!$O19*R$245,2)</f>
        <v>0</v>
      </c>
      <c r="S19" s="302">
        <f>ROUND('Budget Summary'!$O19*S$245,2)</f>
        <v>0</v>
      </c>
      <c r="T19" s="302">
        <f>ROUND('Budget Summary'!$O19*T$245,2)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Summary'!O20</f>
        <v>0</v>
      </c>
      <c r="I20" s="302">
        <f>ROUND('Budget Summary'!$O20*I$245,2)</f>
        <v>0</v>
      </c>
      <c r="J20" s="302">
        <f>ROUND('Budget Summary'!$O20*J$245,2)</f>
        <v>0</v>
      </c>
      <c r="K20" s="302">
        <f>ROUND('Budget Summary'!$O20*K$245,2)</f>
        <v>0</v>
      </c>
      <c r="L20" s="302">
        <f>ROUND('Budget Summary'!$O20*L$245,2)</f>
        <v>0</v>
      </c>
      <c r="M20" s="302">
        <f>ROUND('Budget Summary'!$O20*M$245,2)</f>
        <v>0</v>
      </c>
      <c r="N20" s="302">
        <f>ROUND('Budget Summary'!$O20*N$245,2)</f>
        <v>0</v>
      </c>
      <c r="O20" s="302">
        <f>ROUND('Budget Summary'!$O20*O$245,2)</f>
        <v>0</v>
      </c>
      <c r="P20" s="302">
        <f>ROUND('Budget Summary'!$O20*P$245,2)</f>
        <v>0</v>
      </c>
      <c r="Q20" s="302">
        <f>ROUND('Budget Summary'!$O20*Q$245,2)</f>
        <v>0</v>
      </c>
      <c r="R20" s="302">
        <f>ROUND('Budget Summary'!$O20*R$245,2)</f>
        <v>0</v>
      </c>
      <c r="S20" s="302">
        <f>ROUND('Budget Summary'!$O20*S$245,2)</f>
        <v>0</v>
      </c>
      <c r="T20" s="302">
        <f>ROUND('Budget Summary'!$O20*T$245,2)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Summary'!O21</f>
        <v>0</v>
      </c>
      <c r="I21" s="302">
        <f>ROUND('Budget Summary'!$O21*I$245,2)</f>
        <v>0</v>
      </c>
      <c r="J21" s="302">
        <f>ROUND('Budget Summary'!$O21*J$245,2)</f>
        <v>0</v>
      </c>
      <c r="K21" s="302">
        <f>ROUND('Budget Summary'!$O21*K$245,2)</f>
        <v>0</v>
      </c>
      <c r="L21" s="302">
        <f>ROUND('Budget Summary'!$O21*L$245,2)</f>
        <v>0</v>
      </c>
      <c r="M21" s="302">
        <f>ROUND('Budget Summary'!$O21*M$245,2)</f>
        <v>0</v>
      </c>
      <c r="N21" s="302">
        <f>ROUND('Budget Summary'!$O21*N$245,2)</f>
        <v>0</v>
      </c>
      <c r="O21" s="302">
        <f>ROUND('Budget Summary'!$O21*O$245,2)</f>
        <v>0</v>
      </c>
      <c r="P21" s="302">
        <f>ROUND('Budget Summary'!$O21*P$245,2)</f>
        <v>0</v>
      </c>
      <c r="Q21" s="302">
        <f>ROUND('Budget Summary'!$O21*Q$245,2)</f>
        <v>0</v>
      </c>
      <c r="R21" s="302">
        <f>ROUND('Budget Summary'!$O21*R$245,2)</f>
        <v>0</v>
      </c>
      <c r="S21" s="302">
        <f>ROUND('Budget Summary'!$O21*S$245,2)</f>
        <v>0</v>
      </c>
      <c r="T21" s="302">
        <f>ROUND('Budget Summary'!$O21*T$245,2)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Summary'!O22</f>
        <v>0</v>
      </c>
      <c r="I22" s="302">
        <f>ROUND('Budget Summary'!$O22*I$245,2)</f>
        <v>0</v>
      </c>
      <c r="J22" s="302">
        <f>ROUND('Budget Summary'!$O22*J$245,2)</f>
        <v>0</v>
      </c>
      <c r="K22" s="302">
        <f>ROUND('Budget Summary'!$O22*K$245,2)</f>
        <v>0</v>
      </c>
      <c r="L22" s="302">
        <f>ROUND('Budget Summary'!$O22*L$245,2)</f>
        <v>0</v>
      </c>
      <c r="M22" s="302">
        <f>ROUND('Budget Summary'!$O22*M$245,2)</f>
        <v>0</v>
      </c>
      <c r="N22" s="302">
        <f>ROUND('Budget Summary'!$O22*N$245,2)</f>
        <v>0</v>
      </c>
      <c r="O22" s="302">
        <f>ROUND('Budget Summary'!$O22*O$245,2)</f>
        <v>0</v>
      </c>
      <c r="P22" s="302">
        <f>ROUND('Budget Summary'!$O22*P$245,2)</f>
        <v>0</v>
      </c>
      <c r="Q22" s="302">
        <f>ROUND('Budget Summary'!$O22*Q$245,2)</f>
        <v>0</v>
      </c>
      <c r="R22" s="302">
        <f>ROUND('Budget Summary'!$O22*R$245,2)</f>
        <v>0</v>
      </c>
      <c r="S22" s="302">
        <f>ROUND('Budget Summary'!$O22*S$245,2)</f>
        <v>0</v>
      </c>
      <c r="T22" s="302">
        <f>ROUND('Budget Summary'!$O22*T$245,2)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Summary'!O23</f>
        <v>0</v>
      </c>
      <c r="I23" s="302">
        <f>ROUND('Budget Summary'!$O23*I$245,2)</f>
        <v>0</v>
      </c>
      <c r="J23" s="302">
        <f>ROUND('Budget Summary'!$O23*J$245,2)</f>
        <v>0</v>
      </c>
      <c r="K23" s="302">
        <f>ROUND('Budget Summary'!$O23*K$245,2)</f>
        <v>0</v>
      </c>
      <c r="L23" s="302">
        <f>ROUND('Budget Summary'!$O23*L$245,2)</f>
        <v>0</v>
      </c>
      <c r="M23" s="302">
        <f>ROUND('Budget Summary'!$O23*M$245,2)</f>
        <v>0</v>
      </c>
      <c r="N23" s="302">
        <f>ROUND('Budget Summary'!$O23*N$245,2)</f>
        <v>0</v>
      </c>
      <c r="O23" s="302">
        <f>ROUND('Budget Summary'!$O23*O$245,2)</f>
        <v>0</v>
      </c>
      <c r="P23" s="302">
        <f>ROUND('Budget Summary'!$O23*P$245,2)</f>
        <v>0</v>
      </c>
      <c r="Q23" s="302">
        <f>ROUND('Budget Summary'!$O23*Q$245,2)</f>
        <v>0</v>
      </c>
      <c r="R23" s="302">
        <f>ROUND('Budget Summary'!$O23*R$245,2)</f>
        <v>0</v>
      </c>
      <c r="S23" s="302">
        <f>ROUND('Budget Summary'!$O23*S$245,2)</f>
        <v>0</v>
      </c>
      <c r="T23" s="302">
        <f>ROUND('Budget Summary'!$O23*T$245,2)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Summary'!O24</f>
        <v>0</v>
      </c>
      <c r="I24" s="302">
        <f>ROUND('Budget Summary'!$O24*I$245,2)</f>
        <v>0</v>
      </c>
      <c r="J24" s="302">
        <f>ROUND('Budget Summary'!$O24*J$245,2)</f>
        <v>0</v>
      </c>
      <c r="K24" s="302">
        <f>ROUND('Budget Summary'!$O24*K$245,2)</f>
        <v>0</v>
      </c>
      <c r="L24" s="302">
        <f>ROUND('Budget Summary'!$O24*L$245,2)</f>
        <v>0</v>
      </c>
      <c r="M24" s="302">
        <f>ROUND('Budget Summary'!$O24*M$245,2)</f>
        <v>0</v>
      </c>
      <c r="N24" s="302">
        <f>ROUND('Budget Summary'!$O24*N$245,2)</f>
        <v>0</v>
      </c>
      <c r="O24" s="302">
        <f>ROUND('Budget Summary'!$O24*O$245,2)</f>
        <v>0</v>
      </c>
      <c r="P24" s="302">
        <f>ROUND('Budget Summary'!$O24*P$245,2)</f>
        <v>0</v>
      </c>
      <c r="Q24" s="302">
        <f>ROUND('Budget Summary'!$O24*Q$245,2)</f>
        <v>0</v>
      </c>
      <c r="R24" s="302">
        <f>ROUND('Budget Summary'!$O24*R$245,2)</f>
        <v>0</v>
      </c>
      <c r="S24" s="302">
        <f>ROUND('Budget Summary'!$O24*S$245,2)</f>
        <v>0</v>
      </c>
      <c r="T24" s="302">
        <f>ROUND('Budget Summary'!$O24*T$245,2)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Summary'!O25</f>
        <v>0</v>
      </c>
      <c r="I25" s="302">
        <f>ROUND('Budget Summary'!$O25*I$245,2)</f>
        <v>0</v>
      </c>
      <c r="J25" s="302">
        <f>ROUND('Budget Summary'!$O25*J$245,2)</f>
        <v>0</v>
      </c>
      <c r="K25" s="302">
        <f>ROUND('Budget Summary'!$O25*K$245,2)</f>
        <v>0</v>
      </c>
      <c r="L25" s="302">
        <f>ROUND('Budget Summary'!$O25*L$245,2)</f>
        <v>0</v>
      </c>
      <c r="M25" s="302">
        <f>ROUND('Budget Summary'!$O25*M$245,2)</f>
        <v>0</v>
      </c>
      <c r="N25" s="302">
        <f>ROUND('Budget Summary'!$O25*N$245,2)</f>
        <v>0</v>
      </c>
      <c r="O25" s="302">
        <f>ROUND('Budget Summary'!$O25*O$245,2)</f>
        <v>0</v>
      </c>
      <c r="P25" s="302">
        <f>ROUND('Budget Summary'!$O25*P$245,2)</f>
        <v>0</v>
      </c>
      <c r="Q25" s="302">
        <f>ROUND('Budget Summary'!$O25*Q$245,2)</f>
        <v>0</v>
      </c>
      <c r="R25" s="302">
        <f>ROUND('Budget Summary'!$O25*R$245,2)</f>
        <v>0</v>
      </c>
      <c r="S25" s="302">
        <f>ROUND('Budget Summary'!$O25*S$245,2)</f>
        <v>0</v>
      </c>
      <c r="T25" s="302">
        <f>ROUND('Budget Summary'!$O25*T$245,2)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Summary'!O26</f>
        <v>0</v>
      </c>
      <c r="I26" s="302">
        <f>ROUND('Budget Summary'!$O26*I$245,2)</f>
        <v>0</v>
      </c>
      <c r="J26" s="302">
        <f>ROUND('Budget Summary'!$O26*J$245,2)</f>
        <v>0</v>
      </c>
      <c r="K26" s="302">
        <f>ROUND('Budget Summary'!$O26*K$245,2)</f>
        <v>0</v>
      </c>
      <c r="L26" s="302">
        <f>ROUND('Budget Summary'!$O26*L$245,2)</f>
        <v>0</v>
      </c>
      <c r="M26" s="302">
        <f>ROUND('Budget Summary'!$O26*M$245,2)</f>
        <v>0</v>
      </c>
      <c r="N26" s="302">
        <f>ROUND('Budget Summary'!$O26*N$245,2)</f>
        <v>0</v>
      </c>
      <c r="O26" s="302">
        <f>ROUND('Budget Summary'!$O26*O$245,2)</f>
        <v>0</v>
      </c>
      <c r="P26" s="302">
        <f>ROUND('Budget Summary'!$O26*P$245,2)</f>
        <v>0</v>
      </c>
      <c r="Q26" s="302">
        <f>ROUND('Budget Summary'!$O26*Q$245,2)</f>
        <v>0</v>
      </c>
      <c r="R26" s="302">
        <f>ROUND('Budget Summary'!$O26*R$245,2)</f>
        <v>0</v>
      </c>
      <c r="S26" s="302">
        <f>ROUND('Budget Summary'!$O26*S$245,2)</f>
        <v>0</v>
      </c>
      <c r="T26" s="302">
        <f>ROUND('Budget Summary'!$O26*T$245,2)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Summary'!O27</f>
        <v>0</v>
      </c>
      <c r="I27" s="302">
        <f>ROUND('Budget Summary'!$O27*I$245,2)</f>
        <v>0</v>
      </c>
      <c r="J27" s="302">
        <f>ROUND('Budget Summary'!$O27*J$245,2)</f>
        <v>0</v>
      </c>
      <c r="K27" s="302">
        <f>ROUND('Budget Summary'!$O27*K$245,2)</f>
        <v>0</v>
      </c>
      <c r="L27" s="302">
        <f>ROUND('Budget Summary'!$O27*L$245,2)</f>
        <v>0</v>
      </c>
      <c r="M27" s="302">
        <f>ROUND('Budget Summary'!$O27*M$245,2)</f>
        <v>0</v>
      </c>
      <c r="N27" s="302">
        <f>ROUND('Budget Summary'!$O27*N$245,2)</f>
        <v>0</v>
      </c>
      <c r="O27" s="302">
        <f>ROUND('Budget Summary'!$O27*O$245,2)</f>
        <v>0</v>
      </c>
      <c r="P27" s="302">
        <f>ROUND('Budget Summary'!$O27*P$245,2)</f>
        <v>0</v>
      </c>
      <c r="Q27" s="302">
        <f>ROUND('Budget Summary'!$O27*Q$245,2)</f>
        <v>0</v>
      </c>
      <c r="R27" s="302">
        <f>ROUND('Budget Summary'!$O27*R$245,2)</f>
        <v>0</v>
      </c>
      <c r="S27" s="302">
        <f>ROUND('Budget Summary'!$O27*S$245,2)</f>
        <v>0</v>
      </c>
      <c r="T27" s="302">
        <f>ROUND('Budget Summary'!$O27*T$245,2)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Summary'!O28</f>
        <v>0</v>
      </c>
      <c r="I28" s="302">
        <f>ROUND('Budget Summary'!$O28*I$245,2)</f>
        <v>0</v>
      </c>
      <c r="J28" s="302">
        <f>ROUND('Budget Summary'!$O28*J$245,2)</f>
        <v>0</v>
      </c>
      <c r="K28" s="302">
        <f>ROUND('Budget Summary'!$O28*K$245,2)</f>
        <v>0</v>
      </c>
      <c r="L28" s="302">
        <f>ROUND('Budget Summary'!$O28*L$245,2)</f>
        <v>0</v>
      </c>
      <c r="M28" s="302">
        <f>ROUND('Budget Summary'!$O28*M$245,2)</f>
        <v>0</v>
      </c>
      <c r="N28" s="302">
        <f>ROUND('Budget Summary'!$O28*N$245,2)</f>
        <v>0</v>
      </c>
      <c r="O28" s="302">
        <f>ROUND('Budget Summary'!$O28*O$245,2)</f>
        <v>0</v>
      </c>
      <c r="P28" s="302">
        <f>ROUND('Budget Summary'!$O28*P$245,2)</f>
        <v>0</v>
      </c>
      <c r="Q28" s="302">
        <f>ROUND('Budget Summary'!$O28*Q$245,2)</f>
        <v>0</v>
      </c>
      <c r="R28" s="302">
        <f>ROUND('Budget Summary'!$O28*R$245,2)</f>
        <v>0</v>
      </c>
      <c r="S28" s="302">
        <f>ROUND('Budget Summary'!$O28*S$245,2)</f>
        <v>0</v>
      </c>
      <c r="T28" s="302">
        <f>ROUND('Budget Summary'!$O28*T$245,2)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Summary'!O29</f>
        <v>0</v>
      </c>
      <c r="I29" s="302">
        <f>ROUND('Budget Summary'!$O29*I$245,2)</f>
        <v>0</v>
      </c>
      <c r="J29" s="302">
        <f>ROUND('Budget Summary'!$O29*J$245,2)</f>
        <v>0</v>
      </c>
      <c r="K29" s="302">
        <f>ROUND('Budget Summary'!$O29*K$245,2)</f>
        <v>0</v>
      </c>
      <c r="L29" s="302">
        <f>ROUND('Budget Summary'!$O29*L$245,2)</f>
        <v>0</v>
      </c>
      <c r="M29" s="302">
        <f>ROUND('Budget Summary'!$O29*M$245,2)</f>
        <v>0</v>
      </c>
      <c r="N29" s="302">
        <f>ROUND('Budget Summary'!$O29*N$245,2)</f>
        <v>0</v>
      </c>
      <c r="O29" s="302">
        <f>ROUND('Budget Summary'!$O29*O$245,2)</f>
        <v>0</v>
      </c>
      <c r="P29" s="302">
        <f>ROUND('Budget Summary'!$O29*P$245,2)</f>
        <v>0</v>
      </c>
      <c r="Q29" s="302">
        <f>ROUND('Budget Summary'!$O29*Q$245,2)</f>
        <v>0</v>
      </c>
      <c r="R29" s="302">
        <f>ROUND('Budget Summary'!$O29*R$245,2)</f>
        <v>0</v>
      </c>
      <c r="S29" s="302">
        <f>ROUND('Budget Summary'!$O29*S$245,2)</f>
        <v>0</v>
      </c>
      <c r="T29" s="302">
        <f>ROUND('Budget Summary'!$O29*T$245,2)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Summary'!O30</f>
        <v>0</v>
      </c>
      <c r="I30" s="302">
        <f>ROUND('Budget Summary'!$O30*I$245,2)</f>
        <v>0</v>
      </c>
      <c r="J30" s="302">
        <f>ROUND('Budget Summary'!$O30*J$245,2)</f>
        <v>0</v>
      </c>
      <c r="K30" s="302">
        <f>ROUND('Budget Summary'!$O30*K$245,2)</f>
        <v>0</v>
      </c>
      <c r="L30" s="302">
        <f>ROUND('Budget Summary'!$O30*L$245,2)</f>
        <v>0</v>
      </c>
      <c r="M30" s="302">
        <f>ROUND('Budget Summary'!$O30*M$245,2)</f>
        <v>0</v>
      </c>
      <c r="N30" s="302">
        <f>ROUND('Budget Summary'!$O30*N$245,2)</f>
        <v>0</v>
      </c>
      <c r="O30" s="302">
        <f>ROUND('Budget Summary'!$O30*O$245,2)</f>
        <v>0</v>
      </c>
      <c r="P30" s="302">
        <f>ROUND('Budget Summary'!$O30*P$245,2)</f>
        <v>0</v>
      </c>
      <c r="Q30" s="302">
        <f>ROUND('Budget Summary'!$O30*Q$245,2)</f>
        <v>0</v>
      </c>
      <c r="R30" s="302">
        <f>ROUND('Budget Summary'!$O30*R$245,2)</f>
        <v>0</v>
      </c>
      <c r="S30" s="302">
        <f>ROUND('Budget Summary'!$O30*S$245,2)</f>
        <v>0</v>
      </c>
      <c r="T30" s="302">
        <f>ROUND('Budget Summary'!$O30*T$245,2)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Summary'!O31</f>
        <v>0</v>
      </c>
      <c r="I31" s="302">
        <f>ROUND('Budget Summary'!$O31*I$245,2)</f>
        <v>0</v>
      </c>
      <c r="J31" s="302">
        <f>ROUND('Budget Summary'!$O31*J$245,2)</f>
        <v>0</v>
      </c>
      <c r="K31" s="302">
        <f>ROUND('Budget Summary'!$O31*K$245,2)</f>
        <v>0</v>
      </c>
      <c r="L31" s="302">
        <f>ROUND('Budget Summary'!$O31*L$245,2)</f>
        <v>0</v>
      </c>
      <c r="M31" s="302">
        <f>ROUND('Budget Summary'!$O31*M$245,2)</f>
        <v>0</v>
      </c>
      <c r="N31" s="302">
        <f>ROUND('Budget Summary'!$O31*N$245,2)</f>
        <v>0</v>
      </c>
      <c r="O31" s="302">
        <f>ROUND('Budget Summary'!$O31*O$245,2)</f>
        <v>0</v>
      </c>
      <c r="P31" s="302">
        <f>ROUND('Budget Summary'!$O31*P$245,2)</f>
        <v>0</v>
      </c>
      <c r="Q31" s="302">
        <f>ROUND('Budget Summary'!$O31*Q$245,2)</f>
        <v>0</v>
      </c>
      <c r="R31" s="302">
        <f>ROUND('Budget Summary'!$O31*R$245,2)</f>
        <v>0</v>
      </c>
      <c r="S31" s="302">
        <f>ROUND('Budget Summary'!$O31*S$245,2)</f>
        <v>0</v>
      </c>
      <c r="T31" s="302">
        <f>ROUND('Budget Summary'!$O31*T$245,2)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Summary'!O32</f>
        <v>0</v>
      </c>
      <c r="I32" s="302">
        <f>ROUND('Budget Summary'!$O32*I$245,2)</f>
        <v>0</v>
      </c>
      <c r="J32" s="302">
        <f>ROUND('Budget Summary'!$O32*J$245,2)</f>
        <v>0</v>
      </c>
      <c r="K32" s="302">
        <f>ROUND('Budget Summary'!$O32*K$245,2)</f>
        <v>0</v>
      </c>
      <c r="L32" s="302">
        <f>ROUND('Budget Summary'!$O32*L$245,2)</f>
        <v>0</v>
      </c>
      <c r="M32" s="302">
        <f>ROUND('Budget Summary'!$O32*M$245,2)</f>
        <v>0</v>
      </c>
      <c r="N32" s="302">
        <f>ROUND('Budget Summary'!$O32*N$245,2)</f>
        <v>0</v>
      </c>
      <c r="O32" s="302">
        <f>ROUND('Budget Summary'!$O32*O$245,2)</f>
        <v>0</v>
      </c>
      <c r="P32" s="302">
        <f>ROUND('Budget Summary'!$O32*P$245,2)</f>
        <v>0</v>
      </c>
      <c r="Q32" s="302">
        <f>ROUND('Budget Summary'!$O32*Q$245,2)</f>
        <v>0</v>
      </c>
      <c r="R32" s="302">
        <f>ROUND('Budget Summary'!$O32*R$245,2)</f>
        <v>0</v>
      </c>
      <c r="S32" s="302">
        <f>ROUND('Budget Summary'!$O32*S$245,2)</f>
        <v>0</v>
      </c>
      <c r="T32" s="302">
        <f>ROUND('Budget Summary'!$O32*T$245,2)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Summary'!O33</f>
        <v>0</v>
      </c>
      <c r="I33" s="302">
        <f>ROUND('Budget Summary'!$O33*I$245,2)</f>
        <v>0</v>
      </c>
      <c r="J33" s="302">
        <f>ROUND('Budget Summary'!$O33*J$245,2)</f>
        <v>0</v>
      </c>
      <c r="K33" s="302">
        <f>ROUND('Budget Summary'!$O33*K$245,2)</f>
        <v>0</v>
      </c>
      <c r="L33" s="302">
        <f>ROUND('Budget Summary'!$O33*L$245,2)</f>
        <v>0</v>
      </c>
      <c r="M33" s="302">
        <f>ROUND('Budget Summary'!$O33*M$245,2)</f>
        <v>0</v>
      </c>
      <c r="N33" s="302">
        <f>ROUND('Budget Summary'!$O33*N$245,2)</f>
        <v>0</v>
      </c>
      <c r="O33" s="302">
        <f>ROUND('Budget Summary'!$O33*O$245,2)</f>
        <v>0</v>
      </c>
      <c r="P33" s="302">
        <f>ROUND('Budget Summary'!$O33*P$245,2)</f>
        <v>0</v>
      </c>
      <c r="Q33" s="302">
        <f>ROUND('Budget Summary'!$O33*Q$245,2)</f>
        <v>0</v>
      </c>
      <c r="R33" s="302">
        <f>ROUND('Budget Summary'!$O33*R$245,2)</f>
        <v>0</v>
      </c>
      <c r="S33" s="302">
        <f>ROUND('Budget Summary'!$O33*S$245,2)</f>
        <v>0</v>
      </c>
      <c r="T33" s="302">
        <f>ROUND('Budget Summary'!$O33*T$245,2)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Summary'!O34</f>
        <v>0</v>
      </c>
      <c r="I34" s="302">
        <f>ROUND('Budget Summary'!$O34*I$245,2)</f>
        <v>0</v>
      </c>
      <c r="J34" s="302">
        <f>ROUND('Budget Summary'!$O34*J$245,2)</f>
        <v>0</v>
      </c>
      <c r="K34" s="302">
        <f>ROUND('Budget Summary'!$O34*K$245,2)</f>
        <v>0</v>
      </c>
      <c r="L34" s="302">
        <f>ROUND('Budget Summary'!$O34*L$245,2)</f>
        <v>0</v>
      </c>
      <c r="M34" s="302">
        <f>ROUND('Budget Summary'!$O34*M$245,2)</f>
        <v>0</v>
      </c>
      <c r="N34" s="302">
        <f>ROUND('Budget Summary'!$O34*N$245,2)</f>
        <v>0</v>
      </c>
      <c r="O34" s="302">
        <f>ROUND('Budget Summary'!$O34*O$245,2)</f>
        <v>0</v>
      </c>
      <c r="P34" s="302">
        <f>ROUND('Budget Summary'!$O34*P$245,2)</f>
        <v>0</v>
      </c>
      <c r="Q34" s="302">
        <f>ROUND('Budget Summary'!$O34*Q$245,2)</f>
        <v>0</v>
      </c>
      <c r="R34" s="302">
        <f>ROUND('Budget Summary'!$O34*R$245,2)</f>
        <v>0</v>
      </c>
      <c r="S34" s="302">
        <f>ROUND('Budget Summary'!$O34*S$245,2)</f>
        <v>0</v>
      </c>
      <c r="T34" s="302">
        <f>ROUND('Budget Summary'!$O34*T$245,2)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Summary'!O35</f>
        <v>0</v>
      </c>
      <c r="I35" s="302">
        <f>ROUND('Budget Summary'!$O35*I$245,2)</f>
        <v>0</v>
      </c>
      <c r="J35" s="302">
        <f>ROUND('Budget Summary'!$O35*J$245,2)</f>
        <v>0</v>
      </c>
      <c r="K35" s="302">
        <f>ROUND('Budget Summary'!$O35*K$245,2)</f>
        <v>0</v>
      </c>
      <c r="L35" s="302">
        <f>ROUND('Budget Summary'!$O35*L$245,2)</f>
        <v>0</v>
      </c>
      <c r="M35" s="302">
        <f>ROUND('Budget Summary'!$O35*M$245,2)</f>
        <v>0</v>
      </c>
      <c r="N35" s="302">
        <f>ROUND('Budget Summary'!$O35*N$245,2)</f>
        <v>0</v>
      </c>
      <c r="O35" s="302">
        <f>ROUND('Budget Summary'!$O35*O$245,2)</f>
        <v>0</v>
      </c>
      <c r="P35" s="302">
        <f>ROUND('Budget Summary'!$O35*P$245,2)</f>
        <v>0</v>
      </c>
      <c r="Q35" s="302">
        <f>ROUND('Budget Summary'!$O35*Q$245,2)</f>
        <v>0</v>
      </c>
      <c r="R35" s="302">
        <f>ROUND('Budget Summary'!$O35*R$245,2)</f>
        <v>0</v>
      </c>
      <c r="S35" s="302">
        <f>ROUND('Budget Summary'!$O35*S$245,2)</f>
        <v>0</v>
      </c>
      <c r="T35" s="302">
        <f>ROUND('Budget Summary'!$O35*T$245,2)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Summary'!O36</f>
        <v>0</v>
      </c>
      <c r="I36" s="302">
        <f>ROUND('Budget Summary'!$O36*I$245,2)</f>
        <v>0</v>
      </c>
      <c r="J36" s="302">
        <f>ROUND('Budget Summary'!$O36*J$245,2)</f>
        <v>0</v>
      </c>
      <c r="K36" s="302">
        <f>ROUND('Budget Summary'!$O36*K$245,2)</f>
        <v>0</v>
      </c>
      <c r="L36" s="302">
        <f>ROUND('Budget Summary'!$O36*L$245,2)</f>
        <v>0</v>
      </c>
      <c r="M36" s="302">
        <f>ROUND('Budget Summary'!$O36*M$245,2)</f>
        <v>0</v>
      </c>
      <c r="N36" s="302">
        <f>ROUND('Budget Summary'!$O36*N$245,2)</f>
        <v>0</v>
      </c>
      <c r="O36" s="302">
        <f>ROUND('Budget Summary'!$O36*O$245,2)</f>
        <v>0</v>
      </c>
      <c r="P36" s="302">
        <f>ROUND('Budget Summary'!$O36*P$245,2)</f>
        <v>0</v>
      </c>
      <c r="Q36" s="302">
        <f>ROUND('Budget Summary'!$O36*Q$245,2)</f>
        <v>0</v>
      </c>
      <c r="R36" s="302">
        <f>ROUND('Budget Summary'!$O36*R$245,2)</f>
        <v>0</v>
      </c>
      <c r="S36" s="302">
        <f>ROUND('Budget Summary'!$O36*S$245,2)</f>
        <v>0</v>
      </c>
      <c r="T36" s="302">
        <f>ROUND('Budget Summary'!$O36*T$245,2)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Summary'!O37</f>
        <v>0</v>
      </c>
      <c r="I37" s="302">
        <f>ROUND('Budget Summary'!$O37*I$245,2)</f>
        <v>0</v>
      </c>
      <c r="J37" s="302">
        <f>ROUND('Budget Summary'!$O37*J$245,2)</f>
        <v>0</v>
      </c>
      <c r="K37" s="302">
        <f>ROUND('Budget Summary'!$O37*K$245,2)</f>
        <v>0</v>
      </c>
      <c r="L37" s="302">
        <f>ROUND('Budget Summary'!$O37*L$245,2)</f>
        <v>0</v>
      </c>
      <c r="M37" s="302">
        <f>ROUND('Budget Summary'!$O37*M$245,2)</f>
        <v>0</v>
      </c>
      <c r="N37" s="302">
        <f>ROUND('Budget Summary'!$O37*N$245,2)</f>
        <v>0</v>
      </c>
      <c r="O37" s="302">
        <f>ROUND('Budget Summary'!$O37*O$245,2)</f>
        <v>0</v>
      </c>
      <c r="P37" s="302">
        <f>ROUND('Budget Summary'!$O37*P$245,2)</f>
        <v>0</v>
      </c>
      <c r="Q37" s="302">
        <f>ROUND('Budget Summary'!$O37*Q$245,2)</f>
        <v>0</v>
      </c>
      <c r="R37" s="302">
        <f>ROUND('Budget Summary'!$O37*R$245,2)</f>
        <v>0</v>
      </c>
      <c r="S37" s="302">
        <f>ROUND('Budget Summary'!$O37*S$245,2)</f>
        <v>0</v>
      </c>
      <c r="T37" s="302">
        <f>ROUND('Budget Summary'!$O37*T$245,2)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Summary'!O38</f>
        <v>0</v>
      </c>
      <c r="I38" s="302">
        <f>ROUND('Budget Summary'!$O38*I$245,2)</f>
        <v>0</v>
      </c>
      <c r="J38" s="302">
        <f>ROUND('Budget Summary'!$O38*J$245,2)</f>
        <v>0</v>
      </c>
      <c r="K38" s="302">
        <f>ROUND('Budget Summary'!$O38*K$245,2)</f>
        <v>0</v>
      </c>
      <c r="L38" s="302">
        <f>ROUND('Budget Summary'!$O38*L$245,2)</f>
        <v>0</v>
      </c>
      <c r="M38" s="302">
        <f>ROUND('Budget Summary'!$O38*M$245,2)</f>
        <v>0</v>
      </c>
      <c r="N38" s="302">
        <f>ROUND('Budget Summary'!$O38*N$245,2)</f>
        <v>0</v>
      </c>
      <c r="O38" s="302">
        <f>ROUND('Budget Summary'!$O38*O$245,2)</f>
        <v>0</v>
      </c>
      <c r="P38" s="302">
        <f>ROUND('Budget Summary'!$O38*P$245,2)</f>
        <v>0</v>
      </c>
      <c r="Q38" s="302">
        <f>ROUND('Budget Summary'!$O38*Q$245,2)</f>
        <v>0</v>
      </c>
      <c r="R38" s="302">
        <f>ROUND('Budget Summary'!$O38*R$245,2)</f>
        <v>0</v>
      </c>
      <c r="S38" s="302">
        <f>ROUND('Budget Summary'!$O38*S$245,2)</f>
        <v>0</v>
      </c>
      <c r="T38" s="302">
        <f>ROUND('Budget Summary'!$O38*T$245,2)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Summary'!O39</f>
        <v>0</v>
      </c>
      <c r="I39" s="302">
        <f>ROUND('Budget Summary'!$O39*I$245,2)</f>
        <v>0</v>
      </c>
      <c r="J39" s="302">
        <f>ROUND('Budget Summary'!$O39*J$245,2)</f>
        <v>0</v>
      </c>
      <c r="K39" s="302">
        <f>ROUND('Budget Summary'!$O39*K$245,2)</f>
        <v>0</v>
      </c>
      <c r="L39" s="302">
        <f>ROUND('Budget Summary'!$O39*L$245,2)</f>
        <v>0</v>
      </c>
      <c r="M39" s="302">
        <f>ROUND('Budget Summary'!$O39*M$245,2)</f>
        <v>0</v>
      </c>
      <c r="N39" s="302">
        <f>ROUND('Budget Summary'!$O39*N$245,2)</f>
        <v>0</v>
      </c>
      <c r="O39" s="302">
        <f>ROUND('Budget Summary'!$O39*O$245,2)</f>
        <v>0</v>
      </c>
      <c r="P39" s="302">
        <f>ROUND('Budget Summary'!$O39*P$245,2)</f>
        <v>0</v>
      </c>
      <c r="Q39" s="302">
        <f>ROUND('Budget Summary'!$O39*Q$245,2)</f>
        <v>0</v>
      </c>
      <c r="R39" s="302">
        <f>ROUND('Budget Summary'!$O39*R$245,2)</f>
        <v>0</v>
      </c>
      <c r="S39" s="302">
        <f>ROUND('Budget Summary'!$O39*S$245,2)</f>
        <v>0</v>
      </c>
      <c r="T39" s="302">
        <f>ROUND('Budget Summary'!$O39*T$245,2)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Summary'!O41</f>
        <v>0</v>
      </c>
      <c r="I41" s="302">
        <f>ROUND('Budget Summary'!$O41*I$245,2)</f>
        <v>0</v>
      </c>
      <c r="J41" s="302">
        <f>ROUND('Budget Summary'!$O41*J$245,2)</f>
        <v>0</v>
      </c>
      <c r="K41" s="302">
        <f>ROUND('Budget Summary'!$O41*K$245,2)</f>
        <v>0</v>
      </c>
      <c r="L41" s="302">
        <f>ROUND('Budget Summary'!$O41*L$245,2)</f>
        <v>0</v>
      </c>
      <c r="M41" s="302">
        <f>ROUND('Budget Summary'!$O41*M$245,2)</f>
        <v>0</v>
      </c>
      <c r="N41" s="302">
        <f>ROUND('Budget Summary'!$O41*N$245,2)</f>
        <v>0</v>
      </c>
      <c r="O41" s="302">
        <f>ROUND('Budget Summary'!$O41*O$245,2)</f>
        <v>0</v>
      </c>
      <c r="P41" s="302">
        <f>ROUND('Budget Summary'!$O41*P$245,2)</f>
        <v>0</v>
      </c>
      <c r="Q41" s="302">
        <f>ROUND('Budget Summary'!$O41*Q$245,2)</f>
        <v>0</v>
      </c>
      <c r="R41" s="302">
        <f>ROUND('Budget Summary'!$O41*R$245,2)</f>
        <v>0</v>
      </c>
      <c r="S41" s="302">
        <f>ROUND('Budget Summary'!$O41*S$245,2)</f>
        <v>0</v>
      </c>
      <c r="T41" s="302">
        <f>ROUND('Budget Summary'!$O41*T$245,2)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Summary'!O42</f>
        <v>0</v>
      </c>
      <c r="I42" s="302">
        <f>ROUND('Budget Summary'!$O42*I$245,2)</f>
        <v>0</v>
      </c>
      <c r="J42" s="302">
        <f>ROUND('Budget Summary'!$O42*J$245,2)</f>
        <v>0</v>
      </c>
      <c r="K42" s="302">
        <f>ROUND('Budget Summary'!$O42*K$245,2)</f>
        <v>0</v>
      </c>
      <c r="L42" s="302">
        <f>ROUND('Budget Summary'!$O42*L$245,2)</f>
        <v>0</v>
      </c>
      <c r="M42" s="302">
        <f>ROUND('Budget Summary'!$O42*M$245,2)</f>
        <v>0</v>
      </c>
      <c r="N42" s="302">
        <f>ROUND('Budget Summary'!$O42*N$245,2)</f>
        <v>0</v>
      </c>
      <c r="O42" s="302">
        <f>ROUND('Budget Summary'!$O42*O$245,2)</f>
        <v>0</v>
      </c>
      <c r="P42" s="302">
        <f>ROUND('Budget Summary'!$O42*P$245,2)</f>
        <v>0</v>
      </c>
      <c r="Q42" s="302">
        <f>ROUND('Budget Summary'!$O42*Q$245,2)</f>
        <v>0</v>
      </c>
      <c r="R42" s="302">
        <f>ROUND('Budget Summary'!$O42*R$245,2)</f>
        <v>0</v>
      </c>
      <c r="S42" s="302">
        <f>ROUND('Budget Summary'!$O42*S$245,2)</f>
        <v>0</v>
      </c>
      <c r="T42" s="302">
        <f>ROUND('Budget Summary'!$O42*T$245,2)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Summary'!O43</f>
        <v>0</v>
      </c>
      <c r="I43" s="302">
        <f>ROUND('Budget Summary'!$O43*I$245,2)</f>
        <v>0</v>
      </c>
      <c r="J43" s="302">
        <f>ROUND('Budget Summary'!$O43*J$245,2)</f>
        <v>0</v>
      </c>
      <c r="K43" s="302">
        <f>ROUND('Budget Summary'!$O43*K$245,2)</f>
        <v>0</v>
      </c>
      <c r="L43" s="302">
        <f>ROUND('Budget Summary'!$O43*L$245,2)</f>
        <v>0</v>
      </c>
      <c r="M43" s="302">
        <f>ROUND('Budget Summary'!$O43*M$245,2)</f>
        <v>0</v>
      </c>
      <c r="N43" s="302">
        <f>ROUND('Budget Summary'!$O43*N$245,2)</f>
        <v>0</v>
      </c>
      <c r="O43" s="302">
        <f>ROUND('Budget Summary'!$O43*O$245,2)</f>
        <v>0</v>
      </c>
      <c r="P43" s="302">
        <f>ROUND('Budget Summary'!$O43*P$245,2)</f>
        <v>0</v>
      </c>
      <c r="Q43" s="302">
        <f>ROUND('Budget Summary'!$O43*Q$245,2)</f>
        <v>0</v>
      </c>
      <c r="R43" s="302">
        <f>ROUND('Budget Summary'!$O43*R$245,2)</f>
        <v>0</v>
      </c>
      <c r="S43" s="302">
        <f>ROUND('Budget Summary'!$O43*S$245,2)</f>
        <v>0</v>
      </c>
      <c r="T43" s="302">
        <f>ROUND('Budget Summary'!$O43*T$245,2)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50000</v>
      </c>
      <c r="I45" s="166">
        <f t="shared" ref="I45:V45" si="8">SUM(I14,I15,I18,I40,I44)</f>
        <v>4166.67</v>
      </c>
      <c r="J45" s="166">
        <f t="shared" si="8"/>
        <v>4166.67</v>
      </c>
      <c r="K45" s="166">
        <f t="shared" si="8"/>
        <v>4166.67</v>
      </c>
      <c r="L45" s="166">
        <f t="shared" si="8"/>
        <v>4166.67</v>
      </c>
      <c r="M45" s="166">
        <f t="shared" si="8"/>
        <v>4166.67</v>
      </c>
      <c r="N45" s="166">
        <f t="shared" si="8"/>
        <v>4166.67</v>
      </c>
      <c r="O45" s="166">
        <f t="shared" si="8"/>
        <v>4166.67</v>
      </c>
      <c r="P45" s="159">
        <f t="shared" si="8"/>
        <v>4166.67</v>
      </c>
      <c r="Q45" s="159">
        <f t="shared" si="8"/>
        <v>4166.67</v>
      </c>
      <c r="R45" s="159">
        <f t="shared" si="8"/>
        <v>4166.67</v>
      </c>
      <c r="S45" s="159">
        <f t="shared" si="8"/>
        <v>4166.67</v>
      </c>
      <c r="T45" s="166">
        <f t="shared" si="8"/>
        <v>4166.67</v>
      </c>
      <c r="U45" s="159">
        <f t="shared" si="8"/>
        <v>50000.039999999986</v>
      </c>
      <c r="V45" s="159">
        <f t="shared" si="8"/>
        <v>-3.99999999863212E-2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50000</v>
      </c>
      <c r="I46" s="174">
        <f t="shared" ref="I46:U46" si="9">SUM(I12,I45)</f>
        <v>4166.67</v>
      </c>
      <c r="J46" s="174">
        <f t="shared" si="9"/>
        <v>4166.67</v>
      </c>
      <c r="K46" s="174">
        <f t="shared" si="9"/>
        <v>4166.67</v>
      </c>
      <c r="L46" s="174">
        <f t="shared" si="9"/>
        <v>4166.67</v>
      </c>
      <c r="M46" s="174">
        <f t="shared" si="9"/>
        <v>4166.67</v>
      </c>
      <c r="N46" s="174">
        <f t="shared" si="9"/>
        <v>4166.67</v>
      </c>
      <c r="O46" s="174">
        <f t="shared" si="9"/>
        <v>4166.67</v>
      </c>
      <c r="P46" s="174">
        <f t="shared" si="9"/>
        <v>4166.67</v>
      </c>
      <c r="Q46" s="174">
        <f t="shared" si="9"/>
        <v>4166.67</v>
      </c>
      <c r="R46" s="174">
        <f t="shared" si="9"/>
        <v>4166.67</v>
      </c>
      <c r="S46" s="174">
        <f t="shared" si="9"/>
        <v>4166.67</v>
      </c>
      <c r="T46" s="174">
        <f t="shared" si="9"/>
        <v>4166.67</v>
      </c>
      <c r="U46" s="174">
        <f t="shared" si="9"/>
        <v>50000.039999999986</v>
      </c>
      <c r="V46" s="126">
        <f t="shared" si="0"/>
        <v>-3.99999999863212E-2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Summary'!O50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Summary'!O51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Summary'!O53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Summary'!O54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Summary'!O55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Summary'!O56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Summary'!O58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Summary'!O59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Summary'!O60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Summary'!O61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Summary'!O62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Summary'!O63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Summary'!O64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Summary'!O65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Summary'!O66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Summary'!O67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Summary'!O68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Summary'!O69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Summary'!O71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Summary'!O72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Summary'!O73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Summary'!O75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Summary'!O76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Summary'!O77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Summary'!O78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Summary'!O79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Summary'!O80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Summary'!O81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Summary'!O82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Summary'!O84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Summary'!O85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Summary'!O86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Summary'!O87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Summary'!O88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Summary'!O89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Summary'!O90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Summary'!O91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Summary'!O92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Summary'!O93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Summary'!O94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Summary'!O95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Summary'!O96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Summary'!O97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Summary'!O98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Summary'!O99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Summary'!O100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Summary'!O101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Summary'!O102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Summary'!O103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Summary'!O104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Summary'!O105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Summary'!O106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Summary'!O107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Summary'!O108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Summary'!O109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Summary'!O110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Summary'!O112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Summary'!O113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Summary'!O114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Summary'!O115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Summary'!O116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Summary'!O117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Summary'!O118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Summary'!O119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Summary'!O121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Summary'!O122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Summary'!O123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Summary'!O124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Summary'!O125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Summary'!O126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Summary'!O127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Summary'!O128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Summary'!O130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Summary'!O131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Summary'!O132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Summary'!O133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Summary'!O134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Summary'!O136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Summary'!O137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Summary'!O138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Summary'!O139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Summary'!O140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Summary'!O141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Summary'!O142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Summary'!O143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Summary'!O144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Summary'!O145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Summary'!O147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Summary'!O148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Summary'!O149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Summary'!O150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Summary'!O152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Summary'!O153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Summary'!O154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Summary'!O156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Summary'!O157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Summary'!O159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Summary'!O160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Summary'!O161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Summary'!O162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Summary'!O163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Summary'!O164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Summary'!O165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Summary'!O167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Summary'!O168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Summary'!O169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Summary'!O171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Summary'!O172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Summary'!O173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Summary'!O174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Summary'!O176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Summary'!O177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Summary'!O178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Summary'!O179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Summary'!O180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Summary'!O181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Summary'!O183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Summary'!O184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Summary'!O185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Summary'!O186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Summary'!O187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Summary'!O188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Summary'!O189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Summary'!O190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Summary'!O191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Summary'!O192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Summary'!O193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Summary'!O194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Summary'!O195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Summary'!O196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Summary'!O198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Summary'!O199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Summary'!O200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Summary'!O201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Summary'!O202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Summary'!O204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Summary'!O205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Summary'!O207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Summary'!O208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Summary'!O209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Summary'!O210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Summary'!O211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Summary'!O213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Summary'!O214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Summary'!O215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Summary'!O216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Summary'!O217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Summary'!O218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Summary'!O219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Summary'!O220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Summary'!O221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Summary'!O222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Summary'!O223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Summary'!O224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Summary'!O226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Summary'!O227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Summary'!O229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hidden="1" outlineLevel="1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hidden="1" outlineLevel="1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collapsed="1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50000</v>
      </c>
      <c r="I235" s="204">
        <f t="shared" si="88"/>
        <v>4166.67</v>
      </c>
      <c r="J235" s="204">
        <f t="shared" si="88"/>
        <v>4166.67</v>
      </c>
      <c r="K235" s="204">
        <f t="shared" si="88"/>
        <v>4166.67</v>
      </c>
      <c r="L235" s="204">
        <f t="shared" si="88"/>
        <v>4166.67</v>
      </c>
      <c r="M235" s="204">
        <f t="shared" si="88"/>
        <v>4166.67</v>
      </c>
      <c r="N235" s="204">
        <f t="shared" si="88"/>
        <v>4166.67</v>
      </c>
      <c r="O235" s="204">
        <f t="shared" si="88"/>
        <v>4166.67</v>
      </c>
      <c r="P235" s="204">
        <f t="shared" si="88"/>
        <v>4166.67</v>
      </c>
      <c r="Q235" s="204">
        <f t="shared" si="88"/>
        <v>4166.67</v>
      </c>
      <c r="R235" s="204">
        <f t="shared" si="88"/>
        <v>4166.67</v>
      </c>
      <c r="S235" s="204">
        <f t="shared" si="88"/>
        <v>4166.67</v>
      </c>
      <c r="T235" s="204">
        <f t="shared" si="88"/>
        <v>4166.67</v>
      </c>
      <c r="U235" s="204">
        <f t="shared" si="88"/>
        <v>50000.039999999986</v>
      </c>
      <c r="V235" s="126">
        <f t="shared" si="74"/>
        <v>-3.99999999863212E-2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Summary'!O242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FF00"/>
  </sheetPr>
  <dimension ref="A1:AB39"/>
  <sheetViews>
    <sheetView zoomScale="105" workbookViewId="0">
      <selection activeCell="D12" sqref="D12:O15"/>
    </sheetView>
  </sheetViews>
  <sheetFormatPr defaultRowHeight="15" x14ac:dyDescent="0.25"/>
  <cols>
    <col min="1" max="1" width="3.28515625" bestFit="1" customWidth="1"/>
    <col min="2" max="2" width="47.5703125" bestFit="1" customWidth="1"/>
    <col min="3" max="3" width="15.28515625" bestFit="1" customWidth="1"/>
    <col min="4" max="15" width="12.7109375" customWidth="1"/>
    <col min="17" max="17" width="8.85546875" hidden="1" customWidth="1"/>
    <col min="18" max="18" width="9.28515625" hidden="1" customWidth="1"/>
    <col min="19" max="19" width="0" hidden="1" customWidth="1"/>
    <col min="20" max="20" width="11.5703125" hidden="1" customWidth="1"/>
    <col min="21" max="21" width="9.28515625" hidden="1" customWidth="1"/>
    <col min="22" max="22" width="0" hidden="1" customWidth="1"/>
    <col min="23" max="23" width="8.85546875" hidden="1" customWidth="1"/>
    <col min="24" max="24" width="0" hidden="1" customWidth="1"/>
    <col min="25" max="25" width="9.42578125" hidden="1" customWidth="1"/>
    <col min="26" max="26" width="0" hidden="1" customWidth="1"/>
    <col min="27" max="27" width="9.5703125" hidden="1" customWidth="1"/>
    <col min="28" max="28" width="8.85546875" hidden="1" customWidth="1"/>
  </cols>
  <sheetData>
    <row r="1" spans="1:28" s="323" customFormat="1" ht="14.25" x14ac:dyDescent="0.2">
      <c r="C1" s="418"/>
      <c r="D1" s="418"/>
      <c r="E1" s="418"/>
    </row>
    <row r="2" spans="1:28" s="323" customFormat="1" ht="14.25" x14ac:dyDescent="0.2">
      <c r="B2" s="333" t="s">
        <v>700</v>
      </c>
      <c r="C2" s="334" t="s">
        <v>16</v>
      </c>
      <c r="D2" s="354">
        <v>44743</v>
      </c>
      <c r="E2" s="354">
        <f>+D2+32</f>
        <v>44775</v>
      </c>
      <c r="F2" s="354">
        <f t="shared" ref="F2:O2" si="0">+E2+32</f>
        <v>44807</v>
      </c>
      <c r="G2" s="354">
        <f t="shared" si="0"/>
        <v>44839</v>
      </c>
      <c r="H2" s="354">
        <f t="shared" si="0"/>
        <v>44871</v>
      </c>
      <c r="I2" s="354">
        <f t="shared" si="0"/>
        <v>44903</v>
      </c>
      <c r="J2" s="354">
        <f t="shared" si="0"/>
        <v>44935</v>
      </c>
      <c r="K2" s="354">
        <f t="shared" si="0"/>
        <v>44967</v>
      </c>
      <c r="L2" s="354">
        <f t="shared" si="0"/>
        <v>44999</v>
      </c>
      <c r="M2" s="354">
        <f t="shared" si="0"/>
        <v>45031</v>
      </c>
      <c r="N2" s="354">
        <f t="shared" si="0"/>
        <v>45063</v>
      </c>
      <c r="O2" s="354">
        <f t="shared" si="0"/>
        <v>45095</v>
      </c>
      <c r="Q2" s="334" t="s">
        <v>17</v>
      </c>
      <c r="R2" s="334" t="s">
        <v>18</v>
      </c>
      <c r="S2" s="334" t="s">
        <v>19</v>
      </c>
      <c r="T2" s="334" t="s">
        <v>20</v>
      </c>
      <c r="U2" s="334" t="s">
        <v>21</v>
      </c>
      <c r="V2" s="334" t="s">
        <v>22</v>
      </c>
      <c r="W2" s="334" t="s">
        <v>23</v>
      </c>
      <c r="X2" s="334" t="s">
        <v>24</v>
      </c>
      <c r="Y2" s="334" t="s">
        <v>25</v>
      </c>
      <c r="Z2" s="334" t="s">
        <v>26</v>
      </c>
      <c r="AA2" s="334" t="s">
        <v>27</v>
      </c>
      <c r="AB2" s="334" t="s">
        <v>28</v>
      </c>
    </row>
    <row r="3" spans="1:28" s="323" customFormat="1" ht="14.25" x14ac:dyDescent="0.2">
      <c r="A3" s="323">
        <v>1</v>
      </c>
      <c r="B3" s="345" t="s">
        <v>701</v>
      </c>
      <c r="C3" s="324">
        <f>11000*50</f>
        <v>550000</v>
      </c>
      <c r="D3" s="324">
        <f>$C$3/12</f>
        <v>45833.333333333336</v>
      </c>
      <c r="E3" s="324">
        <f>$C$3/12</f>
        <v>45833.333333333336</v>
      </c>
      <c r="F3" s="324">
        <f t="shared" ref="F3:O3" si="1">$C$3/12</f>
        <v>45833.333333333336</v>
      </c>
      <c r="G3" s="324">
        <f t="shared" si="1"/>
        <v>45833.333333333336</v>
      </c>
      <c r="H3" s="324">
        <f t="shared" si="1"/>
        <v>45833.333333333336</v>
      </c>
      <c r="I3" s="324">
        <f t="shared" si="1"/>
        <v>45833.333333333336</v>
      </c>
      <c r="J3" s="324">
        <f t="shared" si="1"/>
        <v>45833.333333333336</v>
      </c>
      <c r="K3" s="324">
        <f t="shared" si="1"/>
        <v>45833.333333333336</v>
      </c>
      <c r="L3" s="324">
        <f t="shared" si="1"/>
        <v>45833.333333333336</v>
      </c>
      <c r="M3" s="324">
        <f t="shared" si="1"/>
        <v>45833.333333333336</v>
      </c>
      <c r="N3" s="324">
        <f t="shared" si="1"/>
        <v>45833.333333333336</v>
      </c>
      <c r="O3" s="324">
        <f t="shared" si="1"/>
        <v>45833.333333333336</v>
      </c>
      <c r="Q3" s="337">
        <f t="shared" ref="Q3:AB24" si="2">IF($C3&lt;&gt;0,D3/$C3,0)</f>
        <v>8.3333333333333343E-2</v>
      </c>
      <c r="R3" s="337">
        <f t="shared" si="2"/>
        <v>8.3333333333333343E-2</v>
      </c>
      <c r="S3" s="337">
        <f t="shared" si="2"/>
        <v>8.3333333333333343E-2</v>
      </c>
      <c r="T3" s="337">
        <f t="shared" si="2"/>
        <v>8.3333333333333343E-2</v>
      </c>
      <c r="U3" s="337">
        <f t="shared" si="2"/>
        <v>8.3333333333333343E-2</v>
      </c>
      <c r="V3" s="337">
        <f t="shared" si="2"/>
        <v>8.3333333333333343E-2</v>
      </c>
      <c r="W3" s="337">
        <f t="shared" si="2"/>
        <v>8.3333333333333343E-2</v>
      </c>
      <c r="X3" s="337">
        <f t="shared" si="2"/>
        <v>8.3333333333333343E-2</v>
      </c>
      <c r="Y3" s="337">
        <f t="shared" si="2"/>
        <v>8.3333333333333343E-2</v>
      </c>
      <c r="Z3" s="337">
        <f t="shared" si="2"/>
        <v>8.3333333333333343E-2</v>
      </c>
      <c r="AA3" s="337">
        <f t="shared" si="2"/>
        <v>8.3333333333333343E-2</v>
      </c>
      <c r="AB3" s="337">
        <f t="shared" si="2"/>
        <v>8.3333333333333343E-2</v>
      </c>
    </row>
    <row r="4" spans="1:28" s="323" customFormat="1" ht="14.25" x14ac:dyDescent="0.2">
      <c r="A4" s="323">
        <v>2</v>
      </c>
      <c r="B4" s="345" t="s">
        <v>702</v>
      </c>
      <c r="C4" s="324">
        <f>1266.52*50</f>
        <v>63326</v>
      </c>
      <c r="D4" s="324">
        <f>$C$4/12</f>
        <v>5277.166666666667</v>
      </c>
      <c r="E4" s="324">
        <f t="shared" ref="E4:O4" si="3">$C$4/12</f>
        <v>5277.166666666667</v>
      </c>
      <c r="F4" s="324">
        <f t="shared" si="3"/>
        <v>5277.166666666667</v>
      </c>
      <c r="G4" s="324">
        <f t="shared" si="3"/>
        <v>5277.166666666667</v>
      </c>
      <c r="H4" s="324">
        <f t="shared" si="3"/>
        <v>5277.166666666667</v>
      </c>
      <c r="I4" s="324">
        <f t="shared" si="3"/>
        <v>5277.166666666667</v>
      </c>
      <c r="J4" s="324">
        <f t="shared" si="3"/>
        <v>5277.166666666667</v>
      </c>
      <c r="K4" s="324">
        <f t="shared" si="3"/>
        <v>5277.166666666667</v>
      </c>
      <c r="L4" s="324">
        <f t="shared" si="3"/>
        <v>5277.166666666667</v>
      </c>
      <c r="M4" s="324">
        <f t="shared" si="3"/>
        <v>5277.166666666667</v>
      </c>
      <c r="N4" s="324">
        <f t="shared" si="3"/>
        <v>5277.166666666667</v>
      </c>
      <c r="O4" s="324">
        <f t="shared" si="3"/>
        <v>5277.166666666667</v>
      </c>
      <c r="Q4" s="337">
        <f t="shared" si="2"/>
        <v>8.3333333333333343E-2</v>
      </c>
      <c r="R4" s="337">
        <f t="shared" si="2"/>
        <v>8.3333333333333343E-2</v>
      </c>
      <c r="S4" s="337">
        <f t="shared" si="2"/>
        <v>8.3333333333333343E-2</v>
      </c>
      <c r="T4" s="337">
        <f t="shared" si="2"/>
        <v>8.3333333333333343E-2</v>
      </c>
      <c r="U4" s="337">
        <f t="shared" si="2"/>
        <v>8.3333333333333343E-2</v>
      </c>
      <c r="V4" s="337">
        <f t="shared" si="2"/>
        <v>8.3333333333333343E-2</v>
      </c>
      <c r="W4" s="337">
        <f t="shared" si="2"/>
        <v>8.3333333333333343E-2</v>
      </c>
      <c r="X4" s="337">
        <f t="shared" si="2"/>
        <v>8.3333333333333343E-2</v>
      </c>
      <c r="Y4" s="337">
        <f t="shared" si="2"/>
        <v>8.3333333333333343E-2</v>
      </c>
      <c r="Z4" s="337">
        <f t="shared" si="2"/>
        <v>8.3333333333333343E-2</v>
      </c>
      <c r="AA4" s="337">
        <f t="shared" si="2"/>
        <v>8.3333333333333343E-2</v>
      </c>
      <c r="AB4" s="337">
        <f t="shared" si="2"/>
        <v>8.3333333333333343E-2</v>
      </c>
    </row>
    <row r="5" spans="1:28" s="323" customFormat="1" ht="14.25" x14ac:dyDescent="0.2">
      <c r="A5" s="323">
        <v>3</v>
      </c>
      <c r="B5" s="345" t="s">
        <v>703</v>
      </c>
      <c r="C5" s="324">
        <v>63000</v>
      </c>
      <c r="D5" s="324"/>
      <c r="E5" s="324">
        <f>$C$5/11</f>
        <v>5727.272727272727</v>
      </c>
      <c r="F5" s="324">
        <f t="shared" ref="F5:O5" si="4">$C$5/11</f>
        <v>5727.272727272727</v>
      </c>
      <c r="G5" s="324">
        <f t="shared" si="4"/>
        <v>5727.272727272727</v>
      </c>
      <c r="H5" s="324">
        <f t="shared" si="4"/>
        <v>5727.272727272727</v>
      </c>
      <c r="I5" s="324">
        <f t="shared" si="4"/>
        <v>5727.272727272727</v>
      </c>
      <c r="J5" s="324">
        <f t="shared" si="4"/>
        <v>5727.272727272727</v>
      </c>
      <c r="K5" s="324">
        <f t="shared" si="4"/>
        <v>5727.272727272727</v>
      </c>
      <c r="L5" s="324">
        <f t="shared" si="4"/>
        <v>5727.272727272727</v>
      </c>
      <c r="M5" s="324">
        <f t="shared" si="4"/>
        <v>5727.272727272727</v>
      </c>
      <c r="N5" s="324">
        <f t="shared" si="4"/>
        <v>5727.272727272727</v>
      </c>
      <c r="O5" s="324">
        <f t="shared" si="4"/>
        <v>5727.272727272727</v>
      </c>
      <c r="Q5" s="337">
        <f t="shared" si="2"/>
        <v>0</v>
      </c>
      <c r="R5" s="337">
        <f t="shared" si="2"/>
        <v>9.0909090909090912E-2</v>
      </c>
      <c r="S5" s="337">
        <f t="shared" si="2"/>
        <v>9.0909090909090912E-2</v>
      </c>
      <c r="T5" s="337">
        <f t="shared" si="2"/>
        <v>9.0909090909090912E-2</v>
      </c>
      <c r="U5" s="337">
        <f t="shared" si="2"/>
        <v>9.0909090909090912E-2</v>
      </c>
      <c r="V5" s="337">
        <f t="shared" si="2"/>
        <v>9.0909090909090912E-2</v>
      </c>
      <c r="W5" s="337">
        <f t="shared" si="2"/>
        <v>9.0909090909090912E-2</v>
      </c>
      <c r="X5" s="337">
        <f t="shared" si="2"/>
        <v>9.0909090909090912E-2</v>
      </c>
      <c r="Y5" s="337">
        <f t="shared" si="2"/>
        <v>9.0909090909090912E-2</v>
      </c>
      <c r="Z5" s="337">
        <f t="shared" si="2"/>
        <v>9.0909090909090912E-2</v>
      </c>
      <c r="AA5" s="337">
        <f t="shared" si="2"/>
        <v>9.0909090909090912E-2</v>
      </c>
      <c r="AB5" s="337">
        <f t="shared" si="2"/>
        <v>9.0909090909090912E-2</v>
      </c>
    </row>
    <row r="6" spans="1:28" s="323" customFormat="1" ht="14.25" x14ac:dyDescent="0.2">
      <c r="A6" s="323">
        <v>4</v>
      </c>
      <c r="B6" s="345" t="s">
        <v>704</v>
      </c>
      <c r="C6" s="324">
        <v>6842</v>
      </c>
      <c r="D6" s="324"/>
      <c r="E6" s="324"/>
      <c r="F6" s="324"/>
      <c r="G6" s="324"/>
      <c r="H6" s="324">
        <v>3421</v>
      </c>
      <c r="I6" s="324"/>
      <c r="J6" s="324"/>
      <c r="K6" s="324"/>
      <c r="L6" s="324"/>
      <c r="M6" s="324"/>
      <c r="N6" s="324"/>
      <c r="O6" s="324">
        <v>3421</v>
      </c>
      <c r="Q6" s="337">
        <f t="shared" si="2"/>
        <v>0</v>
      </c>
      <c r="R6" s="337">
        <f t="shared" si="2"/>
        <v>0</v>
      </c>
      <c r="S6" s="337">
        <f t="shared" si="2"/>
        <v>0</v>
      </c>
      <c r="T6" s="337">
        <f t="shared" si="2"/>
        <v>0</v>
      </c>
      <c r="U6" s="337">
        <f t="shared" si="2"/>
        <v>0.5</v>
      </c>
      <c r="V6" s="337">
        <f t="shared" si="2"/>
        <v>0</v>
      </c>
      <c r="W6" s="337">
        <f t="shared" si="2"/>
        <v>0</v>
      </c>
      <c r="X6" s="337">
        <f t="shared" si="2"/>
        <v>0</v>
      </c>
      <c r="Y6" s="337">
        <f t="shared" si="2"/>
        <v>0</v>
      </c>
      <c r="Z6" s="337">
        <f t="shared" si="2"/>
        <v>0</v>
      </c>
      <c r="AA6" s="337">
        <f t="shared" si="2"/>
        <v>0</v>
      </c>
      <c r="AB6" s="337">
        <f t="shared" si="2"/>
        <v>0.5</v>
      </c>
    </row>
    <row r="7" spans="1:28" s="323" customFormat="1" ht="14.25" x14ac:dyDescent="0.2">
      <c r="A7" s="323">
        <v>5</v>
      </c>
      <c r="B7" s="345" t="s">
        <v>705</v>
      </c>
      <c r="C7" s="324">
        <v>24242.33</v>
      </c>
      <c r="D7" s="324"/>
      <c r="E7" s="324"/>
      <c r="F7" s="324"/>
      <c r="G7" s="324"/>
      <c r="H7" s="324"/>
      <c r="I7" s="324">
        <f>C7/2</f>
        <v>12121.165000000001</v>
      </c>
      <c r="J7" s="324"/>
      <c r="K7" s="324"/>
      <c r="L7" s="324"/>
      <c r="M7" s="324"/>
      <c r="N7" s="324"/>
      <c r="O7" s="419">
        <f>C7/2</f>
        <v>12121.165000000001</v>
      </c>
      <c r="Q7" s="420">
        <f t="shared" si="2"/>
        <v>0</v>
      </c>
      <c r="R7" s="337">
        <f t="shared" si="2"/>
        <v>0</v>
      </c>
      <c r="S7" s="337">
        <f t="shared" si="2"/>
        <v>0</v>
      </c>
      <c r="T7" s="337">
        <f t="shared" si="2"/>
        <v>0</v>
      </c>
      <c r="U7" s="337">
        <f t="shared" si="2"/>
        <v>0</v>
      </c>
      <c r="V7" s="337">
        <f t="shared" si="2"/>
        <v>0.5</v>
      </c>
      <c r="W7" s="337">
        <f t="shared" si="2"/>
        <v>0</v>
      </c>
      <c r="X7" s="337">
        <f t="shared" si="2"/>
        <v>0</v>
      </c>
      <c r="Y7" s="337">
        <f t="shared" si="2"/>
        <v>0</v>
      </c>
      <c r="Z7" s="337">
        <f t="shared" si="2"/>
        <v>0</v>
      </c>
      <c r="AA7" s="337">
        <f t="shared" si="2"/>
        <v>0</v>
      </c>
      <c r="AB7" s="337">
        <f t="shared" si="2"/>
        <v>0.5</v>
      </c>
    </row>
    <row r="8" spans="1:28" s="323" customFormat="1" ht="14.25" x14ac:dyDescent="0.2">
      <c r="A8" s="323">
        <v>6</v>
      </c>
      <c r="B8" s="345" t="s">
        <v>706</v>
      </c>
      <c r="C8" s="324">
        <v>41155</v>
      </c>
      <c r="D8" s="324"/>
      <c r="E8" s="324">
        <f>$C$8/11</f>
        <v>3741.3636363636365</v>
      </c>
      <c r="F8" s="324">
        <f t="shared" ref="F8:O8" si="5">$C$8/11</f>
        <v>3741.3636363636365</v>
      </c>
      <c r="G8" s="324">
        <f t="shared" si="5"/>
        <v>3741.3636363636365</v>
      </c>
      <c r="H8" s="324">
        <f t="shared" si="5"/>
        <v>3741.3636363636365</v>
      </c>
      <c r="I8" s="324">
        <f t="shared" si="5"/>
        <v>3741.3636363636365</v>
      </c>
      <c r="J8" s="324">
        <f t="shared" si="5"/>
        <v>3741.3636363636365</v>
      </c>
      <c r="K8" s="324">
        <f t="shared" si="5"/>
        <v>3741.3636363636365</v>
      </c>
      <c r="L8" s="324">
        <f t="shared" si="5"/>
        <v>3741.3636363636365</v>
      </c>
      <c r="M8" s="324">
        <f t="shared" si="5"/>
        <v>3741.3636363636365</v>
      </c>
      <c r="N8" s="324">
        <f t="shared" si="5"/>
        <v>3741.3636363636365</v>
      </c>
      <c r="O8" s="324">
        <f t="shared" si="5"/>
        <v>3741.3636363636365</v>
      </c>
      <c r="Q8" s="421">
        <f t="shared" si="2"/>
        <v>0</v>
      </c>
      <c r="R8" s="422">
        <f t="shared" si="2"/>
        <v>9.0909090909090912E-2</v>
      </c>
      <c r="S8" s="422">
        <f t="shared" si="2"/>
        <v>9.0909090909090912E-2</v>
      </c>
      <c r="T8" s="422">
        <f t="shared" si="2"/>
        <v>9.0909090909090912E-2</v>
      </c>
      <c r="U8" s="422">
        <f t="shared" si="2"/>
        <v>9.0909090909090912E-2</v>
      </c>
      <c r="V8" s="422">
        <f t="shared" si="2"/>
        <v>9.0909090909090912E-2</v>
      </c>
      <c r="W8" s="422">
        <f t="shared" si="2"/>
        <v>9.0909090909090912E-2</v>
      </c>
      <c r="X8" s="422">
        <f t="shared" si="2"/>
        <v>9.0909090909090912E-2</v>
      </c>
      <c r="Y8" s="422">
        <f t="shared" si="2"/>
        <v>9.0909090909090912E-2</v>
      </c>
      <c r="Z8" s="422">
        <f t="shared" si="2"/>
        <v>9.0909090909090912E-2</v>
      </c>
      <c r="AA8" s="422">
        <f t="shared" si="2"/>
        <v>9.0909090909090912E-2</v>
      </c>
      <c r="AB8" s="422">
        <f t="shared" si="2"/>
        <v>9.0909090909090912E-2</v>
      </c>
    </row>
    <row r="9" spans="1:28" s="323" customFormat="1" ht="14.25" x14ac:dyDescent="0.2">
      <c r="A9" s="323">
        <v>7</v>
      </c>
      <c r="B9" s="345" t="s">
        <v>707</v>
      </c>
      <c r="C9" s="324">
        <v>50000</v>
      </c>
      <c r="D9" s="324"/>
      <c r="E9" s="324"/>
      <c r="F9" s="324"/>
      <c r="G9" s="324"/>
      <c r="H9" s="324"/>
      <c r="I9" s="324">
        <v>50000</v>
      </c>
      <c r="J9" s="324"/>
      <c r="K9" s="324"/>
      <c r="L9" s="324"/>
      <c r="M9" s="324"/>
      <c r="N9" s="324"/>
      <c r="O9" s="324"/>
      <c r="P9" s="423"/>
      <c r="Q9" s="421">
        <f t="shared" si="2"/>
        <v>0</v>
      </c>
      <c r="R9" s="422">
        <f t="shared" si="2"/>
        <v>0</v>
      </c>
      <c r="S9" s="422">
        <f t="shared" si="2"/>
        <v>0</v>
      </c>
      <c r="T9" s="422">
        <f t="shared" si="2"/>
        <v>0</v>
      </c>
      <c r="U9" s="422">
        <f t="shared" si="2"/>
        <v>0</v>
      </c>
      <c r="V9" s="422">
        <f t="shared" si="2"/>
        <v>1</v>
      </c>
      <c r="W9" s="422">
        <f t="shared" si="2"/>
        <v>0</v>
      </c>
      <c r="X9" s="422">
        <f t="shared" si="2"/>
        <v>0</v>
      </c>
      <c r="Y9" s="422">
        <f t="shared" si="2"/>
        <v>0</v>
      </c>
      <c r="Z9" s="422">
        <f t="shared" si="2"/>
        <v>0</v>
      </c>
      <c r="AA9" s="422">
        <f t="shared" si="2"/>
        <v>0</v>
      </c>
      <c r="AB9" s="422">
        <f t="shared" si="2"/>
        <v>0</v>
      </c>
    </row>
    <row r="10" spans="1:28" s="323" customFormat="1" ht="14.25" x14ac:dyDescent="0.2">
      <c r="A10" s="323">
        <v>10</v>
      </c>
      <c r="B10" s="345" t="s">
        <v>708</v>
      </c>
      <c r="C10" s="324">
        <v>5000</v>
      </c>
      <c r="D10" s="324"/>
      <c r="E10" s="324"/>
      <c r="F10" s="324"/>
      <c r="G10" s="324"/>
      <c r="H10" s="324"/>
      <c r="I10" s="324">
        <v>5000</v>
      </c>
      <c r="J10" s="324"/>
      <c r="K10" s="324"/>
      <c r="L10" s="324"/>
      <c r="M10" s="324"/>
      <c r="N10" s="324"/>
      <c r="O10" s="324"/>
      <c r="Q10" s="420">
        <f t="shared" si="2"/>
        <v>0</v>
      </c>
      <c r="R10" s="337">
        <f t="shared" si="2"/>
        <v>0</v>
      </c>
      <c r="S10" s="337">
        <f t="shared" si="2"/>
        <v>0</v>
      </c>
      <c r="T10" s="337">
        <f t="shared" si="2"/>
        <v>0</v>
      </c>
      <c r="U10" s="337">
        <f t="shared" si="2"/>
        <v>0</v>
      </c>
      <c r="V10" s="337">
        <f t="shared" si="2"/>
        <v>1</v>
      </c>
      <c r="W10" s="337">
        <f t="shared" si="2"/>
        <v>0</v>
      </c>
      <c r="X10" s="337">
        <f t="shared" si="2"/>
        <v>0</v>
      </c>
      <c r="Y10" s="337">
        <f t="shared" si="2"/>
        <v>0</v>
      </c>
      <c r="Z10" s="337">
        <f t="shared" si="2"/>
        <v>0</v>
      </c>
      <c r="AA10" s="337">
        <f t="shared" si="2"/>
        <v>0</v>
      </c>
      <c r="AB10" s="337">
        <f t="shared" si="2"/>
        <v>0</v>
      </c>
    </row>
    <row r="11" spans="1:28" s="323" customFormat="1" ht="14.25" x14ac:dyDescent="0.2">
      <c r="A11" s="323">
        <v>9</v>
      </c>
      <c r="B11" s="345" t="s">
        <v>34</v>
      </c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Q11" s="421">
        <f t="shared" si="2"/>
        <v>0</v>
      </c>
      <c r="R11" s="422">
        <f t="shared" si="2"/>
        <v>0</v>
      </c>
      <c r="S11" s="422">
        <f t="shared" si="2"/>
        <v>0</v>
      </c>
      <c r="T11" s="422">
        <f t="shared" si="2"/>
        <v>0</v>
      </c>
      <c r="U11" s="422">
        <f t="shared" si="2"/>
        <v>0</v>
      </c>
      <c r="V11" s="422">
        <f t="shared" si="2"/>
        <v>0</v>
      </c>
      <c r="W11" s="422">
        <f t="shared" si="2"/>
        <v>0</v>
      </c>
      <c r="X11" s="422">
        <f t="shared" si="2"/>
        <v>0</v>
      </c>
      <c r="Y11" s="422">
        <f t="shared" si="2"/>
        <v>0</v>
      </c>
      <c r="Z11" s="422">
        <f t="shared" si="2"/>
        <v>0</v>
      </c>
      <c r="AA11" s="422">
        <f t="shared" si="2"/>
        <v>0</v>
      </c>
      <c r="AB11" s="422">
        <f t="shared" si="2"/>
        <v>0</v>
      </c>
    </row>
    <row r="12" spans="1:28" s="323" customFormat="1" ht="14.25" x14ac:dyDescent="0.2">
      <c r="A12" s="323">
        <v>10</v>
      </c>
      <c r="B12" s="345" t="s">
        <v>35</v>
      </c>
      <c r="C12" s="324">
        <f>'[1]Budget Summary'!R233</f>
        <v>0</v>
      </c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Q12" s="420">
        <f t="shared" si="2"/>
        <v>0</v>
      </c>
      <c r="R12" s="337">
        <f t="shared" si="2"/>
        <v>0</v>
      </c>
      <c r="S12" s="337">
        <f t="shared" si="2"/>
        <v>0</v>
      </c>
      <c r="T12" s="337">
        <f t="shared" si="2"/>
        <v>0</v>
      </c>
      <c r="U12" s="337">
        <f t="shared" si="2"/>
        <v>0</v>
      </c>
      <c r="V12" s="337">
        <f t="shared" si="2"/>
        <v>0</v>
      </c>
      <c r="W12" s="337">
        <f t="shared" si="2"/>
        <v>0</v>
      </c>
      <c r="X12" s="337">
        <f t="shared" si="2"/>
        <v>0</v>
      </c>
      <c r="Y12" s="337">
        <f t="shared" si="2"/>
        <v>0</v>
      </c>
      <c r="Z12" s="337">
        <f t="shared" si="2"/>
        <v>0</v>
      </c>
      <c r="AA12" s="337">
        <f t="shared" si="2"/>
        <v>0</v>
      </c>
      <c r="AB12" s="337">
        <f t="shared" si="2"/>
        <v>0</v>
      </c>
    </row>
    <row r="13" spans="1:28" s="323" customFormat="1" ht="14.25" x14ac:dyDescent="0.2">
      <c r="A13" s="323">
        <v>11</v>
      </c>
      <c r="B13" s="345" t="s">
        <v>36</v>
      </c>
      <c r="C13" s="324">
        <f>'[1]Budget Summary'!S230</f>
        <v>0</v>
      </c>
      <c r="D13" s="424"/>
      <c r="E13" s="324"/>
      <c r="F13" s="324"/>
      <c r="G13" s="324"/>
      <c r="H13" s="324"/>
      <c r="I13" s="324"/>
      <c r="J13" s="324"/>
      <c r="K13" s="324"/>
      <c r="L13" s="324"/>
      <c r="M13" s="324"/>
      <c r="N13" s="324"/>
      <c r="O13" s="324"/>
      <c r="Q13" s="337">
        <f t="shared" si="2"/>
        <v>0</v>
      </c>
      <c r="R13" s="337">
        <f t="shared" si="2"/>
        <v>0</v>
      </c>
      <c r="S13" s="337">
        <f t="shared" si="2"/>
        <v>0</v>
      </c>
      <c r="T13" s="337">
        <f t="shared" si="2"/>
        <v>0</v>
      </c>
      <c r="U13" s="337">
        <f t="shared" si="2"/>
        <v>0</v>
      </c>
      <c r="V13" s="337">
        <f t="shared" si="2"/>
        <v>0</v>
      </c>
      <c r="W13" s="337">
        <f t="shared" si="2"/>
        <v>0</v>
      </c>
      <c r="X13" s="337">
        <f t="shared" si="2"/>
        <v>0</v>
      </c>
      <c r="Y13" s="337">
        <f t="shared" si="2"/>
        <v>0</v>
      </c>
      <c r="Z13" s="337">
        <f t="shared" si="2"/>
        <v>0</v>
      </c>
      <c r="AA13" s="337">
        <f t="shared" si="2"/>
        <v>0</v>
      </c>
      <c r="AB13" s="337">
        <f t="shared" si="2"/>
        <v>0</v>
      </c>
    </row>
    <row r="14" spans="1:28" s="323" customFormat="1" ht="14.25" x14ac:dyDescent="0.2">
      <c r="A14" s="323">
        <v>12</v>
      </c>
      <c r="B14" s="345" t="s">
        <v>37</v>
      </c>
      <c r="C14" s="324">
        <v>0</v>
      </c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Q14" s="337">
        <f t="shared" si="2"/>
        <v>0</v>
      </c>
      <c r="R14" s="337">
        <f t="shared" si="2"/>
        <v>0</v>
      </c>
      <c r="S14" s="337">
        <f t="shared" si="2"/>
        <v>0</v>
      </c>
      <c r="T14" s="337">
        <f t="shared" si="2"/>
        <v>0</v>
      </c>
      <c r="U14" s="337">
        <f t="shared" si="2"/>
        <v>0</v>
      </c>
      <c r="V14" s="337">
        <f t="shared" si="2"/>
        <v>0</v>
      </c>
      <c r="W14" s="337">
        <f t="shared" si="2"/>
        <v>0</v>
      </c>
      <c r="X14" s="337">
        <f t="shared" si="2"/>
        <v>0</v>
      </c>
      <c r="Y14" s="337">
        <f t="shared" si="2"/>
        <v>0</v>
      </c>
      <c r="Z14" s="337">
        <f t="shared" si="2"/>
        <v>0</v>
      </c>
      <c r="AA14" s="337">
        <f t="shared" si="2"/>
        <v>0</v>
      </c>
      <c r="AB14" s="337">
        <f t="shared" si="2"/>
        <v>0</v>
      </c>
    </row>
    <row r="15" spans="1:28" s="323" customFormat="1" ht="14.25" x14ac:dyDescent="0.2">
      <c r="A15" s="323">
        <v>13</v>
      </c>
      <c r="B15" s="345" t="s">
        <v>38</v>
      </c>
      <c r="C15" s="324">
        <f t="shared" ref="C15:C20" si="6">SUM(D15:O15)</f>
        <v>0</v>
      </c>
      <c r="D15" s="324"/>
      <c r="E15" s="324"/>
      <c r="F15" s="324"/>
      <c r="G15" s="324"/>
      <c r="H15" s="324"/>
      <c r="I15" s="324"/>
      <c r="J15" s="324"/>
      <c r="K15" s="324"/>
      <c r="L15" s="324"/>
      <c r="M15" s="324"/>
      <c r="N15" s="324"/>
      <c r="O15" s="324"/>
      <c r="Q15" s="337">
        <f t="shared" si="2"/>
        <v>0</v>
      </c>
      <c r="R15" s="337">
        <f t="shared" si="2"/>
        <v>0</v>
      </c>
      <c r="S15" s="337">
        <f t="shared" si="2"/>
        <v>0</v>
      </c>
      <c r="T15" s="337">
        <f t="shared" si="2"/>
        <v>0</v>
      </c>
      <c r="U15" s="337">
        <f t="shared" si="2"/>
        <v>0</v>
      </c>
      <c r="V15" s="337">
        <f t="shared" si="2"/>
        <v>0</v>
      </c>
      <c r="W15" s="337">
        <f t="shared" si="2"/>
        <v>0</v>
      </c>
      <c r="X15" s="337">
        <f t="shared" si="2"/>
        <v>0</v>
      </c>
      <c r="Y15" s="337">
        <f t="shared" si="2"/>
        <v>0</v>
      </c>
      <c r="Z15" s="337">
        <f t="shared" si="2"/>
        <v>0</v>
      </c>
      <c r="AA15" s="337">
        <f t="shared" si="2"/>
        <v>0</v>
      </c>
      <c r="AB15" s="337">
        <f t="shared" si="2"/>
        <v>0</v>
      </c>
    </row>
    <row r="16" spans="1:28" s="323" customFormat="1" ht="14.25" x14ac:dyDescent="0.2">
      <c r="A16" s="323">
        <v>14</v>
      </c>
      <c r="B16" s="345" t="s">
        <v>39</v>
      </c>
      <c r="C16" s="324">
        <f t="shared" si="6"/>
        <v>0</v>
      </c>
      <c r="D16" s="324"/>
      <c r="E16" s="324"/>
      <c r="F16" s="324"/>
      <c r="G16" s="324"/>
      <c r="H16" s="324"/>
      <c r="I16" s="324"/>
      <c r="J16" s="324"/>
      <c r="K16" s="324"/>
      <c r="L16" s="324"/>
      <c r="M16" s="324"/>
      <c r="N16" s="324"/>
      <c r="O16" s="324"/>
      <c r="Q16" s="337">
        <f t="shared" si="2"/>
        <v>0</v>
      </c>
      <c r="R16" s="337">
        <f t="shared" si="2"/>
        <v>0</v>
      </c>
      <c r="S16" s="337">
        <f t="shared" si="2"/>
        <v>0</v>
      </c>
      <c r="T16" s="337">
        <f t="shared" si="2"/>
        <v>0</v>
      </c>
      <c r="U16" s="337">
        <f t="shared" si="2"/>
        <v>0</v>
      </c>
      <c r="V16" s="337">
        <f t="shared" si="2"/>
        <v>0</v>
      </c>
      <c r="W16" s="337">
        <f t="shared" si="2"/>
        <v>0</v>
      </c>
      <c r="X16" s="337">
        <f t="shared" si="2"/>
        <v>0</v>
      </c>
      <c r="Y16" s="337">
        <f t="shared" si="2"/>
        <v>0</v>
      </c>
      <c r="Z16" s="337">
        <f t="shared" si="2"/>
        <v>0</v>
      </c>
      <c r="AA16" s="337">
        <f t="shared" si="2"/>
        <v>0</v>
      </c>
      <c r="AB16" s="337">
        <f t="shared" si="2"/>
        <v>0</v>
      </c>
    </row>
    <row r="17" spans="1:28" s="323" customFormat="1" ht="14.25" x14ac:dyDescent="0.2">
      <c r="A17" s="323">
        <v>15</v>
      </c>
      <c r="B17" s="345" t="s">
        <v>40</v>
      </c>
      <c r="C17" s="324">
        <f t="shared" si="6"/>
        <v>0</v>
      </c>
      <c r="D17" s="324"/>
      <c r="E17" s="324"/>
      <c r="F17" s="324"/>
      <c r="G17" s="324"/>
      <c r="H17" s="324"/>
      <c r="I17" s="324"/>
      <c r="J17" s="324"/>
      <c r="K17" s="324"/>
      <c r="L17" s="324"/>
      <c r="M17" s="324"/>
      <c r="N17" s="324"/>
      <c r="O17" s="324"/>
      <c r="Q17" s="337">
        <f t="shared" si="2"/>
        <v>0</v>
      </c>
      <c r="R17" s="337">
        <f t="shared" si="2"/>
        <v>0</v>
      </c>
      <c r="S17" s="337">
        <f t="shared" si="2"/>
        <v>0</v>
      </c>
      <c r="T17" s="337">
        <f t="shared" si="2"/>
        <v>0</v>
      </c>
      <c r="U17" s="337">
        <f t="shared" si="2"/>
        <v>0</v>
      </c>
      <c r="V17" s="337">
        <f t="shared" si="2"/>
        <v>0</v>
      </c>
      <c r="W17" s="337">
        <f t="shared" si="2"/>
        <v>0</v>
      </c>
      <c r="X17" s="337">
        <f t="shared" si="2"/>
        <v>0</v>
      </c>
      <c r="Y17" s="337">
        <f t="shared" si="2"/>
        <v>0</v>
      </c>
      <c r="Z17" s="337">
        <f t="shared" si="2"/>
        <v>0</v>
      </c>
      <c r="AA17" s="337">
        <f t="shared" si="2"/>
        <v>0</v>
      </c>
      <c r="AB17" s="337">
        <f t="shared" si="2"/>
        <v>0</v>
      </c>
    </row>
    <row r="18" spans="1:28" s="323" customFormat="1" ht="14.25" x14ac:dyDescent="0.2">
      <c r="A18" s="323">
        <v>16</v>
      </c>
      <c r="B18" s="345" t="s">
        <v>41</v>
      </c>
      <c r="C18" s="324">
        <f t="shared" si="6"/>
        <v>0</v>
      </c>
      <c r="D18" s="326"/>
      <c r="E18" s="326"/>
      <c r="F18" s="326"/>
      <c r="G18" s="326"/>
      <c r="H18" s="326"/>
      <c r="I18" s="326"/>
      <c r="J18" s="326"/>
      <c r="K18" s="326"/>
      <c r="L18" s="326"/>
      <c r="M18" s="326"/>
      <c r="N18" s="326"/>
      <c r="O18" s="326"/>
      <c r="Q18" s="337">
        <f t="shared" si="2"/>
        <v>0</v>
      </c>
      <c r="R18" s="337">
        <f t="shared" si="2"/>
        <v>0</v>
      </c>
      <c r="S18" s="337">
        <f t="shared" si="2"/>
        <v>0</v>
      </c>
      <c r="T18" s="337">
        <f t="shared" si="2"/>
        <v>0</v>
      </c>
      <c r="U18" s="337">
        <f t="shared" si="2"/>
        <v>0</v>
      </c>
      <c r="V18" s="337">
        <f t="shared" si="2"/>
        <v>0</v>
      </c>
      <c r="W18" s="337">
        <f t="shared" si="2"/>
        <v>0</v>
      </c>
      <c r="X18" s="337">
        <f t="shared" si="2"/>
        <v>0</v>
      </c>
      <c r="Y18" s="337">
        <f t="shared" si="2"/>
        <v>0</v>
      </c>
      <c r="Z18" s="337">
        <f t="shared" si="2"/>
        <v>0</v>
      </c>
      <c r="AA18" s="337">
        <f t="shared" si="2"/>
        <v>0</v>
      </c>
      <c r="AB18" s="337">
        <f t="shared" si="2"/>
        <v>0</v>
      </c>
    </row>
    <row r="19" spans="1:28" s="323" customFormat="1" ht="14.25" x14ac:dyDescent="0.2">
      <c r="A19" s="323">
        <v>17</v>
      </c>
      <c r="B19" s="345" t="s">
        <v>42</v>
      </c>
      <c r="C19" s="324">
        <f t="shared" si="6"/>
        <v>0</v>
      </c>
      <c r="D19" s="326"/>
      <c r="E19" s="326"/>
      <c r="F19" s="326"/>
      <c r="G19" s="326"/>
      <c r="H19" s="326"/>
      <c r="I19" s="326"/>
      <c r="J19" s="326"/>
      <c r="K19" s="326"/>
      <c r="L19" s="326"/>
      <c r="M19" s="326"/>
      <c r="N19" s="326"/>
      <c r="O19" s="326"/>
      <c r="Q19" s="337">
        <f t="shared" si="2"/>
        <v>0</v>
      </c>
      <c r="R19" s="337">
        <f t="shared" si="2"/>
        <v>0</v>
      </c>
      <c r="S19" s="337">
        <f t="shared" si="2"/>
        <v>0</v>
      </c>
      <c r="T19" s="337">
        <f t="shared" si="2"/>
        <v>0</v>
      </c>
      <c r="U19" s="337">
        <f t="shared" si="2"/>
        <v>0</v>
      </c>
      <c r="V19" s="337">
        <f t="shared" si="2"/>
        <v>0</v>
      </c>
      <c r="W19" s="337">
        <f t="shared" si="2"/>
        <v>0</v>
      </c>
      <c r="X19" s="337">
        <f t="shared" si="2"/>
        <v>0</v>
      </c>
      <c r="Y19" s="337">
        <f t="shared" si="2"/>
        <v>0</v>
      </c>
      <c r="Z19" s="337">
        <f t="shared" si="2"/>
        <v>0</v>
      </c>
      <c r="AA19" s="337">
        <f t="shared" si="2"/>
        <v>0</v>
      </c>
      <c r="AB19" s="337">
        <f t="shared" si="2"/>
        <v>0</v>
      </c>
    </row>
    <row r="20" spans="1:28" s="323" customFormat="1" ht="14.25" x14ac:dyDescent="0.2">
      <c r="A20" s="323">
        <v>18</v>
      </c>
      <c r="B20" s="345" t="s">
        <v>43</v>
      </c>
      <c r="C20" s="324">
        <f t="shared" si="6"/>
        <v>0</v>
      </c>
      <c r="D20" s="326"/>
      <c r="E20" s="326"/>
      <c r="F20" s="326"/>
      <c r="G20" s="326"/>
      <c r="H20" s="326"/>
      <c r="I20" s="326"/>
      <c r="J20" s="326"/>
      <c r="K20" s="326"/>
      <c r="L20" s="326"/>
      <c r="M20" s="326"/>
      <c r="N20" s="326"/>
      <c r="O20" s="326"/>
      <c r="Q20" s="337">
        <f t="shared" si="2"/>
        <v>0</v>
      </c>
      <c r="R20" s="337">
        <f t="shared" si="2"/>
        <v>0</v>
      </c>
      <c r="S20" s="337">
        <f t="shared" si="2"/>
        <v>0</v>
      </c>
      <c r="T20" s="337">
        <f t="shared" si="2"/>
        <v>0</v>
      </c>
      <c r="U20" s="337">
        <f t="shared" si="2"/>
        <v>0</v>
      </c>
      <c r="V20" s="337">
        <f t="shared" si="2"/>
        <v>0</v>
      </c>
      <c r="W20" s="337">
        <f t="shared" si="2"/>
        <v>0</v>
      </c>
      <c r="X20" s="337">
        <f t="shared" si="2"/>
        <v>0</v>
      </c>
      <c r="Y20" s="337">
        <f t="shared" si="2"/>
        <v>0</v>
      </c>
      <c r="Z20" s="337">
        <f t="shared" si="2"/>
        <v>0</v>
      </c>
      <c r="AA20" s="337">
        <f t="shared" si="2"/>
        <v>0</v>
      </c>
      <c r="AB20" s="337">
        <f t="shared" si="2"/>
        <v>0</v>
      </c>
    </row>
    <row r="21" spans="1:28" s="323" customFormat="1" ht="14.25" x14ac:dyDescent="0.2">
      <c r="A21" s="323">
        <v>19</v>
      </c>
      <c r="B21" s="345" t="s">
        <v>44</v>
      </c>
      <c r="C21" s="324">
        <f t="shared" ref="C21:C32" si="7">SUM(D21:O21)</f>
        <v>0</v>
      </c>
      <c r="D21" s="326"/>
      <c r="E21" s="326"/>
      <c r="F21" s="326"/>
      <c r="G21" s="326"/>
      <c r="H21" s="326"/>
      <c r="I21" s="326"/>
      <c r="J21" s="326"/>
      <c r="K21" s="326"/>
      <c r="L21" s="326"/>
      <c r="M21" s="326"/>
      <c r="N21" s="326"/>
      <c r="O21" s="326"/>
      <c r="Q21" s="337">
        <f t="shared" si="2"/>
        <v>0</v>
      </c>
      <c r="R21" s="337">
        <f t="shared" si="2"/>
        <v>0</v>
      </c>
      <c r="S21" s="337">
        <f t="shared" si="2"/>
        <v>0</v>
      </c>
      <c r="T21" s="337">
        <f t="shared" si="2"/>
        <v>0</v>
      </c>
      <c r="U21" s="337">
        <f t="shared" si="2"/>
        <v>0</v>
      </c>
      <c r="V21" s="337">
        <f t="shared" si="2"/>
        <v>0</v>
      </c>
      <c r="W21" s="337">
        <f t="shared" si="2"/>
        <v>0</v>
      </c>
      <c r="X21" s="337">
        <f t="shared" si="2"/>
        <v>0</v>
      </c>
      <c r="Y21" s="337">
        <f t="shared" si="2"/>
        <v>0</v>
      </c>
      <c r="Z21" s="337">
        <f t="shared" si="2"/>
        <v>0</v>
      </c>
      <c r="AA21" s="337">
        <f t="shared" si="2"/>
        <v>0</v>
      </c>
      <c r="AB21" s="337">
        <f t="shared" si="2"/>
        <v>0</v>
      </c>
    </row>
    <row r="22" spans="1:28" s="323" customFormat="1" ht="14.25" x14ac:dyDescent="0.2">
      <c r="A22" s="323">
        <v>20</v>
      </c>
      <c r="B22" s="345" t="s">
        <v>45</v>
      </c>
      <c r="C22" s="324">
        <f t="shared" si="7"/>
        <v>0</v>
      </c>
      <c r="D22" s="326"/>
      <c r="E22" s="326"/>
      <c r="F22" s="326"/>
      <c r="G22" s="326"/>
      <c r="H22" s="326"/>
      <c r="I22" s="326"/>
      <c r="J22" s="326"/>
      <c r="K22" s="326"/>
      <c r="L22" s="326"/>
      <c r="M22" s="326"/>
      <c r="N22" s="326"/>
      <c r="O22" s="326"/>
      <c r="Q22" s="337">
        <f t="shared" si="2"/>
        <v>0</v>
      </c>
      <c r="R22" s="337">
        <f t="shared" si="2"/>
        <v>0</v>
      </c>
      <c r="S22" s="337">
        <f t="shared" si="2"/>
        <v>0</v>
      </c>
      <c r="T22" s="337">
        <f t="shared" si="2"/>
        <v>0</v>
      </c>
      <c r="U22" s="337">
        <f t="shared" si="2"/>
        <v>0</v>
      </c>
      <c r="V22" s="337">
        <f t="shared" si="2"/>
        <v>0</v>
      </c>
      <c r="W22" s="337">
        <f t="shared" si="2"/>
        <v>0</v>
      </c>
      <c r="X22" s="337">
        <f t="shared" si="2"/>
        <v>0</v>
      </c>
      <c r="Y22" s="337">
        <f t="shared" si="2"/>
        <v>0</v>
      </c>
      <c r="Z22" s="337">
        <f t="shared" si="2"/>
        <v>0</v>
      </c>
      <c r="AA22" s="337">
        <f t="shared" si="2"/>
        <v>0</v>
      </c>
      <c r="AB22" s="337">
        <f t="shared" si="2"/>
        <v>0</v>
      </c>
    </row>
    <row r="23" spans="1:28" s="323" customFormat="1" ht="14.25" x14ac:dyDescent="0.2">
      <c r="A23" s="323">
        <v>21</v>
      </c>
      <c r="B23" s="345" t="s">
        <v>46</v>
      </c>
      <c r="C23" s="324">
        <f t="shared" si="7"/>
        <v>0</v>
      </c>
      <c r="D23" s="326"/>
      <c r="E23" s="326"/>
      <c r="F23" s="326"/>
      <c r="G23" s="326"/>
      <c r="H23" s="326"/>
      <c r="I23" s="326"/>
      <c r="J23" s="326"/>
      <c r="K23" s="326"/>
      <c r="L23" s="326"/>
      <c r="M23" s="326"/>
      <c r="N23" s="326"/>
      <c r="O23" s="326"/>
      <c r="Q23" s="337">
        <f t="shared" si="2"/>
        <v>0</v>
      </c>
      <c r="R23" s="337">
        <f t="shared" si="2"/>
        <v>0</v>
      </c>
      <c r="S23" s="337">
        <f t="shared" si="2"/>
        <v>0</v>
      </c>
      <c r="T23" s="337">
        <f t="shared" si="2"/>
        <v>0</v>
      </c>
      <c r="U23" s="337">
        <f t="shared" si="2"/>
        <v>0</v>
      </c>
      <c r="V23" s="337">
        <f t="shared" si="2"/>
        <v>0</v>
      </c>
      <c r="W23" s="337">
        <f t="shared" si="2"/>
        <v>0</v>
      </c>
      <c r="X23" s="337">
        <f t="shared" si="2"/>
        <v>0</v>
      </c>
      <c r="Y23" s="337">
        <f t="shared" si="2"/>
        <v>0</v>
      </c>
      <c r="Z23" s="337">
        <f t="shared" si="2"/>
        <v>0</v>
      </c>
      <c r="AA23" s="337">
        <f t="shared" si="2"/>
        <v>0</v>
      </c>
      <c r="AB23" s="337">
        <f t="shared" si="2"/>
        <v>0</v>
      </c>
    </row>
    <row r="24" spans="1:28" s="323" customFormat="1" ht="14.25" x14ac:dyDescent="0.2">
      <c r="A24" s="323">
        <v>22</v>
      </c>
      <c r="B24" s="345" t="s">
        <v>47</v>
      </c>
      <c r="C24" s="324">
        <f t="shared" si="7"/>
        <v>0</v>
      </c>
      <c r="D24" s="326"/>
      <c r="E24" s="326"/>
      <c r="F24" s="326"/>
      <c r="G24" s="326"/>
      <c r="H24" s="326"/>
      <c r="I24" s="326"/>
      <c r="J24" s="326"/>
      <c r="K24" s="326"/>
      <c r="L24" s="326"/>
      <c r="M24" s="326"/>
      <c r="N24" s="326"/>
      <c r="O24" s="326"/>
      <c r="Q24" s="337">
        <f t="shared" si="2"/>
        <v>0</v>
      </c>
      <c r="R24" s="337">
        <f t="shared" si="2"/>
        <v>0</v>
      </c>
      <c r="S24" s="337">
        <f t="shared" si="2"/>
        <v>0</v>
      </c>
      <c r="T24" s="337">
        <f t="shared" ref="T24:AB33" si="8">IF($C24&lt;&gt;0,G24/$C24,0)</f>
        <v>0</v>
      </c>
      <c r="U24" s="337">
        <f t="shared" si="8"/>
        <v>0</v>
      </c>
      <c r="V24" s="337">
        <f t="shared" si="8"/>
        <v>0</v>
      </c>
      <c r="W24" s="337">
        <f t="shared" si="8"/>
        <v>0</v>
      </c>
      <c r="X24" s="337">
        <f t="shared" si="8"/>
        <v>0</v>
      </c>
      <c r="Y24" s="337">
        <f t="shared" si="8"/>
        <v>0</v>
      </c>
      <c r="Z24" s="337">
        <f t="shared" si="8"/>
        <v>0</v>
      </c>
      <c r="AA24" s="337">
        <f t="shared" si="8"/>
        <v>0</v>
      </c>
      <c r="AB24" s="337">
        <f t="shared" si="8"/>
        <v>0</v>
      </c>
    </row>
    <row r="25" spans="1:28" s="323" customFormat="1" ht="14.25" x14ac:dyDescent="0.2">
      <c r="A25" s="323">
        <v>23</v>
      </c>
      <c r="B25" s="345" t="s">
        <v>48</v>
      </c>
      <c r="C25" s="324">
        <f t="shared" si="7"/>
        <v>0</v>
      </c>
      <c r="D25" s="326"/>
      <c r="E25" s="326"/>
      <c r="F25" s="326"/>
      <c r="G25" s="326"/>
      <c r="H25" s="326"/>
      <c r="I25" s="326"/>
      <c r="J25" s="326"/>
      <c r="K25" s="326"/>
      <c r="L25" s="326"/>
      <c r="M25" s="326"/>
      <c r="N25" s="326"/>
      <c r="O25" s="326"/>
      <c r="Q25" s="337">
        <f t="shared" ref="Q25:S33" si="9">IF($C25&lt;&gt;0,D25/$C25,0)</f>
        <v>0</v>
      </c>
      <c r="R25" s="337">
        <f t="shared" si="9"/>
        <v>0</v>
      </c>
      <c r="S25" s="337">
        <f t="shared" si="9"/>
        <v>0</v>
      </c>
      <c r="T25" s="337">
        <f t="shared" si="8"/>
        <v>0</v>
      </c>
      <c r="U25" s="337">
        <f t="shared" si="8"/>
        <v>0</v>
      </c>
      <c r="V25" s="337">
        <f t="shared" si="8"/>
        <v>0</v>
      </c>
      <c r="W25" s="337">
        <f t="shared" si="8"/>
        <v>0</v>
      </c>
      <c r="X25" s="337">
        <f t="shared" si="8"/>
        <v>0</v>
      </c>
      <c r="Y25" s="337">
        <f t="shared" si="8"/>
        <v>0</v>
      </c>
      <c r="Z25" s="337">
        <f t="shared" si="8"/>
        <v>0</v>
      </c>
      <c r="AA25" s="337">
        <f t="shared" si="8"/>
        <v>0</v>
      </c>
      <c r="AB25" s="337">
        <f t="shared" si="8"/>
        <v>0</v>
      </c>
    </row>
    <row r="26" spans="1:28" s="323" customFormat="1" ht="14.25" x14ac:dyDescent="0.2">
      <c r="A26" s="323">
        <v>24</v>
      </c>
      <c r="B26" s="345" t="s">
        <v>49</v>
      </c>
      <c r="C26" s="324">
        <f t="shared" si="7"/>
        <v>0</v>
      </c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Q26" s="337">
        <f t="shared" si="9"/>
        <v>0</v>
      </c>
      <c r="R26" s="337">
        <f t="shared" si="9"/>
        <v>0</v>
      </c>
      <c r="S26" s="337">
        <f t="shared" si="9"/>
        <v>0</v>
      </c>
      <c r="T26" s="337">
        <f t="shared" si="8"/>
        <v>0</v>
      </c>
      <c r="U26" s="337">
        <f t="shared" si="8"/>
        <v>0</v>
      </c>
      <c r="V26" s="337">
        <f t="shared" si="8"/>
        <v>0</v>
      </c>
      <c r="W26" s="337">
        <f t="shared" si="8"/>
        <v>0</v>
      </c>
      <c r="X26" s="337">
        <f t="shared" si="8"/>
        <v>0</v>
      </c>
      <c r="Y26" s="337">
        <f t="shared" si="8"/>
        <v>0</v>
      </c>
      <c r="Z26" s="337">
        <f t="shared" si="8"/>
        <v>0</v>
      </c>
      <c r="AA26" s="337">
        <f t="shared" si="8"/>
        <v>0</v>
      </c>
      <c r="AB26" s="337">
        <f t="shared" si="8"/>
        <v>0</v>
      </c>
    </row>
    <row r="27" spans="1:28" s="323" customFormat="1" ht="14.25" x14ac:dyDescent="0.2">
      <c r="A27" s="323">
        <v>25</v>
      </c>
      <c r="B27" s="345" t="s">
        <v>50</v>
      </c>
      <c r="C27" s="324">
        <f t="shared" si="7"/>
        <v>0</v>
      </c>
      <c r="D27" s="326"/>
      <c r="E27" s="326"/>
      <c r="F27" s="326"/>
      <c r="G27" s="326"/>
      <c r="H27" s="326"/>
      <c r="I27" s="326"/>
      <c r="J27" s="326"/>
      <c r="K27" s="326"/>
      <c r="L27" s="326"/>
      <c r="M27" s="326"/>
      <c r="N27" s="326"/>
      <c r="O27" s="326"/>
      <c r="Q27" s="337">
        <f t="shared" si="9"/>
        <v>0</v>
      </c>
      <c r="R27" s="337">
        <f t="shared" si="9"/>
        <v>0</v>
      </c>
      <c r="S27" s="337">
        <f t="shared" si="9"/>
        <v>0</v>
      </c>
      <c r="T27" s="337">
        <f t="shared" si="8"/>
        <v>0</v>
      </c>
      <c r="U27" s="337">
        <f t="shared" si="8"/>
        <v>0</v>
      </c>
      <c r="V27" s="337">
        <f t="shared" si="8"/>
        <v>0</v>
      </c>
      <c r="W27" s="337">
        <f t="shared" si="8"/>
        <v>0</v>
      </c>
      <c r="X27" s="337">
        <f t="shared" si="8"/>
        <v>0</v>
      </c>
      <c r="Y27" s="337">
        <f t="shared" si="8"/>
        <v>0</v>
      </c>
      <c r="Z27" s="337">
        <f t="shared" si="8"/>
        <v>0</v>
      </c>
      <c r="AA27" s="337">
        <f t="shared" si="8"/>
        <v>0</v>
      </c>
      <c r="AB27" s="337">
        <f t="shared" si="8"/>
        <v>0</v>
      </c>
    </row>
    <row r="28" spans="1:28" s="323" customFormat="1" ht="14.25" x14ac:dyDescent="0.2">
      <c r="A28" s="323">
        <v>26</v>
      </c>
      <c r="B28" s="345" t="s">
        <v>51</v>
      </c>
      <c r="C28" s="324">
        <f t="shared" si="7"/>
        <v>0</v>
      </c>
      <c r="D28" s="326"/>
      <c r="E28" s="326"/>
      <c r="F28" s="326"/>
      <c r="G28" s="326"/>
      <c r="H28" s="326"/>
      <c r="I28" s="326"/>
      <c r="J28" s="326"/>
      <c r="K28" s="326"/>
      <c r="L28" s="326"/>
      <c r="M28" s="326"/>
      <c r="N28" s="326"/>
      <c r="O28" s="326"/>
      <c r="Q28" s="337">
        <f t="shared" si="9"/>
        <v>0</v>
      </c>
      <c r="R28" s="337">
        <f t="shared" si="9"/>
        <v>0</v>
      </c>
      <c r="S28" s="337">
        <f t="shared" si="9"/>
        <v>0</v>
      </c>
      <c r="T28" s="337">
        <f t="shared" si="8"/>
        <v>0</v>
      </c>
      <c r="U28" s="337">
        <f t="shared" si="8"/>
        <v>0</v>
      </c>
      <c r="V28" s="337">
        <f t="shared" si="8"/>
        <v>0</v>
      </c>
      <c r="W28" s="337">
        <f t="shared" si="8"/>
        <v>0</v>
      </c>
      <c r="X28" s="337">
        <f t="shared" si="8"/>
        <v>0</v>
      </c>
      <c r="Y28" s="337">
        <f t="shared" si="8"/>
        <v>0</v>
      </c>
      <c r="Z28" s="337">
        <f t="shared" si="8"/>
        <v>0</v>
      </c>
      <c r="AA28" s="337">
        <f t="shared" si="8"/>
        <v>0</v>
      </c>
      <c r="AB28" s="337">
        <f t="shared" si="8"/>
        <v>0</v>
      </c>
    </row>
    <row r="29" spans="1:28" s="323" customFormat="1" ht="14.25" x14ac:dyDescent="0.2">
      <c r="A29" s="323">
        <v>27</v>
      </c>
      <c r="B29" s="345" t="s">
        <v>52</v>
      </c>
      <c r="C29" s="324">
        <f t="shared" si="7"/>
        <v>0</v>
      </c>
      <c r="D29" s="326"/>
      <c r="E29" s="326"/>
      <c r="F29" s="326"/>
      <c r="G29" s="326"/>
      <c r="H29" s="326"/>
      <c r="I29" s="326"/>
      <c r="J29" s="326"/>
      <c r="K29" s="326"/>
      <c r="L29" s="326"/>
      <c r="M29" s="326"/>
      <c r="N29" s="326"/>
      <c r="O29" s="326"/>
      <c r="Q29" s="337">
        <f t="shared" si="9"/>
        <v>0</v>
      </c>
      <c r="R29" s="337">
        <f t="shared" si="9"/>
        <v>0</v>
      </c>
      <c r="S29" s="337">
        <f t="shared" si="9"/>
        <v>0</v>
      </c>
      <c r="T29" s="337">
        <f t="shared" si="8"/>
        <v>0</v>
      </c>
      <c r="U29" s="337">
        <f t="shared" si="8"/>
        <v>0</v>
      </c>
      <c r="V29" s="337">
        <f t="shared" si="8"/>
        <v>0</v>
      </c>
      <c r="W29" s="337">
        <f t="shared" si="8"/>
        <v>0</v>
      </c>
      <c r="X29" s="337">
        <f t="shared" si="8"/>
        <v>0</v>
      </c>
      <c r="Y29" s="337">
        <f t="shared" si="8"/>
        <v>0</v>
      </c>
      <c r="Z29" s="337">
        <f t="shared" si="8"/>
        <v>0</v>
      </c>
      <c r="AA29" s="337">
        <f t="shared" si="8"/>
        <v>0</v>
      </c>
      <c r="AB29" s="337">
        <f t="shared" si="8"/>
        <v>0</v>
      </c>
    </row>
    <row r="30" spans="1:28" s="323" customFormat="1" ht="14.25" x14ac:dyDescent="0.2">
      <c r="A30" s="323">
        <v>28</v>
      </c>
      <c r="B30" s="345" t="s">
        <v>53</v>
      </c>
      <c r="C30" s="324">
        <f t="shared" si="7"/>
        <v>0</v>
      </c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326"/>
      <c r="Q30" s="337">
        <f t="shared" si="9"/>
        <v>0</v>
      </c>
      <c r="R30" s="337">
        <f t="shared" si="9"/>
        <v>0</v>
      </c>
      <c r="S30" s="337">
        <f t="shared" si="9"/>
        <v>0</v>
      </c>
      <c r="T30" s="337">
        <f t="shared" si="8"/>
        <v>0</v>
      </c>
      <c r="U30" s="337">
        <f t="shared" si="8"/>
        <v>0</v>
      </c>
      <c r="V30" s="337">
        <f t="shared" si="8"/>
        <v>0</v>
      </c>
      <c r="W30" s="337">
        <f t="shared" si="8"/>
        <v>0</v>
      </c>
      <c r="X30" s="337">
        <f t="shared" si="8"/>
        <v>0</v>
      </c>
      <c r="Y30" s="337">
        <f t="shared" si="8"/>
        <v>0</v>
      </c>
      <c r="Z30" s="337">
        <f t="shared" si="8"/>
        <v>0</v>
      </c>
      <c r="AA30" s="337">
        <f t="shared" si="8"/>
        <v>0</v>
      </c>
      <c r="AB30" s="337">
        <f t="shared" si="8"/>
        <v>0</v>
      </c>
    </row>
    <row r="31" spans="1:28" s="323" customFormat="1" ht="14.25" x14ac:dyDescent="0.2">
      <c r="A31" s="323">
        <v>29</v>
      </c>
      <c r="B31" s="345" t="s">
        <v>54</v>
      </c>
      <c r="C31" s="324">
        <f t="shared" si="7"/>
        <v>0</v>
      </c>
      <c r="D31" s="326"/>
      <c r="E31" s="326"/>
      <c r="F31" s="326"/>
      <c r="G31" s="326"/>
      <c r="H31" s="326"/>
      <c r="I31" s="326"/>
      <c r="J31" s="326"/>
      <c r="K31" s="326"/>
      <c r="L31" s="326"/>
      <c r="M31" s="326"/>
      <c r="N31" s="326"/>
      <c r="O31" s="326"/>
      <c r="Q31" s="337">
        <f t="shared" si="9"/>
        <v>0</v>
      </c>
      <c r="R31" s="337">
        <f t="shared" si="9"/>
        <v>0</v>
      </c>
      <c r="S31" s="337">
        <f t="shared" si="9"/>
        <v>0</v>
      </c>
      <c r="T31" s="337">
        <f t="shared" si="8"/>
        <v>0</v>
      </c>
      <c r="U31" s="337">
        <f t="shared" si="8"/>
        <v>0</v>
      </c>
      <c r="V31" s="337">
        <f t="shared" si="8"/>
        <v>0</v>
      </c>
      <c r="W31" s="337">
        <f t="shared" si="8"/>
        <v>0</v>
      </c>
      <c r="X31" s="337">
        <f t="shared" si="8"/>
        <v>0</v>
      </c>
      <c r="Y31" s="337">
        <f t="shared" si="8"/>
        <v>0</v>
      </c>
      <c r="Z31" s="337">
        <f t="shared" si="8"/>
        <v>0</v>
      </c>
      <c r="AA31" s="337">
        <f t="shared" si="8"/>
        <v>0</v>
      </c>
      <c r="AB31" s="337">
        <f t="shared" si="8"/>
        <v>0</v>
      </c>
    </row>
    <row r="32" spans="1:28" s="323" customFormat="1" ht="14.25" x14ac:dyDescent="0.2">
      <c r="A32" s="323">
        <v>30</v>
      </c>
      <c r="B32" s="345" t="s">
        <v>55</v>
      </c>
      <c r="C32" s="324">
        <f t="shared" si="7"/>
        <v>0</v>
      </c>
      <c r="D32" s="326"/>
      <c r="E32" s="326"/>
      <c r="F32" s="326"/>
      <c r="G32" s="326"/>
      <c r="H32" s="326"/>
      <c r="I32" s="326"/>
      <c r="J32" s="326"/>
      <c r="K32" s="326"/>
      <c r="L32" s="326"/>
      <c r="M32" s="326"/>
      <c r="N32" s="326"/>
      <c r="O32" s="326"/>
      <c r="Q32" s="337">
        <f t="shared" si="9"/>
        <v>0</v>
      </c>
      <c r="R32" s="337">
        <f t="shared" si="9"/>
        <v>0</v>
      </c>
      <c r="S32" s="337">
        <f t="shared" si="9"/>
        <v>0</v>
      </c>
      <c r="T32" s="337">
        <f t="shared" si="8"/>
        <v>0</v>
      </c>
      <c r="U32" s="337">
        <f t="shared" si="8"/>
        <v>0</v>
      </c>
      <c r="V32" s="337">
        <f t="shared" si="8"/>
        <v>0</v>
      </c>
      <c r="W32" s="337">
        <f t="shared" si="8"/>
        <v>0</v>
      </c>
      <c r="X32" s="337">
        <f t="shared" si="8"/>
        <v>0</v>
      </c>
      <c r="Y32" s="337">
        <f t="shared" si="8"/>
        <v>0</v>
      </c>
      <c r="Z32" s="337">
        <f t="shared" si="8"/>
        <v>0</v>
      </c>
      <c r="AA32" s="337">
        <f t="shared" si="8"/>
        <v>0</v>
      </c>
      <c r="AB32" s="337">
        <f t="shared" si="8"/>
        <v>0</v>
      </c>
    </row>
    <row r="33" spans="2:28" s="323" customFormat="1" ht="14.25" x14ac:dyDescent="0.2">
      <c r="B33" s="325" t="s">
        <v>16</v>
      </c>
      <c r="C33" s="327">
        <f>SUM(C3:C32)</f>
        <v>803565.33</v>
      </c>
      <c r="D33" s="327">
        <f t="shared" ref="D33:O33" si="10">SUM(D3:D32)</f>
        <v>51110.5</v>
      </c>
      <c r="E33" s="327">
        <f t="shared" si="10"/>
        <v>60579.136363636368</v>
      </c>
      <c r="F33" s="327">
        <f t="shared" si="10"/>
        <v>60579.136363636368</v>
      </c>
      <c r="G33" s="327">
        <f t="shared" si="10"/>
        <v>60579.136363636368</v>
      </c>
      <c r="H33" s="327">
        <f t="shared" si="10"/>
        <v>64000.136363636368</v>
      </c>
      <c r="I33" s="327">
        <f t="shared" si="10"/>
        <v>127700.30136363636</v>
      </c>
      <c r="J33" s="327">
        <f t="shared" si="10"/>
        <v>60579.136363636368</v>
      </c>
      <c r="K33" s="327">
        <f t="shared" si="10"/>
        <v>60579.136363636368</v>
      </c>
      <c r="L33" s="327">
        <f t="shared" si="10"/>
        <v>60579.136363636368</v>
      </c>
      <c r="M33" s="327">
        <f t="shared" si="10"/>
        <v>60579.136363636368</v>
      </c>
      <c r="N33" s="327">
        <f t="shared" si="10"/>
        <v>60579.136363636368</v>
      </c>
      <c r="O33" s="327">
        <f t="shared" si="10"/>
        <v>76121.301363636361</v>
      </c>
      <c r="Q33" s="337">
        <f t="shared" si="9"/>
        <v>6.3604660494747833E-2</v>
      </c>
      <c r="R33" s="337">
        <f t="shared" si="9"/>
        <v>7.5387941841189646E-2</v>
      </c>
      <c r="S33" s="337">
        <f t="shared" si="9"/>
        <v>7.5387941841189646E-2</v>
      </c>
      <c r="T33" s="337">
        <f t="shared" si="8"/>
        <v>7.5387941841189646E-2</v>
      </c>
      <c r="U33" s="337">
        <f t="shared" si="8"/>
        <v>7.9645218595526479E-2</v>
      </c>
      <c r="V33" s="337">
        <f t="shared" si="8"/>
        <v>0.15891713666098109</v>
      </c>
      <c r="W33" s="337">
        <f t="shared" si="8"/>
        <v>7.5387941841189646E-2</v>
      </c>
      <c r="X33" s="337">
        <f t="shared" si="8"/>
        <v>7.5387941841189646E-2</v>
      </c>
      <c r="Y33" s="337">
        <f t="shared" si="8"/>
        <v>7.5387941841189646E-2</v>
      </c>
      <c r="Z33" s="337">
        <f t="shared" si="8"/>
        <v>7.5387941841189646E-2</v>
      </c>
      <c r="AA33" s="337">
        <f t="shared" si="8"/>
        <v>7.5387941841189646E-2</v>
      </c>
      <c r="AB33" s="337">
        <f t="shared" si="8"/>
        <v>9.4729449519227474E-2</v>
      </c>
    </row>
    <row r="34" spans="2:28" s="323" customFormat="1" ht="14.25" x14ac:dyDescent="0.2">
      <c r="C34" s="328">
        <f>C33-'[1]Budget Summary'!H46</f>
        <v>-245059.39500612544</v>
      </c>
      <c r="D34" s="329">
        <f>IF(D33&lt;&gt;0,D33/$C$33,0)</f>
        <v>6.3604660494747833E-2</v>
      </c>
      <c r="E34" s="329">
        <f t="shared" ref="E34:O34" si="11">IF(E33&lt;&gt;0,E33/$C$33,0)</f>
        <v>7.5387941841189646E-2</v>
      </c>
      <c r="F34" s="329">
        <f t="shared" si="11"/>
        <v>7.5387941841189646E-2</v>
      </c>
      <c r="G34" s="329">
        <f t="shared" si="11"/>
        <v>7.5387941841189646E-2</v>
      </c>
      <c r="H34" s="329">
        <f t="shared" si="11"/>
        <v>7.9645218595526479E-2</v>
      </c>
      <c r="I34" s="329">
        <f t="shared" si="11"/>
        <v>0.15891713666098109</v>
      </c>
      <c r="J34" s="329">
        <f t="shared" si="11"/>
        <v>7.5387941841189646E-2</v>
      </c>
      <c r="K34" s="329">
        <f t="shared" si="11"/>
        <v>7.5387941841189646E-2</v>
      </c>
      <c r="L34" s="329">
        <f t="shared" si="11"/>
        <v>7.5387941841189646E-2</v>
      </c>
      <c r="M34" s="329">
        <f t="shared" si="11"/>
        <v>7.5387941841189646E-2</v>
      </c>
      <c r="N34" s="329">
        <f t="shared" si="11"/>
        <v>7.5387941841189646E-2</v>
      </c>
      <c r="O34" s="329">
        <f t="shared" si="11"/>
        <v>9.4729449519227474E-2</v>
      </c>
      <c r="Q34" s="329">
        <f>IF(Q33&lt;&gt;0,Q33/$C$33,0)</f>
        <v>7.9153067112474645E-8</v>
      </c>
      <c r="R34" s="329">
        <f t="shared" ref="R34:AB34" si="12">IF(R33&lt;&gt;0,R33/$C$33,0)</f>
        <v>9.3816817409468932E-8</v>
      </c>
      <c r="S34" s="329">
        <f t="shared" si="12"/>
        <v>9.3816817409468932E-8</v>
      </c>
      <c r="T34" s="329">
        <f t="shared" si="12"/>
        <v>9.3816817409468932E-8</v>
      </c>
      <c r="U34" s="329">
        <f t="shared" si="12"/>
        <v>9.9114802023037107E-8</v>
      </c>
      <c r="V34" s="329">
        <f t="shared" si="12"/>
        <v>1.9776504874965313E-7</v>
      </c>
      <c r="W34" s="329">
        <f t="shared" si="12"/>
        <v>9.3816817409468932E-8</v>
      </c>
      <c r="X34" s="329">
        <f t="shared" si="12"/>
        <v>9.3816817409468932E-8</v>
      </c>
      <c r="Y34" s="329">
        <f t="shared" si="12"/>
        <v>9.3816817409468932E-8</v>
      </c>
      <c r="Z34" s="329">
        <f t="shared" si="12"/>
        <v>9.3816817409468932E-8</v>
      </c>
      <c r="AA34" s="329">
        <f t="shared" si="12"/>
        <v>9.3816817409468932E-8</v>
      </c>
      <c r="AB34" s="329">
        <f t="shared" si="12"/>
        <v>1.1788643185890994E-7</v>
      </c>
    </row>
    <row r="35" spans="2:28" s="323" customFormat="1" ht="14.25" x14ac:dyDescent="0.2"/>
    <row r="36" spans="2:28" s="323" customFormat="1" ht="14.25" x14ac:dyDescent="0.2">
      <c r="B36" s="325" t="s">
        <v>56</v>
      </c>
      <c r="C36" s="330">
        <f>'[1]Budget Summary'!H233</f>
        <v>1045074.3122844576</v>
      </c>
      <c r="D36" s="331"/>
      <c r="E36" s="332"/>
    </row>
    <row r="37" spans="2:28" s="323" customFormat="1" ht="14.25" x14ac:dyDescent="0.2">
      <c r="B37" s="325" t="s">
        <v>57</v>
      </c>
      <c r="C37" s="326">
        <f>C33-C36</f>
        <v>-241508.98228445766</v>
      </c>
    </row>
    <row r="38" spans="2:28" s="323" customFormat="1" ht="14.25" x14ac:dyDescent="0.2">
      <c r="C38" s="328">
        <f>C37-'[1]Budget Summary'!H235</f>
        <v>-245059.39500612544</v>
      </c>
    </row>
    <row r="39" spans="2:28" s="323" customFormat="1" ht="14.25" x14ac:dyDescent="0.2"/>
  </sheetData>
  <phoneticPr fontId="55" type="noConversion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Summary'!B10</f>
        <v>VSUW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Summary'!P9</f>
        <v>5000</v>
      </c>
      <c r="I9" s="302">
        <f>ROUND('Budget Summary'!$P9*I$245,2)</f>
        <v>416.67</v>
      </c>
      <c r="J9" s="302">
        <f>ROUND('Budget Summary'!$P9*J$245,2)</f>
        <v>416.67</v>
      </c>
      <c r="K9" s="302">
        <f>ROUND('Budget Summary'!$P9*K$245,2)</f>
        <v>416.67</v>
      </c>
      <c r="L9" s="302">
        <f>ROUND('Budget Summary'!$P9*L$245,2)</f>
        <v>416.67</v>
      </c>
      <c r="M9" s="302">
        <f>ROUND('Budget Summary'!$P9*M$245,2)</f>
        <v>416.67</v>
      </c>
      <c r="N9" s="302">
        <f>ROUND('Budget Summary'!$P9*N$245,2)</f>
        <v>416.67</v>
      </c>
      <c r="O9" s="302">
        <f>ROUND('Budget Summary'!$P9*O$245,2)</f>
        <v>416.67</v>
      </c>
      <c r="P9" s="302">
        <f>ROUND('Budget Summary'!$P9*P$245,2)</f>
        <v>416.67</v>
      </c>
      <c r="Q9" s="302">
        <f>ROUND('Budget Summary'!$P9*Q$245,2)</f>
        <v>416.67</v>
      </c>
      <c r="R9" s="302">
        <f>ROUND('Budget Summary'!$P9*R$245,2)</f>
        <v>416.67</v>
      </c>
      <c r="S9" s="302">
        <f>ROUND('Budget Summary'!$P9*S$245,2)</f>
        <v>416.67</v>
      </c>
      <c r="T9" s="302">
        <f>ROUND('Budget Summary'!$P9*T$245,2)</f>
        <v>416.67</v>
      </c>
      <c r="U9" s="157">
        <f>SUM(I9:T9)</f>
        <v>5000.04</v>
      </c>
      <c r="V9" s="126">
        <f>H9-U9</f>
        <v>-3.999999999996362E-2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Summary'!P10</f>
        <v>0</v>
      </c>
      <c r="I10" s="302">
        <f>ROUND('Budget Summary'!$P10*I$245,2)</f>
        <v>0</v>
      </c>
      <c r="J10" s="302">
        <f>ROUND('Budget Summary'!$P10*J$245,2)</f>
        <v>0</v>
      </c>
      <c r="K10" s="302">
        <f>ROUND('Budget Summary'!$P10*K$245,2)</f>
        <v>0</v>
      </c>
      <c r="L10" s="302">
        <f>ROUND('Budget Summary'!$P10*L$245,2)</f>
        <v>0</v>
      </c>
      <c r="M10" s="302">
        <f>ROUND('Budget Summary'!$P10*M$245,2)</f>
        <v>0</v>
      </c>
      <c r="N10" s="302">
        <f>ROUND('Budget Summary'!$P10*N$245,2)</f>
        <v>0</v>
      </c>
      <c r="O10" s="302">
        <f>ROUND('Budget Summary'!$P10*O$245,2)</f>
        <v>0</v>
      </c>
      <c r="P10" s="302">
        <f>ROUND('Budget Summary'!$P10*P$245,2)</f>
        <v>0</v>
      </c>
      <c r="Q10" s="302">
        <f>ROUND('Budget Summary'!$P10*Q$245,2)</f>
        <v>0</v>
      </c>
      <c r="R10" s="302">
        <f>ROUND('Budget Summary'!$P10*R$245,2)</f>
        <v>0</v>
      </c>
      <c r="S10" s="302">
        <f>ROUND('Budget Summary'!$P10*S$245,2)</f>
        <v>0</v>
      </c>
      <c r="T10" s="302">
        <f>ROUND('Budget Summary'!$P10*T$245,2)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Summary'!P11</f>
        <v>0</v>
      </c>
      <c r="I11" s="302">
        <f>ROUND('Budget Summary'!$P11*I$245,2)</f>
        <v>0</v>
      </c>
      <c r="J11" s="302">
        <f>ROUND('Budget Summary'!$P11*J$245,2)</f>
        <v>0</v>
      </c>
      <c r="K11" s="302">
        <f>ROUND('Budget Summary'!$P11*K$245,2)</f>
        <v>0</v>
      </c>
      <c r="L11" s="302">
        <f>ROUND('Budget Summary'!$P11*L$245,2)</f>
        <v>0</v>
      </c>
      <c r="M11" s="302">
        <f>ROUND('Budget Summary'!$P11*M$245,2)</f>
        <v>0</v>
      </c>
      <c r="N11" s="302">
        <f>ROUND('Budget Summary'!$P11*N$245,2)</f>
        <v>0</v>
      </c>
      <c r="O11" s="302">
        <f>ROUND('Budget Summary'!$P11*O$245,2)</f>
        <v>0</v>
      </c>
      <c r="P11" s="302">
        <f>ROUND('Budget Summary'!$P11*P$245,2)</f>
        <v>0</v>
      </c>
      <c r="Q11" s="302">
        <f>ROUND('Budget Summary'!$P11*Q$245,2)</f>
        <v>0</v>
      </c>
      <c r="R11" s="302">
        <f>ROUND('Budget Summary'!$P11*R$245,2)</f>
        <v>0</v>
      </c>
      <c r="S11" s="302">
        <f>ROUND('Budget Summary'!$P11*S$245,2)</f>
        <v>0</v>
      </c>
      <c r="T11" s="302">
        <f>ROUND('Budget Summary'!$P11*T$245,2)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5000</v>
      </c>
      <c r="I12" s="159">
        <f t="shared" si="1"/>
        <v>416.67</v>
      </c>
      <c r="J12" s="159">
        <f t="shared" si="1"/>
        <v>416.67</v>
      </c>
      <c r="K12" s="159">
        <f t="shared" si="1"/>
        <v>416.67</v>
      </c>
      <c r="L12" s="159">
        <f t="shared" si="1"/>
        <v>416.67</v>
      </c>
      <c r="M12" s="159">
        <f t="shared" si="1"/>
        <v>416.67</v>
      </c>
      <c r="N12" s="159">
        <f t="shared" si="1"/>
        <v>416.67</v>
      </c>
      <c r="O12" s="159">
        <f t="shared" si="1"/>
        <v>416.67</v>
      </c>
      <c r="P12" s="159">
        <f t="shared" si="1"/>
        <v>416.67</v>
      </c>
      <c r="Q12" s="159">
        <f t="shared" si="1"/>
        <v>416.67</v>
      </c>
      <c r="R12" s="159">
        <f t="shared" si="1"/>
        <v>416.67</v>
      </c>
      <c r="S12" s="159">
        <f t="shared" si="1"/>
        <v>416.67</v>
      </c>
      <c r="T12" s="159">
        <f t="shared" si="1"/>
        <v>416.67</v>
      </c>
      <c r="U12" s="159">
        <f t="shared" si="1"/>
        <v>5000.04</v>
      </c>
      <c r="V12" s="159">
        <f t="shared" si="1"/>
        <v>-3.999999999996362E-2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Summary'!P14</f>
        <v>0</v>
      </c>
      <c r="I14" s="302">
        <f>ROUND('Budget Summary'!$P14*I$245,2)</f>
        <v>0</v>
      </c>
      <c r="J14" s="302">
        <f>ROUND('Budget Summary'!$P14*J$245,2)</f>
        <v>0</v>
      </c>
      <c r="K14" s="302">
        <f>ROUND('Budget Summary'!$P14*K$245,2)</f>
        <v>0</v>
      </c>
      <c r="L14" s="302">
        <f>ROUND('Budget Summary'!$P14*L$245,2)</f>
        <v>0</v>
      </c>
      <c r="M14" s="302">
        <f>ROUND('Budget Summary'!$P14*M$245,2)</f>
        <v>0</v>
      </c>
      <c r="N14" s="302">
        <f>ROUND('Budget Summary'!$P14*N$245,2)</f>
        <v>0</v>
      </c>
      <c r="O14" s="302">
        <f>ROUND('Budget Summary'!$P14*O$245,2)</f>
        <v>0</v>
      </c>
      <c r="P14" s="302">
        <f>ROUND('Budget Summary'!$P14*P$245,2)</f>
        <v>0</v>
      </c>
      <c r="Q14" s="302">
        <f>ROUND('Budget Summary'!$P14*Q$245,2)</f>
        <v>0</v>
      </c>
      <c r="R14" s="302">
        <f>ROUND('Budget Summary'!$P14*R$245,2)</f>
        <v>0</v>
      </c>
      <c r="S14" s="302">
        <f>ROUND('Budget Summary'!$P14*S$245,2)</f>
        <v>0</v>
      </c>
      <c r="T14" s="302">
        <f>ROUND('Budget Summary'!$P14*T$245,2)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Summary'!P15</f>
        <v>0</v>
      </c>
      <c r="I15" s="302">
        <f>ROUND('Budget Summary'!$P15*I$245,2)</f>
        <v>0</v>
      </c>
      <c r="J15" s="302">
        <f>ROUND('Budget Summary'!$P15*J$245,2)</f>
        <v>0</v>
      </c>
      <c r="K15" s="302">
        <f>ROUND('Budget Summary'!$P15*K$245,2)</f>
        <v>0</v>
      </c>
      <c r="L15" s="302">
        <f>ROUND('Budget Summary'!$P15*L$245,2)</f>
        <v>0</v>
      </c>
      <c r="M15" s="302">
        <f>ROUND('Budget Summary'!$P15*M$245,2)</f>
        <v>0</v>
      </c>
      <c r="N15" s="302">
        <f>ROUND('Budget Summary'!$P15*N$245,2)</f>
        <v>0</v>
      </c>
      <c r="O15" s="302">
        <f>ROUND('Budget Summary'!$P15*O$245,2)</f>
        <v>0</v>
      </c>
      <c r="P15" s="302">
        <f>ROUND('Budget Summary'!$P15*P$245,2)</f>
        <v>0</v>
      </c>
      <c r="Q15" s="302">
        <f>ROUND('Budget Summary'!$P15*Q$245,2)</f>
        <v>0</v>
      </c>
      <c r="R15" s="302">
        <f>ROUND('Budget Summary'!$P15*R$245,2)</f>
        <v>0</v>
      </c>
      <c r="S15" s="302">
        <f>ROUND('Budget Summary'!$P15*S$245,2)</f>
        <v>0</v>
      </c>
      <c r="T15" s="302">
        <f>ROUND('Budget Summary'!$P15*T$245,2)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Summary'!P16</f>
        <v>0</v>
      </c>
      <c r="I16" s="302">
        <f>ROUND('Budget Summary'!$P16*I$245,2)</f>
        <v>0</v>
      </c>
      <c r="J16" s="302">
        <f>ROUND('Budget Summary'!$P16*J$245,2)</f>
        <v>0</v>
      </c>
      <c r="K16" s="302">
        <f>ROUND('Budget Summary'!$P16*K$245,2)</f>
        <v>0</v>
      </c>
      <c r="L16" s="302">
        <f>ROUND('Budget Summary'!$P16*L$245,2)</f>
        <v>0</v>
      </c>
      <c r="M16" s="302">
        <f>ROUND('Budget Summary'!$P16*M$245,2)</f>
        <v>0</v>
      </c>
      <c r="N16" s="302">
        <f>ROUND('Budget Summary'!$P16*N$245,2)</f>
        <v>0</v>
      </c>
      <c r="O16" s="302">
        <f>ROUND('Budget Summary'!$P16*O$245,2)</f>
        <v>0</v>
      </c>
      <c r="P16" s="302">
        <f>ROUND('Budget Summary'!$P16*P$245,2)</f>
        <v>0</v>
      </c>
      <c r="Q16" s="302">
        <f>ROUND('Budget Summary'!$P16*Q$245,2)</f>
        <v>0</v>
      </c>
      <c r="R16" s="302">
        <f>ROUND('Budget Summary'!$P16*R$245,2)</f>
        <v>0</v>
      </c>
      <c r="S16" s="302">
        <f>ROUND('Budget Summary'!$P16*S$245,2)</f>
        <v>0</v>
      </c>
      <c r="T16" s="302">
        <f>ROUND('Budget Summary'!$P16*T$245,2)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Summary'!P17</f>
        <v>0</v>
      </c>
      <c r="I17" s="302">
        <f>ROUND('Budget Summary'!$P17*I$245,2)</f>
        <v>0</v>
      </c>
      <c r="J17" s="302">
        <f>ROUND('Budget Summary'!$P17*J$245,2)</f>
        <v>0</v>
      </c>
      <c r="K17" s="302">
        <f>ROUND('Budget Summary'!$P17*K$245,2)</f>
        <v>0</v>
      </c>
      <c r="L17" s="302">
        <f>ROUND('Budget Summary'!$P17*L$245,2)</f>
        <v>0</v>
      </c>
      <c r="M17" s="302">
        <f>ROUND('Budget Summary'!$P17*M$245,2)</f>
        <v>0</v>
      </c>
      <c r="N17" s="302">
        <f>ROUND('Budget Summary'!$P17*N$245,2)</f>
        <v>0</v>
      </c>
      <c r="O17" s="302">
        <f>ROUND('Budget Summary'!$P17*O$245,2)</f>
        <v>0</v>
      </c>
      <c r="P17" s="302">
        <f>ROUND('Budget Summary'!$P17*P$245,2)</f>
        <v>0</v>
      </c>
      <c r="Q17" s="302">
        <f>ROUND('Budget Summary'!$P17*Q$245,2)</f>
        <v>0</v>
      </c>
      <c r="R17" s="302">
        <f>ROUND('Budget Summary'!$P17*R$245,2)</f>
        <v>0</v>
      </c>
      <c r="S17" s="302">
        <f>ROUND('Budget Summary'!$P17*S$245,2)</f>
        <v>0</v>
      </c>
      <c r="T17" s="302">
        <f>ROUND('Budget Summary'!$P17*T$245,2)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Summary'!P19</f>
        <v>0</v>
      </c>
      <c r="I19" s="302">
        <f>ROUND('Budget Summary'!$P19*I$245,2)</f>
        <v>0</v>
      </c>
      <c r="J19" s="302">
        <f>ROUND('Budget Summary'!$P19*J$245,2)</f>
        <v>0</v>
      </c>
      <c r="K19" s="302">
        <f>ROUND('Budget Summary'!$P19*K$245,2)</f>
        <v>0</v>
      </c>
      <c r="L19" s="302">
        <f>ROUND('Budget Summary'!$P19*L$245,2)</f>
        <v>0</v>
      </c>
      <c r="M19" s="302">
        <f>ROUND('Budget Summary'!$P19*M$245,2)</f>
        <v>0</v>
      </c>
      <c r="N19" s="302">
        <f>ROUND('Budget Summary'!$P19*N$245,2)</f>
        <v>0</v>
      </c>
      <c r="O19" s="302">
        <f>ROUND('Budget Summary'!$P19*O$245,2)</f>
        <v>0</v>
      </c>
      <c r="P19" s="302">
        <f>ROUND('Budget Summary'!$P19*P$245,2)</f>
        <v>0</v>
      </c>
      <c r="Q19" s="302">
        <f>ROUND('Budget Summary'!$P19*Q$245,2)</f>
        <v>0</v>
      </c>
      <c r="R19" s="302">
        <f>ROUND('Budget Summary'!$P19*R$245,2)</f>
        <v>0</v>
      </c>
      <c r="S19" s="302">
        <f>ROUND('Budget Summary'!$P19*S$245,2)</f>
        <v>0</v>
      </c>
      <c r="T19" s="302">
        <f>ROUND('Budget Summary'!$P19*T$245,2)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Summary'!P20</f>
        <v>0</v>
      </c>
      <c r="I20" s="302">
        <f>ROUND('Budget Summary'!$P20*I$245,2)</f>
        <v>0</v>
      </c>
      <c r="J20" s="302">
        <f>ROUND('Budget Summary'!$P20*J$245,2)</f>
        <v>0</v>
      </c>
      <c r="K20" s="302">
        <f>ROUND('Budget Summary'!$P20*K$245,2)</f>
        <v>0</v>
      </c>
      <c r="L20" s="302">
        <f>ROUND('Budget Summary'!$P20*L$245,2)</f>
        <v>0</v>
      </c>
      <c r="M20" s="302">
        <f>ROUND('Budget Summary'!$P20*M$245,2)</f>
        <v>0</v>
      </c>
      <c r="N20" s="302">
        <f>ROUND('Budget Summary'!$P20*N$245,2)</f>
        <v>0</v>
      </c>
      <c r="O20" s="302">
        <f>ROUND('Budget Summary'!$P20*O$245,2)</f>
        <v>0</v>
      </c>
      <c r="P20" s="302">
        <f>ROUND('Budget Summary'!$P20*P$245,2)</f>
        <v>0</v>
      </c>
      <c r="Q20" s="302">
        <f>ROUND('Budget Summary'!$P20*Q$245,2)</f>
        <v>0</v>
      </c>
      <c r="R20" s="302">
        <f>ROUND('Budget Summary'!$P20*R$245,2)</f>
        <v>0</v>
      </c>
      <c r="S20" s="302">
        <f>ROUND('Budget Summary'!$P20*S$245,2)</f>
        <v>0</v>
      </c>
      <c r="T20" s="302">
        <f>ROUND('Budget Summary'!$P20*T$245,2)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Summary'!P21</f>
        <v>0</v>
      </c>
      <c r="I21" s="302">
        <f>ROUND('Budget Summary'!$P21*I$245,2)</f>
        <v>0</v>
      </c>
      <c r="J21" s="302">
        <f>ROUND('Budget Summary'!$P21*J$245,2)</f>
        <v>0</v>
      </c>
      <c r="K21" s="302">
        <f>ROUND('Budget Summary'!$P21*K$245,2)</f>
        <v>0</v>
      </c>
      <c r="L21" s="302">
        <f>ROUND('Budget Summary'!$P21*L$245,2)</f>
        <v>0</v>
      </c>
      <c r="M21" s="302">
        <f>ROUND('Budget Summary'!$P21*M$245,2)</f>
        <v>0</v>
      </c>
      <c r="N21" s="302">
        <f>ROUND('Budget Summary'!$P21*N$245,2)</f>
        <v>0</v>
      </c>
      <c r="O21" s="302">
        <f>ROUND('Budget Summary'!$P21*O$245,2)</f>
        <v>0</v>
      </c>
      <c r="P21" s="302">
        <f>ROUND('Budget Summary'!$P21*P$245,2)</f>
        <v>0</v>
      </c>
      <c r="Q21" s="302">
        <f>ROUND('Budget Summary'!$P21*Q$245,2)</f>
        <v>0</v>
      </c>
      <c r="R21" s="302">
        <f>ROUND('Budget Summary'!$P21*R$245,2)</f>
        <v>0</v>
      </c>
      <c r="S21" s="302">
        <f>ROUND('Budget Summary'!$P21*S$245,2)</f>
        <v>0</v>
      </c>
      <c r="T21" s="302">
        <f>ROUND('Budget Summary'!$P21*T$245,2)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Summary'!P22</f>
        <v>0</v>
      </c>
      <c r="I22" s="302">
        <f>ROUND('Budget Summary'!$P22*I$245,2)</f>
        <v>0</v>
      </c>
      <c r="J22" s="302">
        <f>ROUND('Budget Summary'!$P22*J$245,2)</f>
        <v>0</v>
      </c>
      <c r="K22" s="302">
        <f>ROUND('Budget Summary'!$P22*K$245,2)</f>
        <v>0</v>
      </c>
      <c r="L22" s="302">
        <f>ROUND('Budget Summary'!$P22*L$245,2)</f>
        <v>0</v>
      </c>
      <c r="M22" s="302">
        <f>ROUND('Budget Summary'!$P22*M$245,2)</f>
        <v>0</v>
      </c>
      <c r="N22" s="302">
        <f>ROUND('Budget Summary'!$P22*N$245,2)</f>
        <v>0</v>
      </c>
      <c r="O22" s="302">
        <f>ROUND('Budget Summary'!$P22*O$245,2)</f>
        <v>0</v>
      </c>
      <c r="P22" s="302">
        <f>ROUND('Budget Summary'!$P22*P$245,2)</f>
        <v>0</v>
      </c>
      <c r="Q22" s="302">
        <f>ROUND('Budget Summary'!$P22*Q$245,2)</f>
        <v>0</v>
      </c>
      <c r="R22" s="302">
        <f>ROUND('Budget Summary'!$P22*R$245,2)</f>
        <v>0</v>
      </c>
      <c r="S22" s="302">
        <f>ROUND('Budget Summary'!$P22*S$245,2)</f>
        <v>0</v>
      </c>
      <c r="T22" s="302">
        <f>ROUND('Budget Summary'!$P22*T$245,2)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Summary'!P23</f>
        <v>0</v>
      </c>
      <c r="I23" s="302">
        <f>ROUND('Budget Summary'!$P23*I$245,2)</f>
        <v>0</v>
      </c>
      <c r="J23" s="302">
        <f>ROUND('Budget Summary'!$P23*J$245,2)</f>
        <v>0</v>
      </c>
      <c r="K23" s="302">
        <f>ROUND('Budget Summary'!$P23*K$245,2)</f>
        <v>0</v>
      </c>
      <c r="L23" s="302">
        <f>ROUND('Budget Summary'!$P23*L$245,2)</f>
        <v>0</v>
      </c>
      <c r="M23" s="302">
        <f>ROUND('Budget Summary'!$P23*M$245,2)</f>
        <v>0</v>
      </c>
      <c r="N23" s="302">
        <f>ROUND('Budget Summary'!$P23*N$245,2)</f>
        <v>0</v>
      </c>
      <c r="O23" s="302">
        <f>ROUND('Budget Summary'!$P23*O$245,2)</f>
        <v>0</v>
      </c>
      <c r="P23" s="302">
        <f>ROUND('Budget Summary'!$P23*P$245,2)</f>
        <v>0</v>
      </c>
      <c r="Q23" s="302">
        <f>ROUND('Budget Summary'!$P23*Q$245,2)</f>
        <v>0</v>
      </c>
      <c r="R23" s="302">
        <f>ROUND('Budget Summary'!$P23*R$245,2)</f>
        <v>0</v>
      </c>
      <c r="S23" s="302">
        <f>ROUND('Budget Summary'!$P23*S$245,2)</f>
        <v>0</v>
      </c>
      <c r="T23" s="302">
        <f>ROUND('Budget Summary'!$P23*T$245,2)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Summary'!P24</f>
        <v>0</v>
      </c>
      <c r="I24" s="302">
        <f>ROUND('Budget Summary'!$P24*I$245,2)</f>
        <v>0</v>
      </c>
      <c r="J24" s="302">
        <f>ROUND('Budget Summary'!$P24*J$245,2)</f>
        <v>0</v>
      </c>
      <c r="K24" s="302">
        <f>ROUND('Budget Summary'!$P24*K$245,2)</f>
        <v>0</v>
      </c>
      <c r="L24" s="302">
        <f>ROUND('Budget Summary'!$P24*L$245,2)</f>
        <v>0</v>
      </c>
      <c r="M24" s="302">
        <f>ROUND('Budget Summary'!$P24*M$245,2)</f>
        <v>0</v>
      </c>
      <c r="N24" s="302">
        <f>ROUND('Budget Summary'!$P24*N$245,2)</f>
        <v>0</v>
      </c>
      <c r="O24" s="302">
        <f>ROUND('Budget Summary'!$P24*O$245,2)</f>
        <v>0</v>
      </c>
      <c r="P24" s="302">
        <f>ROUND('Budget Summary'!$P24*P$245,2)</f>
        <v>0</v>
      </c>
      <c r="Q24" s="302">
        <f>ROUND('Budget Summary'!$P24*Q$245,2)</f>
        <v>0</v>
      </c>
      <c r="R24" s="302">
        <f>ROUND('Budget Summary'!$P24*R$245,2)</f>
        <v>0</v>
      </c>
      <c r="S24" s="302">
        <f>ROUND('Budget Summary'!$P24*S$245,2)</f>
        <v>0</v>
      </c>
      <c r="T24" s="302">
        <f>ROUND('Budget Summary'!$P24*T$245,2)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Summary'!P25</f>
        <v>0</v>
      </c>
      <c r="I25" s="302">
        <f>ROUND('Budget Summary'!$P25*I$245,2)</f>
        <v>0</v>
      </c>
      <c r="J25" s="302">
        <f>ROUND('Budget Summary'!$P25*J$245,2)</f>
        <v>0</v>
      </c>
      <c r="K25" s="302">
        <f>ROUND('Budget Summary'!$P25*K$245,2)</f>
        <v>0</v>
      </c>
      <c r="L25" s="302">
        <f>ROUND('Budget Summary'!$P25*L$245,2)</f>
        <v>0</v>
      </c>
      <c r="M25" s="302">
        <f>ROUND('Budget Summary'!$P25*M$245,2)</f>
        <v>0</v>
      </c>
      <c r="N25" s="302">
        <f>ROUND('Budget Summary'!$P25*N$245,2)</f>
        <v>0</v>
      </c>
      <c r="O25" s="302">
        <f>ROUND('Budget Summary'!$P25*O$245,2)</f>
        <v>0</v>
      </c>
      <c r="P25" s="302">
        <f>ROUND('Budget Summary'!$P25*P$245,2)</f>
        <v>0</v>
      </c>
      <c r="Q25" s="302">
        <f>ROUND('Budget Summary'!$P25*Q$245,2)</f>
        <v>0</v>
      </c>
      <c r="R25" s="302">
        <f>ROUND('Budget Summary'!$P25*R$245,2)</f>
        <v>0</v>
      </c>
      <c r="S25" s="302">
        <f>ROUND('Budget Summary'!$P25*S$245,2)</f>
        <v>0</v>
      </c>
      <c r="T25" s="302">
        <f>ROUND('Budget Summary'!$P25*T$245,2)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Summary'!P26</f>
        <v>0</v>
      </c>
      <c r="I26" s="302">
        <f>ROUND('Budget Summary'!$P26*I$245,2)</f>
        <v>0</v>
      </c>
      <c r="J26" s="302">
        <f>ROUND('Budget Summary'!$P26*J$245,2)</f>
        <v>0</v>
      </c>
      <c r="K26" s="302">
        <f>ROUND('Budget Summary'!$P26*K$245,2)</f>
        <v>0</v>
      </c>
      <c r="L26" s="302">
        <f>ROUND('Budget Summary'!$P26*L$245,2)</f>
        <v>0</v>
      </c>
      <c r="M26" s="302">
        <f>ROUND('Budget Summary'!$P26*M$245,2)</f>
        <v>0</v>
      </c>
      <c r="N26" s="302">
        <f>ROUND('Budget Summary'!$P26*N$245,2)</f>
        <v>0</v>
      </c>
      <c r="O26" s="302">
        <f>ROUND('Budget Summary'!$P26*O$245,2)</f>
        <v>0</v>
      </c>
      <c r="P26" s="302">
        <f>ROUND('Budget Summary'!$P26*P$245,2)</f>
        <v>0</v>
      </c>
      <c r="Q26" s="302">
        <f>ROUND('Budget Summary'!$P26*Q$245,2)</f>
        <v>0</v>
      </c>
      <c r="R26" s="302">
        <f>ROUND('Budget Summary'!$P26*R$245,2)</f>
        <v>0</v>
      </c>
      <c r="S26" s="302">
        <f>ROUND('Budget Summary'!$P26*S$245,2)</f>
        <v>0</v>
      </c>
      <c r="T26" s="302">
        <f>ROUND('Budget Summary'!$P26*T$245,2)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Summary'!P27</f>
        <v>0</v>
      </c>
      <c r="I27" s="302">
        <f>ROUND('Budget Summary'!$P27*I$245,2)</f>
        <v>0</v>
      </c>
      <c r="J27" s="302">
        <f>ROUND('Budget Summary'!$P27*J$245,2)</f>
        <v>0</v>
      </c>
      <c r="K27" s="302">
        <f>ROUND('Budget Summary'!$P27*K$245,2)</f>
        <v>0</v>
      </c>
      <c r="L27" s="302">
        <f>ROUND('Budget Summary'!$P27*L$245,2)</f>
        <v>0</v>
      </c>
      <c r="M27" s="302">
        <f>ROUND('Budget Summary'!$P27*M$245,2)</f>
        <v>0</v>
      </c>
      <c r="N27" s="302">
        <f>ROUND('Budget Summary'!$P27*N$245,2)</f>
        <v>0</v>
      </c>
      <c r="O27" s="302">
        <f>ROUND('Budget Summary'!$P27*O$245,2)</f>
        <v>0</v>
      </c>
      <c r="P27" s="302">
        <f>ROUND('Budget Summary'!$P27*P$245,2)</f>
        <v>0</v>
      </c>
      <c r="Q27" s="302">
        <f>ROUND('Budget Summary'!$P27*Q$245,2)</f>
        <v>0</v>
      </c>
      <c r="R27" s="302">
        <f>ROUND('Budget Summary'!$P27*R$245,2)</f>
        <v>0</v>
      </c>
      <c r="S27" s="302">
        <f>ROUND('Budget Summary'!$P27*S$245,2)</f>
        <v>0</v>
      </c>
      <c r="T27" s="302">
        <f>ROUND('Budget Summary'!$P27*T$245,2)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Summary'!P28</f>
        <v>0</v>
      </c>
      <c r="I28" s="302">
        <f>ROUND('Budget Summary'!$P28*I$245,2)</f>
        <v>0</v>
      </c>
      <c r="J28" s="302">
        <f>ROUND('Budget Summary'!$P28*J$245,2)</f>
        <v>0</v>
      </c>
      <c r="K28" s="302">
        <f>ROUND('Budget Summary'!$P28*K$245,2)</f>
        <v>0</v>
      </c>
      <c r="L28" s="302">
        <f>ROUND('Budget Summary'!$P28*L$245,2)</f>
        <v>0</v>
      </c>
      <c r="M28" s="302">
        <f>ROUND('Budget Summary'!$P28*M$245,2)</f>
        <v>0</v>
      </c>
      <c r="N28" s="302">
        <f>ROUND('Budget Summary'!$P28*N$245,2)</f>
        <v>0</v>
      </c>
      <c r="O28" s="302">
        <f>ROUND('Budget Summary'!$P28*O$245,2)</f>
        <v>0</v>
      </c>
      <c r="P28" s="302">
        <f>ROUND('Budget Summary'!$P28*P$245,2)</f>
        <v>0</v>
      </c>
      <c r="Q28" s="302">
        <f>ROUND('Budget Summary'!$P28*Q$245,2)</f>
        <v>0</v>
      </c>
      <c r="R28" s="302">
        <f>ROUND('Budget Summary'!$P28*R$245,2)</f>
        <v>0</v>
      </c>
      <c r="S28" s="302">
        <f>ROUND('Budget Summary'!$P28*S$245,2)</f>
        <v>0</v>
      </c>
      <c r="T28" s="302">
        <f>ROUND('Budget Summary'!$P28*T$245,2)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Summary'!P29</f>
        <v>0</v>
      </c>
      <c r="I29" s="302">
        <f>ROUND('Budget Summary'!$P29*I$245,2)</f>
        <v>0</v>
      </c>
      <c r="J29" s="302">
        <f>ROUND('Budget Summary'!$P29*J$245,2)</f>
        <v>0</v>
      </c>
      <c r="K29" s="302">
        <f>ROUND('Budget Summary'!$P29*K$245,2)</f>
        <v>0</v>
      </c>
      <c r="L29" s="302">
        <f>ROUND('Budget Summary'!$P29*L$245,2)</f>
        <v>0</v>
      </c>
      <c r="M29" s="302">
        <f>ROUND('Budget Summary'!$P29*M$245,2)</f>
        <v>0</v>
      </c>
      <c r="N29" s="302">
        <f>ROUND('Budget Summary'!$P29*N$245,2)</f>
        <v>0</v>
      </c>
      <c r="O29" s="302">
        <f>ROUND('Budget Summary'!$P29*O$245,2)</f>
        <v>0</v>
      </c>
      <c r="P29" s="302">
        <f>ROUND('Budget Summary'!$P29*P$245,2)</f>
        <v>0</v>
      </c>
      <c r="Q29" s="302">
        <f>ROUND('Budget Summary'!$P29*Q$245,2)</f>
        <v>0</v>
      </c>
      <c r="R29" s="302">
        <f>ROUND('Budget Summary'!$P29*R$245,2)</f>
        <v>0</v>
      </c>
      <c r="S29" s="302">
        <f>ROUND('Budget Summary'!$P29*S$245,2)</f>
        <v>0</v>
      </c>
      <c r="T29" s="302">
        <f>ROUND('Budget Summary'!$P29*T$245,2)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Summary'!P30</f>
        <v>0</v>
      </c>
      <c r="I30" s="302">
        <f>ROUND('Budget Summary'!$P30*I$245,2)</f>
        <v>0</v>
      </c>
      <c r="J30" s="302">
        <f>ROUND('Budget Summary'!$P30*J$245,2)</f>
        <v>0</v>
      </c>
      <c r="K30" s="302">
        <f>ROUND('Budget Summary'!$P30*K$245,2)</f>
        <v>0</v>
      </c>
      <c r="L30" s="302">
        <f>ROUND('Budget Summary'!$P30*L$245,2)</f>
        <v>0</v>
      </c>
      <c r="M30" s="302">
        <f>ROUND('Budget Summary'!$P30*M$245,2)</f>
        <v>0</v>
      </c>
      <c r="N30" s="302">
        <f>ROUND('Budget Summary'!$P30*N$245,2)</f>
        <v>0</v>
      </c>
      <c r="O30" s="302">
        <f>ROUND('Budget Summary'!$P30*O$245,2)</f>
        <v>0</v>
      </c>
      <c r="P30" s="302">
        <f>ROUND('Budget Summary'!$P30*P$245,2)</f>
        <v>0</v>
      </c>
      <c r="Q30" s="302">
        <f>ROUND('Budget Summary'!$P30*Q$245,2)</f>
        <v>0</v>
      </c>
      <c r="R30" s="302">
        <f>ROUND('Budget Summary'!$P30*R$245,2)</f>
        <v>0</v>
      </c>
      <c r="S30" s="302">
        <f>ROUND('Budget Summary'!$P30*S$245,2)</f>
        <v>0</v>
      </c>
      <c r="T30" s="302">
        <f>ROUND('Budget Summary'!$P30*T$245,2)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Summary'!P31</f>
        <v>0</v>
      </c>
      <c r="I31" s="302">
        <f>ROUND('Budget Summary'!$P31*I$245,2)</f>
        <v>0</v>
      </c>
      <c r="J31" s="302">
        <f>ROUND('Budget Summary'!$P31*J$245,2)</f>
        <v>0</v>
      </c>
      <c r="K31" s="302">
        <f>ROUND('Budget Summary'!$P31*K$245,2)</f>
        <v>0</v>
      </c>
      <c r="L31" s="302">
        <f>ROUND('Budget Summary'!$P31*L$245,2)</f>
        <v>0</v>
      </c>
      <c r="M31" s="302">
        <f>ROUND('Budget Summary'!$P31*M$245,2)</f>
        <v>0</v>
      </c>
      <c r="N31" s="302">
        <f>ROUND('Budget Summary'!$P31*N$245,2)</f>
        <v>0</v>
      </c>
      <c r="O31" s="302">
        <f>ROUND('Budget Summary'!$P31*O$245,2)</f>
        <v>0</v>
      </c>
      <c r="P31" s="302">
        <f>ROUND('Budget Summary'!$P31*P$245,2)</f>
        <v>0</v>
      </c>
      <c r="Q31" s="302">
        <f>ROUND('Budget Summary'!$P31*Q$245,2)</f>
        <v>0</v>
      </c>
      <c r="R31" s="302">
        <f>ROUND('Budget Summary'!$P31*R$245,2)</f>
        <v>0</v>
      </c>
      <c r="S31" s="302">
        <f>ROUND('Budget Summary'!$P31*S$245,2)</f>
        <v>0</v>
      </c>
      <c r="T31" s="302">
        <f>ROUND('Budget Summary'!$P31*T$245,2)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Summary'!P32</f>
        <v>0</v>
      </c>
      <c r="I32" s="302">
        <f>ROUND('Budget Summary'!$P32*I$245,2)</f>
        <v>0</v>
      </c>
      <c r="J32" s="302">
        <f>ROUND('Budget Summary'!$P32*J$245,2)</f>
        <v>0</v>
      </c>
      <c r="K32" s="302">
        <f>ROUND('Budget Summary'!$P32*K$245,2)</f>
        <v>0</v>
      </c>
      <c r="L32" s="302">
        <f>ROUND('Budget Summary'!$P32*L$245,2)</f>
        <v>0</v>
      </c>
      <c r="M32" s="302">
        <f>ROUND('Budget Summary'!$P32*M$245,2)</f>
        <v>0</v>
      </c>
      <c r="N32" s="302">
        <f>ROUND('Budget Summary'!$P32*N$245,2)</f>
        <v>0</v>
      </c>
      <c r="O32" s="302">
        <f>ROUND('Budget Summary'!$P32*O$245,2)</f>
        <v>0</v>
      </c>
      <c r="P32" s="302">
        <f>ROUND('Budget Summary'!$P32*P$245,2)</f>
        <v>0</v>
      </c>
      <c r="Q32" s="302">
        <f>ROUND('Budget Summary'!$P32*Q$245,2)</f>
        <v>0</v>
      </c>
      <c r="R32" s="302">
        <f>ROUND('Budget Summary'!$P32*R$245,2)</f>
        <v>0</v>
      </c>
      <c r="S32" s="302">
        <f>ROUND('Budget Summary'!$P32*S$245,2)</f>
        <v>0</v>
      </c>
      <c r="T32" s="302">
        <f>ROUND('Budget Summary'!$P32*T$245,2)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Summary'!P33</f>
        <v>0</v>
      </c>
      <c r="I33" s="302">
        <f>ROUND('Budget Summary'!$P33*I$245,2)</f>
        <v>0</v>
      </c>
      <c r="J33" s="302">
        <f>ROUND('Budget Summary'!$P33*J$245,2)</f>
        <v>0</v>
      </c>
      <c r="K33" s="302">
        <f>ROUND('Budget Summary'!$P33*K$245,2)</f>
        <v>0</v>
      </c>
      <c r="L33" s="302">
        <f>ROUND('Budget Summary'!$P33*L$245,2)</f>
        <v>0</v>
      </c>
      <c r="M33" s="302">
        <f>ROUND('Budget Summary'!$P33*M$245,2)</f>
        <v>0</v>
      </c>
      <c r="N33" s="302">
        <f>ROUND('Budget Summary'!$P33*N$245,2)</f>
        <v>0</v>
      </c>
      <c r="O33" s="302">
        <f>ROUND('Budget Summary'!$P33*O$245,2)</f>
        <v>0</v>
      </c>
      <c r="P33" s="302">
        <f>ROUND('Budget Summary'!$P33*P$245,2)</f>
        <v>0</v>
      </c>
      <c r="Q33" s="302">
        <f>ROUND('Budget Summary'!$P33*Q$245,2)</f>
        <v>0</v>
      </c>
      <c r="R33" s="302">
        <f>ROUND('Budget Summary'!$P33*R$245,2)</f>
        <v>0</v>
      </c>
      <c r="S33" s="302">
        <f>ROUND('Budget Summary'!$P33*S$245,2)</f>
        <v>0</v>
      </c>
      <c r="T33" s="302">
        <f>ROUND('Budget Summary'!$P33*T$245,2)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Summary'!P34</f>
        <v>0</v>
      </c>
      <c r="I34" s="302">
        <f>ROUND('Budget Summary'!$P34*I$245,2)</f>
        <v>0</v>
      </c>
      <c r="J34" s="302">
        <f>ROUND('Budget Summary'!$P34*J$245,2)</f>
        <v>0</v>
      </c>
      <c r="K34" s="302">
        <f>ROUND('Budget Summary'!$P34*K$245,2)</f>
        <v>0</v>
      </c>
      <c r="L34" s="302">
        <f>ROUND('Budget Summary'!$P34*L$245,2)</f>
        <v>0</v>
      </c>
      <c r="M34" s="302">
        <f>ROUND('Budget Summary'!$P34*M$245,2)</f>
        <v>0</v>
      </c>
      <c r="N34" s="302">
        <f>ROUND('Budget Summary'!$P34*N$245,2)</f>
        <v>0</v>
      </c>
      <c r="O34" s="302">
        <f>ROUND('Budget Summary'!$P34*O$245,2)</f>
        <v>0</v>
      </c>
      <c r="P34" s="302">
        <f>ROUND('Budget Summary'!$P34*P$245,2)</f>
        <v>0</v>
      </c>
      <c r="Q34" s="302">
        <f>ROUND('Budget Summary'!$P34*Q$245,2)</f>
        <v>0</v>
      </c>
      <c r="R34" s="302">
        <f>ROUND('Budget Summary'!$P34*R$245,2)</f>
        <v>0</v>
      </c>
      <c r="S34" s="302">
        <f>ROUND('Budget Summary'!$P34*S$245,2)</f>
        <v>0</v>
      </c>
      <c r="T34" s="302">
        <f>ROUND('Budget Summary'!$P34*T$245,2)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Summary'!P35</f>
        <v>0</v>
      </c>
      <c r="I35" s="302">
        <f>ROUND('Budget Summary'!$P35*I$245,2)</f>
        <v>0</v>
      </c>
      <c r="J35" s="302">
        <f>ROUND('Budget Summary'!$P35*J$245,2)</f>
        <v>0</v>
      </c>
      <c r="K35" s="302">
        <f>ROUND('Budget Summary'!$P35*K$245,2)</f>
        <v>0</v>
      </c>
      <c r="L35" s="302">
        <f>ROUND('Budget Summary'!$P35*L$245,2)</f>
        <v>0</v>
      </c>
      <c r="M35" s="302">
        <f>ROUND('Budget Summary'!$P35*M$245,2)</f>
        <v>0</v>
      </c>
      <c r="N35" s="302">
        <f>ROUND('Budget Summary'!$P35*N$245,2)</f>
        <v>0</v>
      </c>
      <c r="O35" s="302">
        <f>ROUND('Budget Summary'!$P35*O$245,2)</f>
        <v>0</v>
      </c>
      <c r="P35" s="302">
        <f>ROUND('Budget Summary'!$P35*P$245,2)</f>
        <v>0</v>
      </c>
      <c r="Q35" s="302">
        <f>ROUND('Budget Summary'!$P35*Q$245,2)</f>
        <v>0</v>
      </c>
      <c r="R35" s="302">
        <f>ROUND('Budget Summary'!$P35*R$245,2)</f>
        <v>0</v>
      </c>
      <c r="S35" s="302">
        <f>ROUND('Budget Summary'!$P35*S$245,2)</f>
        <v>0</v>
      </c>
      <c r="T35" s="302">
        <f>ROUND('Budget Summary'!$P35*T$245,2)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Summary'!P36</f>
        <v>0</v>
      </c>
      <c r="I36" s="302">
        <f>ROUND('Budget Summary'!$P36*I$245,2)</f>
        <v>0</v>
      </c>
      <c r="J36" s="302">
        <f>ROUND('Budget Summary'!$P36*J$245,2)</f>
        <v>0</v>
      </c>
      <c r="K36" s="302">
        <f>ROUND('Budget Summary'!$P36*K$245,2)</f>
        <v>0</v>
      </c>
      <c r="L36" s="302">
        <f>ROUND('Budget Summary'!$P36*L$245,2)</f>
        <v>0</v>
      </c>
      <c r="M36" s="302">
        <f>ROUND('Budget Summary'!$P36*M$245,2)</f>
        <v>0</v>
      </c>
      <c r="N36" s="302">
        <f>ROUND('Budget Summary'!$P36*N$245,2)</f>
        <v>0</v>
      </c>
      <c r="O36" s="302">
        <f>ROUND('Budget Summary'!$P36*O$245,2)</f>
        <v>0</v>
      </c>
      <c r="P36" s="302">
        <f>ROUND('Budget Summary'!$P36*P$245,2)</f>
        <v>0</v>
      </c>
      <c r="Q36" s="302">
        <f>ROUND('Budget Summary'!$P36*Q$245,2)</f>
        <v>0</v>
      </c>
      <c r="R36" s="302">
        <f>ROUND('Budget Summary'!$P36*R$245,2)</f>
        <v>0</v>
      </c>
      <c r="S36" s="302">
        <f>ROUND('Budget Summary'!$P36*S$245,2)</f>
        <v>0</v>
      </c>
      <c r="T36" s="302">
        <f>ROUND('Budget Summary'!$P36*T$245,2)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Summary'!P37</f>
        <v>0</v>
      </c>
      <c r="I37" s="302">
        <f>ROUND('Budget Summary'!$P37*I$245,2)</f>
        <v>0</v>
      </c>
      <c r="J37" s="302">
        <f>ROUND('Budget Summary'!$P37*J$245,2)</f>
        <v>0</v>
      </c>
      <c r="K37" s="302">
        <f>ROUND('Budget Summary'!$P37*K$245,2)</f>
        <v>0</v>
      </c>
      <c r="L37" s="302">
        <f>ROUND('Budget Summary'!$P37*L$245,2)</f>
        <v>0</v>
      </c>
      <c r="M37" s="302">
        <f>ROUND('Budget Summary'!$P37*M$245,2)</f>
        <v>0</v>
      </c>
      <c r="N37" s="302">
        <f>ROUND('Budget Summary'!$P37*N$245,2)</f>
        <v>0</v>
      </c>
      <c r="O37" s="302">
        <f>ROUND('Budget Summary'!$P37*O$245,2)</f>
        <v>0</v>
      </c>
      <c r="P37" s="302">
        <f>ROUND('Budget Summary'!$P37*P$245,2)</f>
        <v>0</v>
      </c>
      <c r="Q37" s="302">
        <f>ROUND('Budget Summary'!$P37*Q$245,2)</f>
        <v>0</v>
      </c>
      <c r="R37" s="302">
        <f>ROUND('Budget Summary'!$P37*R$245,2)</f>
        <v>0</v>
      </c>
      <c r="S37" s="302">
        <f>ROUND('Budget Summary'!$P37*S$245,2)</f>
        <v>0</v>
      </c>
      <c r="T37" s="302">
        <f>ROUND('Budget Summary'!$P37*T$245,2)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Summary'!P38</f>
        <v>0</v>
      </c>
      <c r="I38" s="302">
        <f>ROUND('Budget Summary'!$P38*I$245,2)</f>
        <v>0</v>
      </c>
      <c r="J38" s="302">
        <f>ROUND('Budget Summary'!$P38*J$245,2)</f>
        <v>0</v>
      </c>
      <c r="K38" s="302">
        <f>ROUND('Budget Summary'!$P38*K$245,2)</f>
        <v>0</v>
      </c>
      <c r="L38" s="302">
        <f>ROUND('Budget Summary'!$P38*L$245,2)</f>
        <v>0</v>
      </c>
      <c r="M38" s="302">
        <f>ROUND('Budget Summary'!$P38*M$245,2)</f>
        <v>0</v>
      </c>
      <c r="N38" s="302">
        <f>ROUND('Budget Summary'!$P38*N$245,2)</f>
        <v>0</v>
      </c>
      <c r="O38" s="302">
        <f>ROUND('Budget Summary'!$P38*O$245,2)</f>
        <v>0</v>
      </c>
      <c r="P38" s="302">
        <f>ROUND('Budget Summary'!$P38*P$245,2)</f>
        <v>0</v>
      </c>
      <c r="Q38" s="302">
        <f>ROUND('Budget Summary'!$P38*Q$245,2)</f>
        <v>0</v>
      </c>
      <c r="R38" s="302">
        <f>ROUND('Budget Summary'!$P38*R$245,2)</f>
        <v>0</v>
      </c>
      <c r="S38" s="302">
        <f>ROUND('Budget Summary'!$P38*S$245,2)</f>
        <v>0</v>
      </c>
      <c r="T38" s="302">
        <f>ROUND('Budget Summary'!$P38*T$245,2)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Summary'!P39</f>
        <v>0</v>
      </c>
      <c r="I39" s="302">
        <f>ROUND('Budget Summary'!$P39*I$245,2)</f>
        <v>0</v>
      </c>
      <c r="J39" s="302">
        <f>ROUND('Budget Summary'!$P39*J$245,2)</f>
        <v>0</v>
      </c>
      <c r="K39" s="302">
        <f>ROUND('Budget Summary'!$P39*K$245,2)</f>
        <v>0</v>
      </c>
      <c r="L39" s="302">
        <f>ROUND('Budget Summary'!$P39*L$245,2)</f>
        <v>0</v>
      </c>
      <c r="M39" s="302">
        <f>ROUND('Budget Summary'!$P39*M$245,2)</f>
        <v>0</v>
      </c>
      <c r="N39" s="302">
        <f>ROUND('Budget Summary'!$P39*N$245,2)</f>
        <v>0</v>
      </c>
      <c r="O39" s="302">
        <f>ROUND('Budget Summary'!$P39*O$245,2)</f>
        <v>0</v>
      </c>
      <c r="P39" s="302">
        <f>ROUND('Budget Summary'!$P39*P$245,2)</f>
        <v>0</v>
      </c>
      <c r="Q39" s="302">
        <f>ROUND('Budget Summary'!$P39*Q$245,2)</f>
        <v>0</v>
      </c>
      <c r="R39" s="302">
        <f>ROUND('Budget Summary'!$P39*R$245,2)</f>
        <v>0</v>
      </c>
      <c r="S39" s="302">
        <f>ROUND('Budget Summary'!$P39*S$245,2)</f>
        <v>0</v>
      </c>
      <c r="T39" s="302">
        <f>ROUND('Budget Summary'!$P39*T$245,2)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Summary'!P41</f>
        <v>0</v>
      </c>
      <c r="I41" s="302">
        <f>ROUND('Budget Summary'!$P41*I$245,2)</f>
        <v>0</v>
      </c>
      <c r="J41" s="302">
        <f>ROUND('Budget Summary'!$P41*J$245,2)</f>
        <v>0</v>
      </c>
      <c r="K41" s="302">
        <f>ROUND('Budget Summary'!$P41*K$245,2)</f>
        <v>0</v>
      </c>
      <c r="L41" s="302">
        <f>ROUND('Budget Summary'!$P41*L$245,2)</f>
        <v>0</v>
      </c>
      <c r="M41" s="302">
        <f>ROUND('Budget Summary'!$P41*M$245,2)</f>
        <v>0</v>
      </c>
      <c r="N41" s="302">
        <f>ROUND('Budget Summary'!$P41*N$245,2)</f>
        <v>0</v>
      </c>
      <c r="O41" s="302">
        <f>ROUND('Budget Summary'!$P41*O$245,2)</f>
        <v>0</v>
      </c>
      <c r="P41" s="302">
        <f>ROUND('Budget Summary'!$P41*P$245,2)</f>
        <v>0</v>
      </c>
      <c r="Q41" s="302">
        <f>ROUND('Budget Summary'!$P41*Q$245,2)</f>
        <v>0</v>
      </c>
      <c r="R41" s="302">
        <f>ROUND('Budget Summary'!$P41*R$245,2)</f>
        <v>0</v>
      </c>
      <c r="S41" s="302">
        <f>ROUND('Budget Summary'!$P41*S$245,2)</f>
        <v>0</v>
      </c>
      <c r="T41" s="302">
        <f>ROUND('Budget Summary'!$P41*T$245,2)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Summary'!P42</f>
        <v>0</v>
      </c>
      <c r="I42" s="302">
        <f>ROUND('Budget Summary'!$P42*I$245,2)</f>
        <v>0</v>
      </c>
      <c r="J42" s="302">
        <f>ROUND('Budget Summary'!$P42*J$245,2)</f>
        <v>0</v>
      </c>
      <c r="K42" s="302">
        <f>ROUND('Budget Summary'!$P42*K$245,2)</f>
        <v>0</v>
      </c>
      <c r="L42" s="302">
        <f>ROUND('Budget Summary'!$P42*L$245,2)</f>
        <v>0</v>
      </c>
      <c r="M42" s="302">
        <f>ROUND('Budget Summary'!$P42*M$245,2)</f>
        <v>0</v>
      </c>
      <c r="N42" s="302">
        <f>ROUND('Budget Summary'!$P42*N$245,2)</f>
        <v>0</v>
      </c>
      <c r="O42" s="302">
        <f>ROUND('Budget Summary'!$P42*O$245,2)</f>
        <v>0</v>
      </c>
      <c r="P42" s="302">
        <f>ROUND('Budget Summary'!$P42*P$245,2)</f>
        <v>0</v>
      </c>
      <c r="Q42" s="302">
        <f>ROUND('Budget Summary'!$P42*Q$245,2)</f>
        <v>0</v>
      </c>
      <c r="R42" s="302">
        <f>ROUND('Budget Summary'!$P42*R$245,2)</f>
        <v>0</v>
      </c>
      <c r="S42" s="302">
        <f>ROUND('Budget Summary'!$P42*S$245,2)</f>
        <v>0</v>
      </c>
      <c r="T42" s="302">
        <f>ROUND('Budget Summary'!$P42*T$245,2)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Summary'!P43</f>
        <v>0</v>
      </c>
      <c r="I43" s="302">
        <f>ROUND('Budget Summary'!$P43*I$245,2)</f>
        <v>0</v>
      </c>
      <c r="J43" s="302">
        <f>ROUND('Budget Summary'!$P43*J$245,2)</f>
        <v>0</v>
      </c>
      <c r="K43" s="302">
        <f>ROUND('Budget Summary'!$P43*K$245,2)</f>
        <v>0</v>
      </c>
      <c r="L43" s="302">
        <f>ROUND('Budget Summary'!$P43*L$245,2)</f>
        <v>0</v>
      </c>
      <c r="M43" s="302">
        <f>ROUND('Budget Summary'!$P43*M$245,2)</f>
        <v>0</v>
      </c>
      <c r="N43" s="302">
        <f>ROUND('Budget Summary'!$P43*N$245,2)</f>
        <v>0</v>
      </c>
      <c r="O43" s="302">
        <f>ROUND('Budget Summary'!$P43*O$245,2)</f>
        <v>0</v>
      </c>
      <c r="P43" s="302">
        <f>ROUND('Budget Summary'!$P43*P$245,2)</f>
        <v>0</v>
      </c>
      <c r="Q43" s="302">
        <f>ROUND('Budget Summary'!$P43*Q$245,2)</f>
        <v>0</v>
      </c>
      <c r="R43" s="302">
        <f>ROUND('Budget Summary'!$P43*R$245,2)</f>
        <v>0</v>
      </c>
      <c r="S43" s="302">
        <f>ROUND('Budget Summary'!$P43*S$245,2)</f>
        <v>0</v>
      </c>
      <c r="T43" s="302">
        <f>ROUND('Budget Summary'!$P43*T$245,2)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5000</v>
      </c>
      <c r="I46" s="174">
        <f t="shared" ref="I46:U46" si="9">SUM(I12,I45)</f>
        <v>416.67</v>
      </c>
      <c r="J46" s="174">
        <f t="shared" si="9"/>
        <v>416.67</v>
      </c>
      <c r="K46" s="174">
        <f t="shared" si="9"/>
        <v>416.67</v>
      </c>
      <c r="L46" s="174">
        <f t="shared" si="9"/>
        <v>416.67</v>
      </c>
      <c r="M46" s="174">
        <f t="shared" si="9"/>
        <v>416.67</v>
      </c>
      <c r="N46" s="174">
        <f t="shared" si="9"/>
        <v>416.67</v>
      </c>
      <c r="O46" s="174">
        <f t="shared" si="9"/>
        <v>416.67</v>
      </c>
      <c r="P46" s="174">
        <f t="shared" si="9"/>
        <v>416.67</v>
      </c>
      <c r="Q46" s="174">
        <f t="shared" si="9"/>
        <v>416.67</v>
      </c>
      <c r="R46" s="174">
        <f t="shared" si="9"/>
        <v>416.67</v>
      </c>
      <c r="S46" s="174">
        <f t="shared" si="9"/>
        <v>416.67</v>
      </c>
      <c r="T46" s="174">
        <f t="shared" si="9"/>
        <v>416.67</v>
      </c>
      <c r="U46" s="174">
        <f t="shared" si="9"/>
        <v>5000.04</v>
      </c>
      <c r="V46" s="126">
        <f t="shared" si="0"/>
        <v>-3.999999999996362E-2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Summary'!P50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Summary'!P51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Summary'!P53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Summary'!P54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Summary'!P55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Summary'!P56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Summary'!P58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Summary'!P59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Summary'!P60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Summary'!P61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Summary'!P62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Summary'!P63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Summary'!P64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Summary'!P65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Summary'!P66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Summary'!P67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Summary'!P68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Summary'!P69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Summary'!P71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Summary'!P72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Summary'!P73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Summary'!P75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Summary'!P76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Summary'!P77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Summary'!P78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Summary'!P79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Summary'!P80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Summary'!P81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Summary'!P82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Summary'!P84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Summary'!P85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Summary'!P86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Summary'!P87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Summary'!P88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Summary'!P89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Summary'!P90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Summary'!P91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Summary'!P92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Summary'!P93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Summary'!P94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Summary'!P95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Summary'!P96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Summary'!P97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Summary'!P98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Summary'!P99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Summary'!P100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Summary'!P101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Summary'!P102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Summary'!P103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Summary'!P104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Summary'!P105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Summary'!P106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Summary'!P107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Summary'!P108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Summary'!P109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Summary'!P110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Summary'!P112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Summary'!P113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Summary'!P114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Summary'!P115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Summary'!P116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Summary'!P117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Summary'!P118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Summary'!P119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Summary'!P121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Summary'!P122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Summary'!P123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Summary'!P124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Summary'!P125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Summary'!P126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Summary'!P127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Summary'!P128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Summary'!P130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Summary'!P131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Summary'!P132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Summary'!P133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Summary'!P134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Summary'!P136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Summary'!P137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Summary'!P138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Summary'!P139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Summary'!P140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Summary'!P141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Summary'!P142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Summary'!P143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Summary'!P144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Summary'!P145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Summary'!P147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Summary'!P148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Summary'!P149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Summary'!P150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Summary'!P152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Summary'!P153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Summary'!P154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Summary'!P156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Summary'!P157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Summary'!P159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Summary'!P160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Summary'!P161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Summary'!P162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Summary'!P163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Summary'!P164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Summary'!P165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Summary'!P167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Summary'!P168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Summary'!P169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Summary'!P171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Summary'!P172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Summary'!P173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Summary'!P174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Summary'!P176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Summary'!P177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Summary'!P178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Summary'!P179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Summary'!P180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Summary'!P181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Summary'!P183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Summary'!P184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Summary'!P185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Summary'!P186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Summary'!P187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Summary'!P188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Summary'!P189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Summary'!P190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Summary'!P191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Summary'!P192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Summary'!P193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Summary'!P194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Summary'!P195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Summary'!P196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Summary'!P198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Summary'!P199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Summary'!P200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Summary'!P201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Summary'!P202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Summary'!P204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Summary'!P205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Summary'!P207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Summary'!P208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Summary'!P209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Summary'!P210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Summary'!P211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Summary'!P213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Summary'!P214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Summary'!P215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Summary'!P216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Summary'!P217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Summary'!P218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Summary'!P219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Summary'!P220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Summary'!P221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Summary'!P222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Summary'!P223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Summary'!P224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Summary'!P226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Summary'!P227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Summary'!P229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5000</v>
      </c>
      <c r="I235" s="204">
        <f t="shared" si="88"/>
        <v>416.67</v>
      </c>
      <c r="J235" s="204">
        <f t="shared" si="88"/>
        <v>416.67</v>
      </c>
      <c r="K235" s="204">
        <f t="shared" si="88"/>
        <v>416.67</v>
      </c>
      <c r="L235" s="204">
        <f t="shared" si="88"/>
        <v>416.67</v>
      </c>
      <c r="M235" s="204">
        <f t="shared" si="88"/>
        <v>416.67</v>
      </c>
      <c r="N235" s="204">
        <f t="shared" si="88"/>
        <v>416.67</v>
      </c>
      <c r="O235" s="204">
        <f t="shared" si="88"/>
        <v>416.67</v>
      </c>
      <c r="P235" s="204">
        <f t="shared" si="88"/>
        <v>416.67</v>
      </c>
      <c r="Q235" s="204">
        <f t="shared" si="88"/>
        <v>416.67</v>
      </c>
      <c r="R235" s="204">
        <f t="shared" si="88"/>
        <v>416.67</v>
      </c>
      <c r="S235" s="204">
        <f t="shared" si="88"/>
        <v>416.67</v>
      </c>
      <c r="T235" s="204">
        <f t="shared" si="88"/>
        <v>416.67</v>
      </c>
      <c r="U235" s="204">
        <f t="shared" si="88"/>
        <v>5000.04</v>
      </c>
      <c r="V235" s="126">
        <f t="shared" si="74"/>
        <v>-3.999999999996362E-2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Summary'!P242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Summary'!B11</f>
        <v>Contract 9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Summary'!Q9</f>
        <v>0</v>
      </c>
      <c r="I9" s="302">
        <f>ROUND('Budget Summary'!$Q9*I$245,2)</f>
        <v>0</v>
      </c>
      <c r="J9" s="302">
        <f>ROUND('Budget Summary'!$Q9*J$245,2)</f>
        <v>0</v>
      </c>
      <c r="K9" s="302">
        <f>ROUND('Budget Summary'!$Q9*K$245,2)</f>
        <v>0</v>
      </c>
      <c r="L9" s="302">
        <f>ROUND('Budget Summary'!$Q9*L$245,2)</f>
        <v>0</v>
      </c>
      <c r="M9" s="302">
        <f>ROUND('Budget Summary'!$Q9*M$245,2)</f>
        <v>0</v>
      </c>
      <c r="N9" s="302">
        <f>ROUND('Budget Summary'!$Q9*N$245,2)</f>
        <v>0</v>
      </c>
      <c r="O9" s="302">
        <f>ROUND('Budget Summary'!$Q9*O$245,2)</f>
        <v>0</v>
      </c>
      <c r="P9" s="302">
        <f>ROUND('Budget Summary'!$Q9*P$245,2)</f>
        <v>0</v>
      </c>
      <c r="Q9" s="302">
        <f>ROUND('Budget Summary'!$Q9*Q$245,2)</f>
        <v>0</v>
      </c>
      <c r="R9" s="302">
        <f>ROUND('Budget Summary'!$Q9*R$245,2)</f>
        <v>0</v>
      </c>
      <c r="S9" s="302">
        <f>ROUND('Budget Summary'!$Q9*S$245,2)</f>
        <v>0</v>
      </c>
      <c r="T9" s="302">
        <f>ROUND('Budget Summary'!$Q9*T$245,2)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Summary'!Q10</f>
        <v>0</v>
      </c>
      <c r="I10" s="302">
        <f>ROUND('Budget Summary'!$Q10*I$245,2)</f>
        <v>0</v>
      </c>
      <c r="J10" s="302">
        <f>ROUND('Budget Summary'!$Q10*J$245,2)</f>
        <v>0</v>
      </c>
      <c r="K10" s="302">
        <f>ROUND('Budget Summary'!$Q10*K$245,2)</f>
        <v>0</v>
      </c>
      <c r="L10" s="302">
        <f>ROUND('Budget Summary'!$Q10*L$245,2)</f>
        <v>0</v>
      </c>
      <c r="M10" s="302">
        <f>ROUND('Budget Summary'!$Q10*M$245,2)</f>
        <v>0</v>
      </c>
      <c r="N10" s="302">
        <f>ROUND('Budget Summary'!$Q10*N$245,2)</f>
        <v>0</v>
      </c>
      <c r="O10" s="302">
        <f>ROUND('Budget Summary'!$Q10*O$245,2)</f>
        <v>0</v>
      </c>
      <c r="P10" s="302">
        <f>ROUND('Budget Summary'!$Q10*P$245,2)</f>
        <v>0</v>
      </c>
      <c r="Q10" s="302">
        <f>ROUND('Budget Summary'!$Q10*Q$245,2)</f>
        <v>0</v>
      </c>
      <c r="R10" s="302">
        <f>ROUND('Budget Summary'!$Q10*R$245,2)</f>
        <v>0</v>
      </c>
      <c r="S10" s="302">
        <f>ROUND('Budget Summary'!$Q10*S$245,2)</f>
        <v>0</v>
      </c>
      <c r="T10" s="302">
        <f>ROUND('Budget Summary'!$Q10*T$245,2)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Summary'!Q11</f>
        <v>0</v>
      </c>
      <c r="I11" s="302">
        <f>ROUND('Budget Summary'!$Q11*I$245,2)</f>
        <v>0</v>
      </c>
      <c r="J11" s="302">
        <f>ROUND('Budget Summary'!$Q11*J$245,2)</f>
        <v>0</v>
      </c>
      <c r="K11" s="302">
        <f>ROUND('Budget Summary'!$Q11*K$245,2)</f>
        <v>0</v>
      </c>
      <c r="L11" s="302">
        <f>ROUND('Budget Summary'!$Q11*L$245,2)</f>
        <v>0</v>
      </c>
      <c r="M11" s="302">
        <f>ROUND('Budget Summary'!$Q11*M$245,2)</f>
        <v>0</v>
      </c>
      <c r="N11" s="302">
        <f>ROUND('Budget Summary'!$Q11*N$245,2)</f>
        <v>0</v>
      </c>
      <c r="O11" s="302">
        <f>ROUND('Budget Summary'!$Q11*O$245,2)</f>
        <v>0</v>
      </c>
      <c r="P11" s="302">
        <f>ROUND('Budget Summary'!$Q11*P$245,2)</f>
        <v>0</v>
      </c>
      <c r="Q11" s="302">
        <f>ROUND('Budget Summary'!$Q11*Q$245,2)</f>
        <v>0</v>
      </c>
      <c r="R11" s="302">
        <f>ROUND('Budget Summary'!$Q11*R$245,2)</f>
        <v>0</v>
      </c>
      <c r="S11" s="302">
        <f>ROUND('Budget Summary'!$Q11*S$245,2)</f>
        <v>0</v>
      </c>
      <c r="T11" s="302">
        <f>ROUND('Budget Summary'!$Q11*T$245,2)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Summary'!Q14</f>
        <v>0</v>
      </c>
      <c r="I14" s="302">
        <f>ROUND('Budget Summary'!$Q14*I$245,2)</f>
        <v>0</v>
      </c>
      <c r="J14" s="302">
        <f>ROUND('Budget Summary'!$Q14*J$245,2)</f>
        <v>0</v>
      </c>
      <c r="K14" s="302">
        <f>ROUND('Budget Summary'!$Q14*K$245,2)</f>
        <v>0</v>
      </c>
      <c r="L14" s="302">
        <f>ROUND('Budget Summary'!$Q14*L$245,2)</f>
        <v>0</v>
      </c>
      <c r="M14" s="302">
        <f>ROUND('Budget Summary'!$Q14*M$245,2)</f>
        <v>0</v>
      </c>
      <c r="N14" s="302">
        <f>ROUND('Budget Summary'!$Q14*N$245,2)</f>
        <v>0</v>
      </c>
      <c r="O14" s="302">
        <f>ROUND('Budget Summary'!$Q14*O$245,2)</f>
        <v>0</v>
      </c>
      <c r="P14" s="302">
        <f>ROUND('Budget Summary'!$Q14*P$245,2)</f>
        <v>0</v>
      </c>
      <c r="Q14" s="302">
        <f>ROUND('Budget Summary'!$Q14*Q$245,2)</f>
        <v>0</v>
      </c>
      <c r="R14" s="302">
        <f>ROUND('Budget Summary'!$Q14*R$245,2)</f>
        <v>0</v>
      </c>
      <c r="S14" s="302">
        <f>ROUND('Budget Summary'!$Q14*S$245,2)</f>
        <v>0</v>
      </c>
      <c r="T14" s="302">
        <f>ROUND('Budget Summary'!$Q14*T$245,2)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Summary'!Q15</f>
        <v>0</v>
      </c>
      <c r="I15" s="302">
        <f>ROUND('Budget Summary'!$Q15*I$245,2)</f>
        <v>0</v>
      </c>
      <c r="J15" s="302">
        <f>ROUND('Budget Summary'!$Q15*J$245,2)</f>
        <v>0</v>
      </c>
      <c r="K15" s="302">
        <f>ROUND('Budget Summary'!$Q15*K$245,2)</f>
        <v>0</v>
      </c>
      <c r="L15" s="302">
        <f>ROUND('Budget Summary'!$Q15*L$245,2)</f>
        <v>0</v>
      </c>
      <c r="M15" s="302">
        <f>ROUND('Budget Summary'!$Q15*M$245,2)</f>
        <v>0</v>
      </c>
      <c r="N15" s="302">
        <f>ROUND('Budget Summary'!$Q15*N$245,2)</f>
        <v>0</v>
      </c>
      <c r="O15" s="302">
        <f>ROUND('Budget Summary'!$Q15*O$245,2)</f>
        <v>0</v>
      </c>
      <c r="P15" s="302">
        <f>ROUND('Budget Summary'!$Q15*P$245,2)</f>
        <v>0</v>
      </c>
      <c r="Q15" s="302">
        <f>ROUND('Budget Summary'!$Q15*Q$245,2)</f>
        <v>0</v>
      </c>
      <c r="R15" s="302">
        <f>ROUND('Budget Summary'!$Q15*R$245,2)</f>
        <v>0</v>
      </c>
      <c r="S15" s="302">
        <f>ROUND('Budget Summary'!$Q15*S$245,2)</f>
        <v>0</v>
      </c>
      <c r="T15" s="302">
        <f>ROUND('Budget Summary'!$Q15*T$245,2)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Summary'!Q16</f>
        <v>0</v>
      </c>
      <c r="I16" s="302">
        <f>ROUND('Budget Summary'!$Q16*I$245,2)</f>
        <v>0</v>
      </c>
      <c r="J16" s="302">
        <f>ROUND('Budget Summary'!$Q16*J$245,2)</f>
        <v>0</v>
      </c>
      <c r="K16" s="302">
        <f>ROUND('Budget Summary'!$Q16*K$245,2)</f>
        <v>0</v>
      </c>
      <c r="L16" s="302">
        <f>ROUND('Budget Summary'!$Q16*L$245,2)</f>
        <v>0</v>
      </c>
      <c r="M16" s="302">
        <f>ROUND('Budget Summary'!$Q16*M$245,2)</f>
        <v>0</v>
      </c>
      <c r="N16" s="302">
        <f>ROUND('Budget Summary'!$Q16*N$245,2)</f>
        <v>0</v>
      </c>
      <c r="O16" s="302">
        <f>ROUND('Budget Summary'!$Q16*O$245,2)</f>
        <v>0</v>
      </c>
      <c r="P16" s="302">
        <f>ROUND('Budget Summary'!$Q16*P$245,2)</f>
        <v>0</v>
      </c>
      <c r="Q16" s="302">
        <f>ROUND('Budget Summary'!$Q16*Q$245,2)</f>
        <v>0</v>
      </c>
      <c r="R16" s="302">
        <f>ROUND('Budget Summary'!$Q16*R$245,2)</f>
        <v>0</v>
      </c>
      <c r="S16" s="302">
        <f>ROUND('Budget Summary'!$Q16*S$245,2)</f>
        <v>0</v>
      </c>
      <c r="T16" s="302">
        <f>ROUND('Budget Summary'!$Q16*T$245,2)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Summary'!Q17</f>
        <v>0</v>
      </c>
      <c r="I17" s="302">
        <f>ROUND('Budget Summary'!$Q17*I$245,2)</f>
        <v>0</v>
      </c>
      <c r="J17" s="302">
        <f>ROUND('Budget Summary'!$Q17*J$245,2)</f>
        <v>0</v>
      </c>
      <c r="K17" s="302">
        <f>ROUND('Budget Summary'!$Q17*K$245,2)</f>
        <v>0</v>
      </c>
      <c r="L17" s="302">
        <f>ROUND('Budget Summary'!$Q17*L$245,2)</f>
        <v>0</v>
      </c>
      <c r="M17" s="302">
        <f>ROUND('Budget Summary'!$Q17*M$245,2)</f>
        <v>0</v>
      </c>
      <c r="N17" s="302">
        <f>ROUND('Budget Summary'!$Q17*N$245,2)</f>
        <v>0</v>
      </c>
      <c r="O17" s="302">
        <f>ROUND('Budget Summary'!$Q17*O$245,2)</f>
        <v>0</v>
      </c>
      <c r="P17" s="302">
        <f>ROUND('Budget Summary'!$Q17*P$245,2)</f>
        <v>0</v>
      </c>
      <c r="Q17" s="302">
        <f>ROUND('Budget Summary'!$Q17*Q$245,2)</f>
        <v>0</v>
      </c>
      <c r="R17" s="302">
        <f>ROUND('Budget Summary'!$Q17*R$245,2)</f>
        <v>0</v>
      </c>
      <c r="S17" s="302">
        <f>ROUND('Budget Summary'!$Q17*S$245,2)</f>
        <v>0</v>
      </c>
      <c r="T17" s="302">
        <f>ROUND('Budget Summary'!$Q17*T$245,2)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Summary'!Q19</f>
        <v>0</v>
      </c>
      <c r="I19" s="302">
        <f>ROUND('Budget Summary'!$Q19*I$245,2)</f>
        <v>0</v>
      </c>
      <c r="J19" s="302">
        <f>ROUND('Budget Summary'!$Q19*J$245,2)</f>
        <v>0</v>
      </c>
      <c r="K19" s="302">
        <f>ROUND('Budget Summary'!$Q19*K$245,2)</f>
        <v>0</v>
      </c>
      <c r="L19" s="302">
        <f>ROUND('Budget Summary'!$Q19*L$245,2)</f>
        <v>0</v>
      </c>
      <c r="M19" s="302">
        <f>ROUND('Budget Summary'!$Q19*M$245,2)</f>
        <v>0</v>
      </c>
      <c r="N19" s="302">
        <f>ROUND('Budget Summary'!$Q19*N$245,2)</f>
        <v>0</v>
      </c>
      <c r="O19" s="302">
        <f>ROUND('Budget Summary'!$Q19*O$245,2)</f>
        <v>0</v>
      </c>
      <c r="P19" s="302">
        <f>ROUND('Budget Summary'!$Q19*P$245,2)</f>
        <v>0</v>
      </c>
      <c r="Q19" s="302">
        <f>ROUND('Budget Summary'!$Q19*Q$245,2)</f>
        <v>0</v>
      </c>
      <c r="R19" s="302">
        <f>ROUND('Budget Summary'!$Q19*R$245,2)</f>
        <v>0</v>
      </c>
      <c r="S19" s="302">
        <f>ROUND('Budget Summary'!$Q19*S$245,2)</f>
        <v>0</v>
      </c>
      <c r="T19" s="302">
        <f>ROUND('Budget Summary'!$Q19*T$245,2)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Summary'!Q20</f>
        <v>0</v>
      </c>
      <c r="I20" s="302">
        <f>ROUND('Budget Summary'!$Q20*I$245,2)</f>
        <v>0</v>
      </c>
      <c r="J20" s="302">
        <f>ROUND('Budget Summary'!$Q20*J$245,2)</f>
        <v>0</v>
      </c>
      <c r="K20" s="302">
        <f>ROUND('Budget Summary'!$Q20*K$245,2)</f>
        <v>0</v>
      </c>
      <c r="L20" s="302">
        <f>ROUND('Budget Summary'!$Q20*L$245,2)</f>
        <v>0</v>
      </c>
      <c r="M20" s="302">
        <f>ROUND('Budget Summary'!$Q20*M$245,2)</f>
        <v>0</v>
      </c>
      <c r="N20" s="302">
        <f>ROUND('Budget Summary'!$Q20*N$245,2)</f>
        <v>0</v>
      </c>
      <c r="O20" s="302">
        <f>ROUND('Budget Summary'!$Q20*O$245,2)</f>
        <v>0</v>
      </c>
      <c r="P20" s="302">
        <f>ROUND('Budget Summary'!$Q20*P$245,2)</f>
        <v>0</v>
      </c>
      <c r="Q20" s="302">
        <f>ROUND('Budget Summary'!$Q20*Q$245,2)</f>
        <v>0</v>
      </c>
      <c r="R20" s="302">
        <f>ROUND('Budget Summary'!$Q20*R$245,2)</f>
        <v>0</v>
      </c>
      <c r="S20" s="302">
        <f>ROUND('Budget Summary'!$Q20*S$245,2)</f>
        <v>0</v>
      </c>
      <c r="T20" s="302">
        <f>ROUND('Budget Summary'!$Q20*T$245,2)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Summary'!Q21</f>
        <v>0</v>
      </c>
      <c r="I21" s="302">
        <f>ROUND('Budget Summary'!$Q21*I$245,2)</f>
        <v>0</v>
      </c>
      <c r="J21" s="302">
        <f>ROUND('Budget Summary'!$Q21*J$245,2)</f>
        <v>0</v>
      </c>
      <c r="K21" s="302">
        <f>ROUND('Budget Summary'!$Q21*K$245,2)</f>
        <v>0</v>
      </c>
      <c r="L21" s="302">
        <f>ROUND('Budget Summary'!$Q21*L$245,2)</f>
        <v>0</v>
      </c>
      <c r="M21" s="302">
        <f>ROUND('Budget Summary'!$Q21*M$245,2)</f>
        <v>0</v>
      </c>
      <c r="N21" s="302">
        <f>ROUND('Budget Summary'!$Q21*N$245,2)</f>
        <v>0</v>
      </c>
      <c r="O21" s="302">
        <f>ROUND('Budget Summary'!$Q21*O$245,2)</f>
        <v>0</v>
      </c>
      <c r="P21" s="302">
        <f>ROUND('Budget Summary'!$Q21*P$245,2)</f>
        <v>0</v>
      </c>
      <c r="Q21" s="302">
        <f>ROUND('Budget Summary'!$Q21*Q$245,2)</f>
        <v>0</v>
      </c>
      <c r="R21" s="302">
        <f>ROUND('Budget Summary'!$Q21*R$245,2)</f>
        <v>0</v>
      </c>
      <c r="S21" s="302">
        <f>ROUND('Budget Summary'!$Q21*S$245,2)</f>
        <v>0</v>
      </c>
      <c r="T21" s="302">
        <f>ROUND('Budget Summary'!$Q21*T$245,2)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Summary'!Q22</f>
        <v>0</v>
      </c>
      <c r="I22" s="302">
        <f>ROUND('Budget Summary'!$Q22*I$245,2)</f>
        <v>0</v>
      </c>
      <c r="J22" s="302">
        <f>ROUND('Budget Summary'!$Q22*J$245,2)</f>
        <v>0</v>
      </c>
      <c r="K22" s="302">
        <f>ROUND('Budget Summary'!$Q22*K$245,2)</f>
        <v>0</v>
      </c>
      <c r="L22" s="302">
        <f>ROUND('Budget Summary'!$Q22*L$245,2)</f>
        <v>0</v>
      </c>
      <c r="M22" s="302">
        <f>ROUND('Budget Summary'!$Q22*M$245,2)</f>
        <v>0</v>
      </c>
      <c r="N22" s="302">
        <f>ROUND('Budget Summary'!$Q22*N$245,2)</f>
        <v>0</v>
      </c>
      <c r="O22" s="302">
        <f>ROUND('Budget Summary'!$Q22*O$245,2)</f>
        <v>0</v>
      </c>
      <c r="P22" s="302">
        <f>ROUND('Budget Summary'!$Q22*P$245,2)</f>
        <v>0</v>
      </c>
      <c r="Q22" s="302">
        <f>ROUND('Budget Summary'!$Q22*Q$245,2)</f>
        <v>0</v>
      </c>
      <c r="R22" s="302">
        <f>ROUND('Budget Summary'!$Q22*R$245,2)</f>
        <v>0</v>
      </c>
      <c r="S22" s="302">
        <f>ROUND('Budget Summary'!$Q22*S$245,2)</f>
        <v>0</v>
      </c>
      <c r="T22" s="302">
        <f>ROUND('Budget Summary'!$Q22*T$245,2)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Summary'!Q23</f>
        <v>0</v>
      </c>
      <c r="I23" s="302">
        <f>ROUND('Budget Summary'!$Q23*I$245,2)</f>
        <v>0</v>
      </c>
      <c r="J23" s="302">
        <f>ROUND('Budget Summary'!$Q23*J$245,2)</f>
        <v>0</v>
      </c>
      <c r="K23" s="302">
        <f>ROUND('Budget Summary'!$Q23*K$245,2)</f>
        <v>0</v>
      </c>
      <c r="L23" s="302">
        <f>ROUND('Budget Summary'!$Q23*L$245,2)</f>
        <v>0</v>
      </c>
      <c r="M23" s="302">
        <f>ROUND('Budget Summary'!$Q23*M$245,2)</f>
        <v>0</v>
      </c>
      <c r="N23" s="302">
        <f>ROUND('Budget Summary'!$Q23*N$245,2)</f>
        <v>0</v>
      </c>
      <c r="O23" s="302">
        <f>ROUND('Budget Summary'!$Q23*O$245,2)</f>
        <v>0</v>
      </c>
      <c r="P23" s="302">
        <f>ROUND('Budget Summary'!$Q23*P$245,2)</f>
        <v>0</v>
      </c>
      <c r="Q23" s="302">
        <f>ROUND('Budget Summary'!$Q23*Q$245,2)</f>
        <v>0</v>
      </c>
      <c r="R23" s="302">
        <f>ROUND('Budget Summary'!$Q23*R$245,2)</f>
        <v>0</v>
      </c>
      <c r="S23" s="302">
        <f>ROUND('Budget Summary'!$Q23*S$245,2)</f>
        <v>0</v>
      </c>
      <c r="T23" s="302">
        <f>ROUND('Budget Summary'!$Q23*T$245,2)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Summary'!Q24</f>
        <v>0</v>
      </c>
      <c r="I24" s="302">
        <f>ROUND('Budget Summary'!$Q24*I$245,2)</f>
        <v>0</v>
      </c>
      <c r="J24" s="302">
        <f>ROUND('Budget Summary'!$Q24*J$245,2)</f>
        <v>0</v>
      </c>
      <c r="K24" s="302">
        <f>ROUND('Budget Summary'!$Q24*K$245,2)</f>
        <v>0</v>
      </c>
      <c r="L24" s="302">
        <f>ROUND('Budget Summary'!$Q24*L$245,2)</f>
        <v>0</v>
      </c>
      <c r="M24" s="302">
        <f>ROUND('Budget Summary'!$Q24*M$245,2)</f>
        <v>0</v>
      </c>
      <c r="N24" s="302">
        <f>ROUND('Budget Summary'!$Q24*N$245,2)</f>
        <v>0</v>
      </c>
      <c r="O24" s="302">
        <f>ROUND('Budget Summary'!$Q24*O$245,2)</f>
        <v>0</v>
      </c>
      <c r="P24" s="302">
        <f>ROUND('Budget Summary'!$Q24*P$245,2)</f>
        <v>0</v>
      </c>
      <c r="Q24" s="302">
        <f>ROUND('Budget Summary'!$Q24*Q$245,2)</f>
        <v>0</v>
      </c>
      <c r="R24" s="302">
        <f>ROUND('Budget Summary'!$Q24*R$245,2)</f>
        <v>0</v>
      </c>
      <c r="S24" s="302">
        <f>ROUND('Budget Summary'!$Q24*S$245,2)</f>
        <v>0</v>
      </c>
      <c r="T24" s="302">
        <f>ROUND('Budget Summary'!$Q24*T$245,2)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Summary'!Q25</f>
        <v>0</v>
      </c>
      <c r="I25" s="302">
        <f>ROUND('Budget Summary'!$Q25*I$245,2)</f>
        <v>0</v>
      </c>
      <c r="J25" s="302">
        <f>ROUND('Budget Summary'!$Q25*J$245,2)</f>
        <v>0</v>
      </c>
      <c r="K25" s="302">
        <f>ROUND('Budget Summary'!$Q25*K$245,2)</f>
        <v>0</v>
      </c>
      <c r="L25" s="302">
        <f>ROUND('Budget Summary'!$Q25*L$245,2)</f>
        <v>0</v>
      </c>
      <c r="M25" s="302">
        <f>ROUND('Budget Summary'!$Q25*M$245,2)</f>
        <v>0</v>
      </c>
      <c r="N25" s="302">
        <f>ROUND('Budget Summary'!$Q25*N$245,2)</f>
        <v>0</v>
      </c>
      <c r="O25" s="302">
        <f>ROUND('Budget Summary'!$Q25*O$245,2)</f>
        <v>0</v>
      </c>
      <c r="P25" s="302">
        <f>ROUND('Budget Summary'!$Q25*P$245,2)</f>
        <v>0</v>
      </c>
      <c r="Q25" s="302">
        <f>ROUND('Budget Summary'!$Q25*Q$245,2)</f>
        <v>0</v>
      </c>
      <c r="R25" s="302">
        <f>ROUND('Budget Summary'!$Q25*R$245,2)</f>
        <v>0</v>
      </c>
      <c r="S25" s="302">
        <f>ROUND('Budget Summary'!$Q25*S$245,2)</f>
        <v>0</v>
      </c>
      <c r="T25" s="302">
        <f>ROUND('Budget Summary'!$Q25*T$245,2)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Summary'!Q26</f>
        <v>0</v>
      </c>
      <c r="I26" s="302">
        <f>ROUND('Budget Summary'!$Q26*I$245,2)</f>
        <v>0</v>
      </c>
      <c r="J26" s="302">
        <f>ROUND('Budget Summary'!$Q26*J$245,2)</f>
        <v>0</v>
      </c>
      <c r="K26" s="302">
        <f>ROUND('Budget Summary'!$Q26*K$245,2)</f>
        <v>0</v>
      </c>
      <c r="L26" s="302">
        <f>ROUND('Budget Summary'!$Q26*L$245,2)</f>
        <v>0</v>
      </c>
      <c r="M26" s="302">
        <f>ROUND('Budget Summary'!$Q26*M$245,2)</f>
        <v>0</v>
      </c>
      <c r="N26" s="302">
        <f>ROUND('Budget Summary'!$Q26*N$245,2)</f>
        <v>0</v>
      </c>
      <c r="O26" s="302">
        <f>ROUND('Budget Summary'!$Q26*O$245,2)</f>
        <v>0</v>
      </c>
      <c r="P26" s="302">
        <f>ROUND('Budget Summary'!$Q26*P$245,2)</f>
        <v>0</v>
      </c>
      <c r="Q26" s="302">
        <f>ROUND('Budget Summary'!$Q26*Q$245,2)</f>
        <v>0</v>
      </c>
      <c r="R26" s="302">
        <f>ROUND('Budget Summary'!$Q26*R$245,2)</f>
        <v>0</v>
      </c>
      <c r="S26" s="302">
        <f>ROUND('Budget Summary'!$Q26*S$245,2)</f>
        <v>0</v>
      </c>
      <c r="T26" s="302">
        <f>ROUND('Budget Summary'!$Q26*T$245,2)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Summary'!Q27</f>
        <v>0</v>
      </c>
      <c r="I27" s="302">
        <f>ROUND('Budget Summary'!$Q27*I$245,2)</f>
        <v>0</v>
      </c>
      <c r="J27" s="302">
        <f>ROUND('Budget Summary'!$Q27*J$245,2)</f>
        <v>0</v>
      </c>
      <c r="K27" s="302">
        <f>ROUND('Budget Summary'!$Q27*K$245,2)</f>
        <v>0</v>
      </c>
      <c r="L27" s="302">
        <f>ROUND('Budget Summary'!$Q27*L$245,2)</f>
        <v>0</v>
      </c>
      <c r="M27" s="302">
        <f>ROUND('Budget Summary'!$Q27*M$245,2)</f>
        <v>0</v>
      </c>
      <c r="N27" s="302">
        <f>ROUND('Budget Summary'!$Q27*N$245,2)</f>
        <v>0</v>
      </c>
      <c r="O27" s="302">
        <f>ROUND('Budget Summary'!$Q27*O$245,2)</f>
        <v>0</v>
      </c>
      <c r="P27" s="302">
        <f>ROUND('Budget Summary'!$Q27*P$245,2)</f>
        <v>0</v>
      </c>
      <c r="Q27" s="302">
        <f>ROUND('Budget Summary'!$Q27*Q$245,2)</f>
        <v>0</v>
      </c>
      <c r="R27" s="302">
        <f>ROUND('Budget Summary'!$Q27*R$245,2)</f>
        <v>0</v>
      </c>
      <c r="S27" s="302">
        <f>ROUND('Budget Summary'!$Q27*S$245,2)</f>
        <v>0</v>
      </c>
      <c r="T27" s="302">
        <f>ROUND('Budget Summary'!$Q27*T$245,2)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Summary'!Q28</f>
        <v>0</v>
      </c>
      <c r="I28" s="302">
        <f>ROUND('Budget Summary'!$Q28*I$245,2)</f>
        <v>0</v>
      </c>
      <c r="J28" s="302">
        <f>ROUND('Budget Summary'!$Q28*J$245,2)</f>
        <v>0</v>
      </c>
      <c r="K28" s="302">
        <f>ROUND('Budget Summary'!$Q28*K$245,2)</f>
        <v>0</v>
      </c>
      <c r="L28" s="302">
        <f>ROUND('Budget Summary'!$Q28*L$245,2)</f>
        <v>0</v>
      </c>
      <c r="M28" s="302">
        <f>ROUND('Budget Summary'!$Q28*M$245,2)</f>
        <v>0</v>
      </c>
      <c r="N28" s="302">
        <f>ROUND('Budget Summary'!$Q28*N$245,2)</f>
        <v>0</v>
      </c>
      <c r="O28" s="302">
        <f>ROUND('Budget Summary'!$Q28*O$245,2)</f>
        <v>0</v>
      </c>
      <c r="P28" s="302">
        <f>ROUND('Budget Summary'!$Q28*P$245,2)</f>
        <v>0</v>
      </c>
      <c r="Q28" s="302">
        <f>ROUND('Budget Summary'!$Q28*Q$245,2)</f>
        <v>0</v>
      </c>
      <c r="R28" s="302">
        <f>ROUND('Budget Summary'!$Q28*R$245,2)</f>
        <v>0</v>
      </c>
      <c r="S28" s="302">
        <f>ROUND('Budget Summary'!$Q28*S$245,2)</f>
        <v>0</v>
      </c>
      <c r="T28" s="302">
        <f>ROUND('Budget Summary'!$Q28*T$245,2)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Summary'!Q29</f>
        <v>0</v>
      </c>
      <c r="I29" s="302">
        <f>ROUND('Budget Summary'!$Q29*I$245,2)</f>
        <v>0</v>
      </c>
      <c r="J29" s="302">
        <f>ROUND('Budget Summary'!$Q29*J$245,2)</f>
        <v>0</v>
      </c>
      <c r="K29" s="302">
        <f>ROUND('Budget Summary'!$Q29*K$245,2)</f>
        <v>0</v>
      </c>
      <c r="L29" s="302">
        <f>ROUND('Budget Summary'!$Q29*L$245,2)</f>
        <v>0</v>
      </c>
      <c r="M29" s="302">
        <f>ROUND('Budget Summary'!$Q29*M$245,2)</f>
        <v>0</v>
      </c>
      <c r="N29" s="302">
        <f>ROUND('Budget Summary'!$Q29*N$245,2)</f>
        <v>0</v>
      </c>
      <c r="O29" s="302">
        <f>ROUND('Budget Summary'!$Q29*O$245,2)</f>
        <v>0</v>
      </c>
      <c r="P29" s="302">
        <f>ROUND('Budget Summary'!$Q29*P$245,2)</f>
        <v>0</v>
      </c>
      <c r="Q29" s="302">
        <f>ROUND('Budget Summary'!$Q29*Q$245,2)</f>
        <v>0</v>
      </c>
      <c r="R29" s="302">
        <f>ROUND('Budget Summary'!$Q29*R$245,2)</f>
        <v>0</v>
      </c>
      <c r="S29" s="302">
        <f>ROUND('Budget Summary'!$Q29*S$245,2)</f>
        <v>0</v>
      </c>
      <c r="T29" s="302">
        <f>ROUND('Budget Summary'!$Q29*T$245,2)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Summary'!Q30</f>
        <v>0</v>
      </c>
      <c r="I30" s="302">
        <f>ROUND('Budget Summary'!$Q30*I$245,2)</f>
        <v>0</v>
      </c>
      <c r="J30" s="302">
        <f>ROUND('Budget Summary'!$Q30*J$245,2)</f>
        <v>0</v>
      </c>
      <c r="K30" s="302">
        <f>ROUND('Budget Summary'!$Q30*K$245,2)</f>
        <v>0</v>
      </c>
      <c r="L30" s="302">
        <f>ROUND('Budget Summary'!$Q30*L$245,2)</f>
        <v>0</v>
      </c>
      <c r="M30" s="302">
        <f>ROUND('Budget Summary'!$Q30*M$245,2)</f>
        <v>0</v>
      </c>
      <c r="N30" s="302">
        <f>ROUND('Budget Summary'!$Q30*N$245,2)</f>
        <v>0</v>
      </c>
      <c r="O30" s="302">
        <f>ROUND('Budget Summary'!$Q30*O$245,2)</f>
        <v>0</v>
      </c>
      <c r="P30" s="302">
        <f>ROUND('Budget Summary'!$Q30*P$245,2)</f>
        <v>0</v>
      </c>
      <c r="Q30" s="302">
        <f>ROUND('Budget Summary'!$Q30*Q$245,2)</f>
        <v>0</v>
      </c>
      <c r="R30" s="302">
        <f>ROUND('Budget Summary'!$Q30*R$245,2)</f>
        <v>0</v>
      </c>
      <c r="S30" s="302">
        <f>ROUND('Budget Summary'!$Q30*S$245,2)</f>
        <v>0</v>
      </c>
      <c r="T30" s="302">
        <f>ROUND('Budget Summary'!$Q30*T$245,2)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Summary'!Q31</f>
        <v>0</v>
      </c>
      <c r="I31" s="302">
        <f>ROUND('Budget Summary'!$Q31*I$245,2)</f>
        <v>0</v>
      </c>
      <c r="J31" s="302">
        <f>ROUND('Budget Summary'!$Q31*J$245,2)</f>
        <v>0</v>
      </c>
      <c r="K31" s="302">
        <f>ROUND('Budget Summary'!$Q31*K$245,2)</f>
        <v>0</v>
      </c>
      <c r="L31" s="302">
        <f>ROUND('Budget Summary'!$Q31*L$245,2)</f>
        <v>0</v>
      </c>
      <c r="M31" s="302">
        <f>ROUND('Budget Summary'!$Q31*M$245,2)</f>
        <v>0</v>
      </c>
      <c r="N31" s="302">
        <f>ROUND('Budget Summary'!$Q31*N$245,2)</f>
        <v>0</v>
      </c>
      <c r="O31" s="302">
        <f>ROUND('Budget Summary'!$Q31*O$245,2)</f>
        <v>0</v>
      </c>
      <c r="P31" s="302">
        <f>ROUND('Budget Summary'!$Q31*P$245,2)</f>
        <v>0</v>
      </c>
      <c r="Q31" s="302">
        <f>ROUND('Budget Summary'!$Q31*Q$245,2)</f>
        <v>0</v>
      </c>
      <c r="R31" s="302">
        <f>ROUND('Budget Summary'!$Q31*R$245,2)</f>
        <v>0</v>
      </c>
      <c r="S31" s="302">
        <f>ROUND('Budget Summary'!$Q31*S$245,2)</f>
        <v>0</v>
      </c>
      <c r="T31" s="302">
        <f>ROUND('Budget Summary'!$Q31*T$245,2)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Summary'!Q32</f>
        <v>0</v>
      </c>
      <c r="I32" s="302">
        <f>ROUND('Budget Summary'!$Q32*I$245,2)</f>
        <v>0</v>
      </c>
      <c r="J32" s="302">
        <f>ROUND('Budget Summary'!$Q32*J$245,2)</f>
        <v>0</v>
      </c>
      <c r="K32" s="302">
        <f>ROUND('Budget Summary'!$Q32*K$245,2)</f>
        <v>0</v>
      </c>
      <c r="L32" s="302">
        <f>ROUND('Budget Summary'!$Q32*L$245,2)</f>
        <v>0</v>
      </c>
      <c r="M32" s="302">
        <f>ROUND('Budget Summary'!$Q32*M$245,2)</f>
        <v>0</v>
      </c>
      <c r="N32" s="302">
        <f>ROUND('Budget Summary'!$Q32*N$245,2)</f>
        <v>0</v>
      </c>
      <c r="O32" s="302">
        <f>ROUND('Budget Summary'!$Q32*O$245,2)</f>
        <v>0</v>
      </c>
      <c r="P32" s="302">
        <f>ROUND('Budget Summary'!$Q32*P$245,2)</f>
        <v>0</v>
      </c>
      <c r="Q32" s="302">
        <f>ROUND('Budget Summary'!$Q32*Q$245,2)</f>
        <v>0</v>
      </c>
      <c r="R32" s="302">
        <f>ROUND('Budget Summary'!$Q32*R$245,2)</f>
        <v>0</v>
      </c>
      <c r="S32" s="302">
        <f>ROUND('Budget Summary'!$Q32*S$245,2)</f>
        <v>0</v>
      </c>
      <c r="T32" s="302">
        <f>ROUND('Budget Summary'!$Q32*T$245,2)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Summary'!Q33</f>
        <v>0</v>
      </c>
      <c r="I33" s="302">
        <f>ROUND('Budget Summary'!$Q33*I$245,2)</f>
        <v>0</v>
      </c>
      <c r="J33" s="302">
        <f>ROUND('Budget Summary'!$Q33*J$245,2)</f>
        <v>0</v>
      </c>
      <c r="K33" s="302">
        <f>ROUND('Budget Summary'!$Q33*K$245,2)</f>
        <v>0</v>
      </c>
      <c r="L33" s="302">
        <f>ROUND('Budget Summary'!$Q33*L$245,2)</f>
        <v>0</v>
      </c>
      <c r="M33" s="302">
        <f>ROUND('Budget Summary'!$Q33*M$245,2)</f>
        <v>0</v>
      </c>
      <c r="N33" s="302">
        <f>ROUND('Budget Summary'!$Q33*N$245,2)</f>
        <v>0</v>
      </c>
      <c r="O33" s="302">
        <f>ROUND('Budget Summary'!$Q33*O$245,2)</f>
        <v>0</v>
      </c>
      <c r="P33" s="302">
        <f>ROUND('Budget Summary'!$Q33*P$245,2)</f>
        <v>0</v>
      </c>
      <c r="Q33" s="302">
        <f>ROUND('Budget Summary'!$Q33*Q$245,2)</f>
        <v>0</v>
      </c>
      <c r="R33" s="302">
        <f>ROUND('Budget Summary'!$Q33*R$245,2)</f>
        <v>0</v>
      </c>
      <c r="S33" s="302">
        <f>ROUND('Budget Summary'!$Q33*S$245,2)</f>
        <v>0</v>
      </c>
      <c r="T33" s="302">
        <f>ROUND('Budget Summary'!$Q33*T$245,2)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Summary'!Q34</f>
        <v>0</v>
      </c>
      <c r="I34" s="302">
        <f>ROUND('Budget Summary'!$Q34*I$245,2)</f>
        <v>0</v>
      </c>
      <c r="J34" s="302">
        <f>ROUND('Budget Summary'!$Q34*J$245,2)</f>
        <v>0</v>
      </c>
      <c r="K34" s="302">
        <f>ROUND('Budget Summary'!$Q34*K$245,2)</f>
        <v>0</v>
      </c>
      <c r="L34" s="302">
        <f>ROUND('Budget Summary'!$Q34*L$245,2)</f>
        <v>0</v>
      </c>
      <c r="M34" s="302">
        <f>ROUND('Budget Summary'!$Q34*M$245,2)</f>
        <v>0</v>
      </c>
      <c r="N34" s="302">
        <f>ROUND('Budget Summary'!$Q34*N$245,2)</f>
        <v>0</v>
      </c>
      <c r="O34" s="302">
        <f>ROUND('Budget Summary'!$Q34*O$245,2)</f>
        <v>0</v>
      </c>
      <c r="P34" s="302">
        <f>ROUND('Budget Summary'!$Q34*P$245,2)</f>
        <v>0</v>
      </c>
      <c r="Q34" s="302">
        <f>ROUND('Budget Summary'!$Q34*Q$245,2)</f>
        <v>0</v>
      </c>
      <c r="R34" s="302">
        <f>ROUND('Budget Summary'!$Q34*R$245,2)</f>
        <v>0</v>
      </c>
      <c r="S34" s="302">
        <f>ROUND('Budget Summary'!$Q34*S$245,2)</f>
        <v>0</v>
      </c>
      <c r="T34" s="302">
        <f>ROUND('Budget Summary'!$Q34*T$245,2)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Summary'!Q35</f>
        <v>0</v>
      </c>
      <c r="I35" s="302">
        <f>ROUND('Budget Summary'!$Q35*I$245,2)</f>
        <v>0</v>
      </c>
      <c r="J35" s="302">
        <f>ROUND('Budget Summary'!$Q35*J$245,2)</f>
        <v>0</v>
      </c>
      <c r="K35" s="302">
        <f>ROUND('Budget Summary'!$Q35*K$245,2)</f>
        <v>0</v>
      </c>
      <c r="L35" s="302">
        <f>ROUND('Budget Summary'!$Q35*L$245,2)</f>
        <v>0</v>
      </c>
      <c r="M35" s="302">
        <f>ROUND('Budget Summary'!$Q35*M$245,2)</f>
        <v>0</v>
      </c>
      <c r="N35" s="302">
        <f>ROUND('Budget Summary'!$Q35*N$245,2)</f>
        <v>0</v>
      </c>
      <c r="O35" s="302">
        <f>ROUND('Budget Summary'!$Q35*O$245,2)</f>
        <v>0</v>
      </c>
      <c r="P35" s="302">
        <f>ROUND('Budget Summary'!$Q35*P$245,2)</f>
        <v>0</v>
      </c>
      <c r="Q35" s="302">
        <f>ROUND('Budget Summary'!$Q35*Q$245,2)</f>
        <v>0</v>
      </c>
      <c r="R35" s="302">
        <f>ROUND('Budget Summary'!$Q35*R$245,2)</f>
        <v>0</v>
      </c>
      <c r="S35" s="302">
        <f>ROUND('Budget Summary'!$Q35*S$245,2)</f>
        <v>0</v>
      </c>
      <c r="T35" s="302">
        <f>ROUND('Budget Summary'!$Q35*T$245,2)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Summary'!Q36</f>
        <v>0</v>
      </c>
      <c r="I36" s="302">
        <f>ROUND('Budget Summary'!$Q36*I$245,2)</f>
        <v>0</v>
      </c>
      <c r="J36" s="302">
        <f>ROUND('Budget Summary'!$Q36*J$245,2)</f>
        <v>0</v>
      </c>
      <c r="K36" s="302">
        <f>ROUND('Budget Summary'!$Q36*K$245,2)</f>
        <v>0</v>
      </c>
      <c r="L36" s="302">
        <f>ROUND('Budget Summary'!$Q36*L$245,2)</f>
        <v>0</v>
      </c>
      <c r="M36" s="302">
        <f>ROUND('Budget Summary'!$Q36*M$245,2)</f>
        <v>0</v>
      </c>
      <c r="N36" s="302">
        <f>ROUND('Budget Summary'!$Q36*N$245,2)</f>
        <v>0</v>
      </c>
      <c r="O36" s="302">
        <f>ROUND('Budget Summary'!$Q36*O$245,2)</f>
        <v>0</v>
      </c>
      <c r="P36" s="302">
        <f>ROUND('Budget Summary'!$Q36*P$245,2)</f>
        <v>0</v>
      </c>
      <c r="Q36" s="302">
        <f>ROUND('Budget Summary'!$Q36*Q$245,2)</f>
        <v>0</v>
      </c>
      <c r="R36" s="302">
        <f>ROUND('Budget Summary'!$Q36*R$245,2)</f>
        <v>0</v>
      </c>
      <c r="S36" s="302">
        <f>ROUND('Budget Summary'!$Q36*S$245,2)</f>
        <v>0</v>
      </c>
      <c r="T36" s="302">
        <f>ROUND('Budget Summary'!$Q36*T$245,2)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Summary'!Q37</f>
        <v>0</v>
      </c>
      <c r="I37" s="302">
        <f>ROUND('Budget Summary'!$Q37*I$245,2)</f>
        <v>0</v>
      </c>
      <c r="J37" s="302">
        <f>ROUND('Budget Summary'!$Q37*J$245,2)</f>
        <v>0</v>
      </c>
      <c r="K37" s="302">
        <f>ROUND('Budget Summary'!$Q37*K$245,2)</f>
        <v>0</v>
      </c>
      <c r="L37" s="302">
        <f>ROUND('Budget Summary'!$Q37*L$245,2)</f>
        <v>0</v>
      </c>
      <c r="M37" s="302">
        <f>ROUND('Budget Summary'!$Q37*M$245,2)</f>
        <v>0</v>
      </c>
      <c r="N37" s="302">
        <f>ROUND('Budget Summary'!$Q37*N$245,2)</f>
        <v>0</v>
      </c>
      <c r="O37" s="302">
        <f>ROUND('Budget Summary'!$Q37*O$245,2)</f>
        <v>0</v>
      </c>
      <c r="P37" s="302">
        <f>ROUND('Budget Summary'!$Q37*P$245,2)</f>
        <v>0</v>
      </c>
      <c r="Q37" s="302">
        <f>ROUND('Budget Summary'!$Q37*Q$245,2)</f>
        <v>0</v>
      </c>
      <c r="R37" s="302">
        <f>ROUND('Budget Summary'!$Q37*R$245,2)</f>
        <v>0</v>
      </c>
      <c r="S37" s="302">
        <f>ROUND('Budget Summary'!$Q37*S$245,2)</f>
        <v>0</v>
      </c>
      <c r="T37" s="302">
        <f>ROUND('Budget Summary'!$Q37*T$245,2)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Summary'!Q38</f>
        <v>0</v>
      </c>
      <c r="I38" s="302">
        <f>ROUND('Budget Summary'!$Q38*I$245,2)</f>
        <v>0</v>
      </c>
      <c r="J38" s="302">
        <f>ROUND('Budget Summary'!$Q38*J$245,2)</f>
        <v>0</v>
      </c>
      <c r="K38" s="302">
        <f>ROUND('Budget Summary'!$Q38*K$245,2)</f>
        <v>0</v>
      </c>
      <c r="L38" s="302">
        <f>ROUND('Budget Summary'!$Q38*L$245,2)</f>
        <v>0</v>
      </c>
      <c r="M38" s="302">
        <f>ROUND('Budget Summary'!$Q38*M$245,2)</f>
        <v>0</v>
      </c>
      <c r="N38" s="302">
        <f>ROUND('Budget Summary'!$Q38*N$245,2)</f>
        <v>0</v>
      </c>
      <c r="O38" s="302">
        <f>ROUND('Budget Summary'!$Q38*O$245,2)</f>
        <v>0</v>
      </c>
      <c r="P38" s="302">
        <f>ROUND('Budget Summary'!$Q38*P$245,2)</f>
        <v>0</v>
      </c>
      <c r="Q38" s="302">
        <f>ROUND('Budget Summary'!$Q38*Q$245,2)</f>
        <v>0</v>
      </c>
      <c r="R38" s="302">
        <f>ROUND('Budget Summary'!$Q38*R$245,2)</f>
        <v>0</v>
      </c>
      <c r="S38" s="302">
        <f>ROUND('Budget Summary'!$Q38*S$245,2)</f>
        <v>0</v>
      </c>
      <c r="T38" s="302">
        <f>ROUND('Budget Summary'!$Q38*T$245,2)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Summary'!Q39</f>
        <v>0</v>
      </c>
      <c r="I39" s="302">
        <f>ROUND('Budget Summary'!$Q39*I$245,2)</f>
        <v>0</v>
      </c>
      <c r="J39" s="302">
        <f>ROUND('Budget Summary'!$Q39*J$245,2)</f>
        <v>0</v>
      </c>
      <c r="K39" s="302">
        <f>ROUND('Budget Summary'!$Q39*K$245,2)</f>
        <v>0</v>
      </c>
      <c r="L39" s="302">
        <f>ROUND('Budget Summary'!$Q39*L$245,2)</f>
        <v>0</v>
      </c>
      <c r="M39" s="302">
        <f>ROUND('Budget Summary'!$Q39*M$245,2)</f>
        <v>0</v>
      </c>
      <c r="N39" s="302">
        <f>ROUND('Budget Summary'!$Q39*N$245,2)</f>
        <v>0</v>
      </c>
      <c r="O39" s="302">
        <f>ROUND('Budget Summary'!$Q39*O$245,2)</f>
        <v>0</v>
      </c>
      <c r="P39" s="302">
        <f>ROUND('Budget Summary'!$Q39*P$245,2)</f>
        <v>0</v>
      </c>
      <c r="Q39" s="302">
        <f>ROUND('Budget Summary'!$Q39*Q$245,2)</f>
        <v>0</v>
      </c>
      <c r="R39" s="302">
        <f>ROUND('Budget Summary'!$Q39*R$245,2)</f>
        <v>0</v>
      </c>
      <c r="S39" s="302">
        <f>ROUND('Budget Summary'!$Q39*S$245,2)</f>
        <v>0</v>
      </c>
      <c r="T39" s="302">
        <f>ROUND('Budget Summary'!$Q39*T$245,2)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Summary'!Q41</f>
        <v>0</v>
      </c>
      <c r="I41" s="302">
        <f>ROUND('Budget Summary'!$Q41*I$245,2)</f>
        <v>0</v>
      </c>
      <c r="J41" s="302">
        <f>ROUND('Budget Summary'!$Q41*J$245,2)</f>
        <v>0</v>
      </c>
      <c r="K41" s="302">
        <f>ROUND('Budget Summary'!$Q41*K$245,2)</f>
        <v>0</v>
      </c>
      <c r="L41" s="302">
        <f>ROUND('Budget Summary'!$Q41*L$245,2)</f>
        <v>0</v>
      </c>
      <c r="M41" s="302">
        <f>ROUND('Budget Summary'!$Q41*M$245,2)</f>
        <v>0</v>
      </c>
      <c r="N41" s="302">
        <f>ROUND('Budget Summary'!$Q41*N$245,2)</f>
        <v>0</v>
      </c>
      <c r="O41" s="302">
        <f>ROUND('Budget Summary'!$Q41*O$245,2)</f>
        <v>0</v>
      </c>
      <c r="P41" s="302">
        <f>ROUND('Budget Summary'!$Q41*P$245,2)</f>
        <v>0</v>
      </c>
      <c r="Q41" s="302">
        <f>ROUND('Budget Summary'!$Q41*Q$245,2)</f>
        <v>0</v>
      </c>
      <c r="R41" s="302">
        <f>ROUND('Budget Summary'!$Q41*R$245,2)</f>
        <v>0</v>
      </c>
      <c r="S41" s="302">
        <f>ROUND('Budget Summary'!$Q41*S$245,2)</f>
        <v>0</v>
      </c>
      <c r="T41" s="302">
        <f>ROUND('Budget Summary'!$Q41*T$245,2)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Summary'!Q42</f>
        <v>0</v>
      </c>
      <c r="I42" s="302">
        <f>ROUND('Budget Summary'!$Q42*I$245,2)</f>
        <v>0</v>
      </c>
      <c r="J42" s="302">
        <f>ROUND('Budget Summary'!$Q42*J$245,2)</f>
        <v>0</v>
      </c>
      <c r="K42" s="302">
        <f>ROUND('Budget Summary'!$Q42*K$245,2)</f>
        <v>0</v>
      </c>
      <c r="L42" s="302">
        <f>ROUND('Budget Summary'!$Q42*L$245,2)</f>
        <v>0</v>
      </c>
      <c r="M42" s="302">
        <f>ROUND('Budget Summary'!$Q42*M$245,2)</f>
        <v>0</v>
      </c>
      <c r="N42" s="302">
        <f>ROUND('Budget Summary'!$Q42*N$245,2)</f>
        <v>0</v>
      </c>
      <c r="O42" s="302">
        <f>ROUND('Budget Summary'!$Q42*O$245,2)</f>
        <v>0</v>
      </c>
      <c r="P42" s="302">
        <f>ROUND('Budget Summary'!$Q42*P$245,2)</f>
        <v>0</v>
      </c>
      <c r="Q42" s="302">
        <f>ROUND('Budget Summary'!$Q42*Q$245,2)</f>
        <v>0</v>
      </c>
      <c r="R42" s="302">
        <f>ROUND('Budget Summary'!$Q42*R$245,2)</f>
        <v>0</v>
      </c>
      <c r="S42" s="302">
        <f>ROUND('Budget Summary'!$Q42*S$245,2)</f>
        <v>0</v>
      </c>
      <c r="T42" s="302">
        <f>ROUND('Budget Summary'!$Q42*T$245,2)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Summary'!Q43</f>
        <v>0</v>
      </c>
      <c r="I43" s="302">
        <f>ROUND('Budget Summary'!$Q43*I$245,2)</f>
        <v>0</v>
      </c>
      <c r="J43" s="302">
        <f>ROUND('Budget Summary'!$Q43*J$245,2)</f>
        <v>0</v>
      </c>
      <c r="K43" s="302">
        <f>ROUND('Budget Summary'!$Q43*K$245,2)</f>
        <v>0</v>
      </c>
      <c r="L43" s="302">
        <f>ROUND('Budget Summary'!$Q43*L$245,2)</f>
        <v>0</v>
      </c>
      <c r="M43" s="302">
        <f>ROUND('Budget Summary'!$Q43*M$245,2)</f>
        <v>0</v>
      </c>
      <c r="N43" s="302">
        <f>ROUND('Budget Summary'!$Q43*N$245,2)</f>
        <v>0</v>
      </c>
      <c r="O43" s="302">
        <f>ROUND('Budget Summary'!$Q43*O$245,2)</f>
        <v>0</v>
      </c>
      <c r="P43" s="302">
        <f>ROUND('Budget Summary'!$Q43*P$245,2)</f>
        <v>0</v>
      </c>
      <c r="Q43" s="302">
        <f>ROUND('Budget Summary'!$Q43*Q$245,2)</f>
        <v>0</v>
      </c>
      <c r="R43" s="302">
        <f>ROUND('Budget Summary'!$Q43*R$245,2)</f>
        <v>0</v>
      </c>
      <c r="S43" s="302">
        <f>ROUND('Budget Summary'!$Q43*S$245,2)</f>
        <v>0</v>
      </c>
      <c r="T43" s="302">
        <f>ROUND('Budget Summary'!$Q43*T$245,2)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Summary'!Q50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Summary'!Q51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Summary'!Q53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Summary'!Q54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Summary'!Q55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Summary'!Q56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Summary'!Q58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Summary'!Q59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Summary'!Q60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Summary'!Q61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Summary'!Q62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Summary'!Q63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Summary'!Q64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Summary'!Q65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Summary'!Q66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Summary'!Q67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Summary'!Q68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Summary'!Q69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Summary'!Q71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Summary'!Q72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Summary'!Q73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Summary'!Q75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Summary'!Q76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Summary'!Q77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Summary'!Q78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Summary'!Q79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Summary'!Q80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Summary'!Q81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Summary'!Q82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Summary'!Q84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Summary'!Q85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Summary'!Q86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Summary'!Q87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Summary'!Q88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Summary'!Q89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Summary'!Q90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Summary'!Q91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Summary'!Q92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Summary'!Q93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Summary'!Q94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Summary'!Q95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Summary'!Q96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Summary'!Q97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Summary'!Q98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Summary'!Q99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Summary'!Q100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Summary'!Q101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Summary'!Q102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Summary'!Q103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Summary'!Q104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Summary'!Q105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Summary'!Q106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Summary'!Q107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Summary'!Q108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Summary'!Q109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Summary'!Q110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Summary'!Q112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Summary'!Q113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Summary'!Q114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Summary'!Q115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Summary'!Q116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Summary'!Q117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Summary'!Q118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Summary'!Q119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Summary'!Q121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Summary'!Q122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Summary'!Q123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Summary'!Q124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Summary'!Q125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Summary'!Q126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Summary'!Q127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Summary'!Q128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Summary'!Q130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Summary'!Q131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Summary'!Q132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Summary'!Q133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Summary'!Q134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Summary'!Q136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Summary'!Q137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Summary'!Q138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Summary'!Q139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Summary'!Q140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Summary'!Q141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Summary'!Q142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Summary'!Q143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Summary'!Q144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Summary'!Q145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Summary'!Q147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Summary'!Q148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Summary'!Q149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Summary'!Q150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Summary'!Q152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Summary'!Q153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Summary'!Q154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Summary'!Q156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Summary'!Q157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Summary'!Q159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Summary'!Q160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Summary'!Q161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Summary'!Q162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Summary'!Q163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Summary'!Q164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Summary'!Q165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Summary'!Q167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Summary'!Q168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Summary'!Q169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Summary'!Q171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Summary'!Q172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Summary'!Q173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Summary'!Q174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Summary'!Q176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Summary'!Q177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Summary'!Q178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Summary'!Q179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Summary'!Q180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Summary'!Q181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Summary'!Q183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Summary'!Q184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Summary'!Q185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Summary'!Q186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Summary'!Q187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Summary'!Q188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Summary'!Q189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Summary'!Q190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Summary'!Q191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Summary'!Q192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Summary'!Q193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Summary'!Q194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Summary'!Q195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Summary'!Q196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Summary'!Q198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Summary'!Q199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Summary'!Q200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Summary'!Q201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Summary'!Q202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Summary'!Q204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Summary'!Q205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Summary'!Q207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Summary'!Q208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Summary'!Q209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Summary'!Q210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Summary'!Q211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Summary'!Q213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Summary'!Q214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Summary'!Q215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Summary'!Q216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Summary'!Q217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Summary'!Q218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Summary'!Q219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Summary'!Q220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Summary'!Q221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Summary'!Q222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Summary'!Q223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Summary'!Q224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Summary'!Q226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Summary'!Q227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Summary'!Q229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Summary'!Q242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Summary'!B12</f>
        <v>Contract 10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Summary'!R9</f>
        <v>0</v>
      </c>
      <c r="I9" s="302">
        <f>ROUND('Budget Summary'!$R9*I$245,2)</f>
        <v>0</v>
      </c>
      <c r="J9" s="302">
        <f>ROUND('Budget Summary'!$R9*J$245,2)</f>
        <v>0</v>
      </c>
      <c r="K9" s="302">
        <f>ROUND('Budget Summary'!$R9*K$245,2)</f>
        <v>0</v>
      </c>
      <c r="L9" s="302">
        <f>ROUND('Budget Summary'!$R9*L$245,2)</f>
        <v>0</v>
      </c>
      <c r="M9" s="302">
        <f>ROUND('Budget Summary'!$R9*M$245,2)</f>
        <v>0</v>
      </c>
      <c r="N9" s="302">
        <f>ROUND('Budget Summary'!$R9*N$245,2)</f>
        <v>0</v>
      </c>
      <c r="O9" s="302">
        <f>ROUND('Budget Summary'!$R9*O$245,2)</f>
        <v>0</v>
      </c>
      <c r="P9" s="302">
        <f>ROUND('Budget Summary'!$R9*P$245,2)</f>
        <v>0</v>
      </c>
      <c r="Q9" s="302">
        <f>ROUND('Budget Summary'!$R9*Q$245,2)</f>
        <v>0</v>
      </c>
      <c r="R9" s="302">
        <f>ROUND('Budget Summary'!$R9*R$245,2)</f>
        <v>0</v>
      </c>
      <c r="S9" s="302">
        <f>ROUND('Budget Summary'!$R9*S$245,2)</f>
        <v>0</v>
      </c>
      <c r="T9" s="302">
        <f>ROUND('Budget Summary'!$R9*T$245,2)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Summary'!R10</f>
        <v>0</v>
      </c>
      <c r="I10" s="302">
        <f>ROUND('Budget Summary'!$R10*I$245,2)</f>
        <v>0</v>
      </c>
      <c r="J10" s="302">
        <f>ROUND('Budget Summary'!$R10*J$245,2)</f>
        <v>0</v>
      </c>
      <c r="K10" s="302">
        <f>ROUND('Budget Summary'!$R10*K$245,2)</f>
        <v>0</v>
      </c>
      <c r="L10" s="302">
        <f>ROUND('Budget Summary'!$R10*L$245,2)</f>
        <v>0</v>
      </c>
      <c r="M10" s="302">
        <f>ROUND('Budget Summary'!$R10*M$245,2)</f>
        <v>0</v>
      </c>
      <c r="N10" s="302">
        <f>ROUND('Budget Summary'!$R10*N$245,2)</f>
        <v>0</v>
      </c>
      <c r="O10" s="302">
        <f>ROUND('Budget Summary'!$R10*O$245,2)</f>
        <v>0</v>
      </c>
      <c r="P10" s="302">
        <f>ROUND('Budget Summary'!$R10*P$245,2)</f>
        <v>0</v>
      </c>
      <c r="Q10" s="302">
        <f>ROUND('Budget Summary'!$R10*Q$245,2)</f>
        <v>0</v>
      </c>
      <c r="R10" s="302">
        <f>ROUND('Budget Summary'!$R10*R$245,2)</f>
        <v>0</v>
      </c>
      <c r="S10" s="302">
        <f>ROUND('Budget Summary'!$R10*S$245,2)</f>
        <v>0</v>
      </c>
      <c r="T10" s="302">
        <f>ROUND('Budget Summary'!$R10*T$245,2)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Summary'!R11</f>
        <v>0</v>
      </c>
      <c r="I11" s="302">
        <f>ROUND('Budget Summary'!$R11*I$245,2)</f>
        <v>0</v>
      </c>
      <c r="J11" s="302">
        <f>ROUND('Budget Summary'!$R11*J$245,2)</f>
        <v>0</v>
      </c>
      <c r="K11" s="302">
        <f>ROUND('Budget Summary'!$R11*K$245,2)</f>
        <v>0</v>
      </c>
      <c r="L11" s="302">
        <f>ROUND('Budget Summary'!$R11*L$245,2)</f>
        <v>0</v>
      </c>
      <c r="M11" s="302">
        <f>ROUND('Budget Summary'!$R11*M$245,2)</f>
        <v>0</v>
      </c>
      <c r="N11" s="302">
        <f>ROUND('Budget Summary'!$R11*N$245,2)</f>
        <v>0</v>
      </c>
      <c r="O11" s="302">
        <f>ROUND('Budget Summary'!$R11*O$245,2)</f>
        <v>0</v>
      </c>
      <c r="P11" s="302">
        <f>ROUND('Budget Summary'!$R11*P$245,2)</f>
        <v>0</v>
      </c>
      <c r="Q11" s="302">
        <f>ROUND('Budget Summary'!$R11*Q$245,2)</f>
        <v>0</v>
      </c>
      <c r="R11" s="302">
        <f>ROUND('Budget Summary'!$R11*R$245,2)</f>
        <v>0</v>
      </c>
      <c r="S11" s="302">
        <f>ROUND('Budget Summary'!$R11*S$245,2)</f>
        <v>0</v>
      </c>
      <c r="T11" s="302">
        <f>ROUND('Budget Summary'!$R11*T$245,2)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Summary'!R14</f>
        <v>0</v>
      </c>
      <c r="I14" s="302">
        <f>ROUND('Budget Summary'!$R14*I$245,2)</f>
        <v>0</v>
      </c>
      <c r="J14" s="302">
        <f>ROUND('Budget Summary'!$R14*J$245,2)</f>
        <v>0</v>
      </c>
      <c r="K14" s="302">
        <f>ROUND('Budget Summary'!$R14*K$245,2)</f>
        <v>0</v>
      </c>
      <c r="L14" s="302">
        <f>ROUND('Budget Summary'!$R14*L$245,2)</f>
        <v>0</v>
      </c>
      <c r="M14" s="302">
        <f>ROUND('Budget Summary'!$R14*M$245,2)</f>
        <v>0</v>
      </c>
      <c r="N14" s="302">
        <f>ROUND('Budget Summary'!$R14*N$245,2)</f>
        <v>0</v>
      </c>
      <c r="O14" s="302">
        <f>ROUND('Budget Summary'!$R14*O$245,2)</f>
        <v>0</v>
      </c>
      <c r="P14" s="302">
        <f>ROUND('Budget Summary'!$R14*P$245,2)</f>
        <v>0</v>
      </c>
      <c r="Q14" s="302">
        <f>ROUND('Budget Summary'!$R14*Q$245,2)</f>
        <v>0</v>
      </c>
      <c r="R14" s="302">
        <f>ROUND('Budget Summary'!$R14*R$245,2)</f>
        <v>0</v>
      </c>
      <c r="S14" s="302">
        <f>ROUND('Budget Summary'!$R14*S$245,2)</f>
        <v>0</v>
      </c>
      <c r="T14" s="302">
        <f>ROUND('Budget Summary'!$R14*T$245,2)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Summary'!R15</f>
        <v>0</v>
      </c>
      <c r="I15" s="302">
        <f>ROUND('Budget Summary'!$R15*I$245,2)</f>
        <v>0</v>
      </c>
      <c r="J15" s="302">
        <f>ROUND('Budget Summary'!$R15*J$245,2)</f>
        <v>0</v>
      </c>
      <c r="K15" s="302">
        <f>ROUND('Budget Summary'!$R15*K$245,2)</f>
        <v>0</v>
      </c>
      <c r="L15" s="302">
        <f>ROUND('Budget Summary'!$R15*L$245,2)</f>
        <v>0</v>
      </c>
      <c r="M15" s="302">
        <f>ROUND('Budget Summary'!$R15*M$245,2)</f>
        <v>0</v>
      </c>
      <c r="N15" s="302">
        <f>ROUND('Budget Summary'!$R15*N$245,2)</f>
        <v>0</v>
      </c>
      <c r="O15" s="302">
        <f>ROUND('Budget Summary'!$R15*O$245,2)</f>
        <v>0</v>
      </c>
      <c r="P15" s="302">
        <f>ROUND('Budget Summary'!$R15*P$245,2)</f>
        <v>0</v>
      </c>
      <c r="Q15" s="302">
        <f>ROUND('Budget Summary'!$R15*Q$245,2)</f>
        <v>0</v>
      </c>
      <c r="R15" s="302">
        <f>ROUND('Budget Summary'!$R15*R$245,2)</f>
        <v>0</v>
      </c>
      <c r="S15" s="302">
        <f>ROUND('Budget Summary'!$R15*S$245,2)</f>
        <v>0</v>
      </c>
      <c r="T15" s="302">
        <f>ROUND('Budget Summary'!$R15*T$245,2)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Summary'!R16</f>
        <v>0</v>
      </c>
      <c r="I16" s="302">
        <f>ROUND('Budget Summary'!$R16*I$245,2)</f>
        <v>0</v>
      </c>
      <c r="J16" s="302">
        <f>ROUND('Budget Summary'!$R16*J$245,2)</f>
        <v>0</v>
      </c>
      <c r="K16" s="302">
        <f>ROUND('Budget Summary'!$R16*K$245,2)</f>
        <v>0</v>
      </c>
      <c r="L16" s="302">
        <f>ROUND('Budget Summary'!$R16*L$245,2)</f>
        <v>0</v>
      </c>
      <c r="M16" s="302">
        <f>ROUND('Budget Summary'!$R16*M$245,2)</f>
        <v>0</v>
      </c>
      <c r="N16" s="302">
        <f>ROUND('Budget Summary'!$R16*N$245,2)</f>
        <v>0</v>
      </c>
      <c r="O16" s="302">
        <f>ROUND('Budget Summary'!$R16*O$245,2)</f>
        <v>0</v>
      </c>
      <c r="P16" s="302">
        <f>ROUND('Budget Summary'!$R16*P$245,2)</f>
        <v>0</v>
      </c>
      <c r="Q16" s="302">
        <f>ROUND('Budget Summary'!$R16*Q$245,2)</f>
        <v>0</v>
      </c>
      <c r="R16" s="302">
        <f>ROUND('Budget Summary'!$R16*R$245,2)</f>
        <v>0</v>
      </c>
      <c r="S16" s="302">
        <f>ROUND('Budget Summary'!$R16*S$245,2)</f>
        <v>0</v>
      </c>
      <c r="T16" s="302">
        <f>ROUND('Budget Summary'!$R16*T$245,2)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Summary'!R17</f>
        <v>0</v>
      </c>
      <c r="I17" s="302">
        <f>ROUND('Budget Summary'!$R17*I$245,2)</f>
        <v>0</v>
      </c>
      <c r="J17" s="302">
        <f>ROUND('Budget Summary'!$R17*J$245,2)</f>
        <v>0</v>
      </c>
      <c r="K17" s="302">
        <f>ROUND('Budget Summary'!$R17*K$245,2)</f>
        <v>0</v>
      </c>
      <c r="L17" s="302">
        <f>ROUND('Budget Summary'!$R17*L$245,2)</f>
        <v>0</v>
      </c>
      <c r="M17" s="302">
        <f>ROUND('Budget Summary'!$R17*M$245,2)</f>
        <v>0</v>
      </c>
      <c r="N17" s="302">
        <f>ROUND('Budget Summary'!$R17*N$245,2)</f>
        <v>0</v>
      </c>
      <c r="O17" s="302">
        <f>ROUND('Budget Summary'!$R17*O$245,2)</f>
        <v>0</v>
      </c>
      <c r="P17" s="302">
        <f>ROUND('Budget Summary'!$R17*P$245,2)</f>
        <v>0</v>
      </c>
      <c r="Q17" s="302">
        <f>ROUND('Budget Summary'!$R17*Q$245,2)</f>
        <v>0</v>
      </c>
      <c r="R17" s="302">
        <f>ROUND('Budget Summary'!$R17*R$245,2)</f>
        <v>0</v>
      </c>
      <c r="S17" s="302">
        <f>ROUND('Budget Summary'!$R17*S$245,2)</f>
        <v>0</v>
      </c>
      <c r="T17" s="302">
        <f>ROUND('Budget Summary'!$R17*T$245,2)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Summary'!R19</f>
        <v>0</v>
      </c>
      <c r="I19" s="302">
        <f>ROUND('Budget Summary'!$R19*I$245,2)</f>
        <v>0</v>
      </c>
      <c r="J19" s="302">
        <f>ROUND('Budget Summary'!$R19*J$245,2)</f>
        <v>0</v>
      </c>
      <c r="K19" s="302">
        <f>ROUND('Budget Summary'!$R19*K$245,2)</f>
        <v>0</v>
      </c>
      <c r="L19" s="302">
        <f>ROUND('Budget Summary'!$R19*L$245,2)</f>
        <v>0</v>
      </c>
      <c r="M19" s="302">
        <f>ROUND('Budget Summary'!$R19*M$245,2)</f>
        <v>0</v>
      </c>
      <c r="N19" s="302">
        <f>ROUND('Budget Summary'!$R19*N$245,2)</f>
        <v>0</v>
      </c>
      <c r="O19" s="302">
        <f>ROUND('Budget Summary'!$R19*O$245,2)</f>
        <v>0</v>
      </c>
      <c r="P19" s="302">
        <f>ROUND('Budget Summary'!$R19*P$245,2)</f>
        <v>0</v>
      </c>
      <c r="Q19" s="302">
        <f>ROUND('Budget Summary'!$R19*Q$245,2)</f>
        <v>0</v>
      </c>
      <c r="R19" s="302">
        <f>ROUND('Budget Summary'!$R19*R$245,2)</f>
        <v>0</v>
      </c>
      <c r="S19" s="302">
        <f>ROUND('Budget Summary'!$R19*S$245,2)</f>
        <v>0</v>
      </c>
      <c r="T19" s="302">
        <f>ROUND('Budget Summary'!$R19*T$245,2)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Summary'!R20</f>
        <v>0</v>
      </c>
      <c r="I20" s="302">
        <f>ROUND('Budget Summary'!$R20*I$245,2)</f>
        <v>0</v>
      </c>
      <c r="J20" s="302">
        <f>ROUND('Budget Summary'!$R20*J$245,2)</f>
        <v>0</v>
      </c>
      <c r="K20" s="302">
        <f>ROUND('Budget Summary'!$R20*K$245,2)</f>
        <v>0</v>
      </c>
      <c r="L20" s="302">
        <f>ROUND('Budget Summary'!$R20*L$245,2)</f>
        <v>0</v>
      </c>
      <c r="M20" s="302">
        <f>ROUND('Budget Summary'!$R20*M$245,2)</f>
        <v>0</v>
      </c>
      <c r="N20" s="302">
        <f>ROUND('Budget Summary'!$R20*N$245,2)</f>
        <v>0</v>
      </c>
      <c r="O20" s="302">
        <f>ROUND('Budget Summary'!$R20*O$245,2)</f>
        <v>0</v>
      </c>
      <c r="P20" s="302">
        <f>ROUND('Budget Summary'!$R20*P$245,2)</f>
        <v>0</v>
      </c>
      <c r="Q20" s="302">
        <f>ROUND('Budget Summary'!$R20*Q$245,2)</f>
        <v>0</v>
      </c>
      <c r="R20" s="302">
        <f>ROUND('Budget Summary'!$R20*R$245,2)</f>
        <v>0</v>
      </c>
      <c r="S20" s="302">
        <f>ROUND('Budget Summary'!$R20*S$245,2)</f>
        <v>0</v>
      </c>
      <c r="T20" s="302">
        <f>ROUND('Budget Summary'!$R20*T$245,2)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Summary'!R21</f>
        <v>0</v>
      </c>
      <c r="I21" s="302">
        <f>ROUND('Budget Summary'!$R21*I$245,2)</f>
        <v>0</v>
      </c>
      <c r="J21" s="302">
        <f>ROUND('Budget Summary'!$R21*J$245,2)</f>
        <v>0</v>
      </c>
      <c r="K21" s="302">
        <f>ROUND('Budget Summary'!$R21*K$245,2)</f>
        <v>0</v>
      </c>
      <c r="L21" s="302">
        <f>ROUND('Budget Summary'!$R21*L$245,2)</f>
        <v>0</v>
      </c>
      <c r="M21" s="302">
        <f>ROUND('Budget Summary'!$R21*M$245,2)</f>
        <v>0</v>
      </c>
      <c r="N21" s="302">
        <f>ROUND('Budget Summary'!$R21*N$245,2)</f>
        <v>0</v>
      </c>
      <c r="O21" s="302">
        <f>ROUND('Budget Summary'!$R21*O$245,2)</f>
        <v>0</v>
      </c>
      <c r="P21" s="302">
        <f>ROUND('Budget Summary'!$R21*P$245,2)</f>
        <v>0</v>
      </c>
      <c r="Q21" s="302">
        <f>ROUND('Budget Summary'!$R21*Q$245,2)</f>
        <v>0</v>
      </c>
      <c r="R21" s="302">
        <f>ROUND('Budget Summary'!$R21*R$245,2)</f>
        <v>0</v>
      </c>
      <c r="S21" s="302">
        <f>ROUND('Budget Summary'!$R21*S$245,2)</f>
        <v>0</v>
      </c>
      <c r="T21" s="302">
        <f>ROUND('Budget Summary'!$R21*T$245,2)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Summary'!R22</f>
        <v>0</v>
      </c>
      <c r="I22" s="302">
        <f>ROUND('Budget Summary'!$R22*I$245,2)</f>
        <v>0</v>
      </c>
      <c r="J22" s="302">
        <f>ROUND('Budget Summary'!$R22*J$245,2)</f>
        <v>0</v>
      </c>
      <c r="K22" s="302">
        <f>ROUND('Budget Summary'!$R22*K$245,2)</f>
        <v>0</v>
      </c>
      <c r="L22" s="302">
        <f>ROUND('Budget Summary'!$R22*L$245,2)</f>
        <v>0</v>
      </c>
      <c r="M22" s="302">
        <f>ROUND('Budget Summary'!$R22*M$245,2)</f>
        <v>0</v>
      </c>
      <c r="N22" s="302">
        <f>ROUND('Budget Summary'!$R22*N$245,2)</f>
        <v>0</v>
      </c>
      <c r="O22" s="302">
        <f>ROUND('Budget Summary'!$R22*O$245,2)</f>
        <v>0</v>
      </c>
      <c r="P22" s="302">
        <f>ROUND('Budget Summary'!$R22*P$245,2)</f>
        <v>0</v>
      </c>
      <c r="Q22" s="302">
        <f>ROUND('Budget Summary'!$R22*Q$245,2)</f>
        <v>0</v>
      </c>
      <c r="R22" s="302">
        <f>ROUND('Budget Summary'!$R22*R$245,2)</f>
        <v>0</v>
      </c>
      <c r="S22" s="302">
        <f>ROUND('Budget Summary'!$R22*S$245,2)</f>
        <v>0</v>
      </c>
      <c r="T22" s="302">
        <f>ROUND('Budget Summary'!$R22*T$245,2)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Summary'!R23</f>
        <v>0</v>
      </c>
      <c r="I23" s="302">
        <f>ROUND('Budget Summary'!$R23*I$245,2)</f>
        <v>0</v>
      </c>
      <c r="J23" s="302">
        <f>ROUND('Budget Summary'!$R23*J$245,2)</f>
        <v>0</v>
      </c>
      <c r="K23" s="302">
        <f>ROUND('Budget Summary'!$R23*K$245,2)</f>
        <v>0</v>
      </c>
      <c r="L23" s="302">
        <f>ROUND('Budget Summary'!$R23*L$245,2)</f>
        <v>0</v>
      </c>
      <c r="M23" s="302">
        <f>ROUND('Budget Summary'!$R23*M$245,2)</f>
        <v>0</v>
      </c>
      <c r="N23" s="302">
        <f>ROUND('Budget Summary'!$R23*N$245,2)</f>
        <v>0</v>
      </c>
      <c r="O23" s="302">
        <f>ROUND('Budget Summary'!$R23*O$245,2)</f>
        <v>0</v>
      </c>
      <c r="P23" s="302">
        <f>ROUND('Budget Summary'!$R23*P$245,2)</f>
        <v>0</v>
      </c>
      <c r="Q23" s="302">
        <f>ROUND('Budget Summary'!$R23*Q$245,2)</f>
        <v>0</v>
      </c>
      <c r="R23" s="302">
        <f>ROUND('Budget Summary'!$R23*R$245,2)</f>
        <v>0</v>
      </c>
      <c r="S23" s="302">
        <f>ROUND('Budget Summary'!$R23*S$245,2)</f>
        <v>0</v>
      </c>
      <c r="T23" s="302">
        <f>ROUND('Budget Summary'!$R23*T$245,2)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Summary'!R24</f>
        <v>0</v>
      </c>
      <c r="I24" s="302">
        <f>ROUND('Budget Summary'!$R24*I$245,2)</f>
        <v>0</v>
      </c>
      <c r="J24" s="302">
        <f>ROUND('Budget Summary'!$R24*J$245,2)</f>
        <v>0</v>
      </c>
      <c r="K24" s="302">
        <f>ROUND('Budget Summary'!$R24*K$245,2)</f>
        <v>0</v>
      </c>
      <c r="L24" s="302">
        <f>ROUND('Budget Summary'!$R24*L$245,2)</f>
        <v>0</v>
      </c>
      <c r="M24" s="302">
        <f>ROUND('Budget Summary'!$R24*M$245,2)</f>
        <v>0</v>
      </c>
      <c r="N24" s="302">
        <f>ROUND('Budget Summary'!$R24*N$245,2)</f>
        <v>0</v>
      </c>
      <c r="O24" s="302">
        <f>ROUND('Budget Summary'!$R24*O$245,2)</f>
        <v>0</v>
      </c>
      <c r="P24" s="302">
        <f>ROUND('Budget Summary'!$R24*P$245,2)</f>
        <v>0</v>
      </c>
      <c r="Q24" s="302">
        <f>ROUND('Budget Summary'!$R24*Q$245,2)</f>
        <v>0</v>
      </c>
      <c r="R24" s="302">
        <f>ROUND('Budget Summary'!$R24*R$245,2)</f>
        <v>0</v>
      </c>
      <c r="S24" s="302">
        <f>ROUND('Budget Summary'!$R24*S$245,2)</f>
        <v>0</v>
      </c>
      <c r="T24" s="302">
        <f>ROUND('Budget Summary'!$R24*T$245,2)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Summary'!R25</f>
        <v>0</v>
      </c>
      <c r="I25" s="302">
        <f>ROUND('Budget Summary'!$R25*I$245,2)</f>
        <v>0</v>
      </c>
      <c r="J25" s="302">
        <f>ROUND('Budget Summary'!$R25*J$245,2)</f>
        <v>0</v>
      </c>
      <c r="K25" s="302">
        <f>ROUND('Budget Summary'!$R25*K$245,2)</f>
        <v>0</v>
      </c>
      <c r="L25" s="302">
        <f>ROUND('Budget Summary'!$R25*L$245,2)</f>
        <v>0</v>
      </c>
      <c r="M25" s="302">
        <f>ROUND('Budget Summary'!$R25*M$245,2)</f>
        <v>0</v>
      </c>
      <c r="N25" s="302">
        <f>ROUND('Budget Summary'!$R25*N$245,2)</f>
        <v>0</v>
      </c>
      <c r="O25" s="302">
        <f>ROUND('Budget Summary'!$R25*O$245,2)</f>
        <v>0</v>
      </c>
      <c r="P25" s="302">
        <f>ROUND('Budget Summary'!$R25*P$245,2)</f>
        <v>0</v>
      </c>
      <c r="Q25" s="302">
        <f>ROUND('Budget Summary'!$R25*Q$245,2)</f>
        <v>0</v>
      </c>
      <c r="R25" s="302">
        <f>ROUND('Budget Summary'!$R25*R$245,2)</f>
        <v>0</v>
      </c>
      <c r="S25" s="302">
        <f>ROUND('Budget Summary'!$R25*S$245,2)</f>
        <v>0</v>
      </c>
      <c r="T25" s="302">
        <f>ROUND('Budget Summary'!$R25*T$245,2)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Summary'!R26</f>
        <v>0</v>
      </c>
      <c r="I26" s="302">
        <f>ROUND('Budget Summary'!$R26*I$245,2)</f>
        <v>0</v>
      </c>
      <c r="J26" s="302">
        <f>ROUND('Budget Summary'!$R26*J$245,2)</f>
        <v>0</v>
      </c>
      <c r="K26" s="302">
        <f>ROUND('Budget Summary'!$R26*K$245,2)</f>
        <v>0</v>
      </c>
      <c r="L26" s="302">
        <f>ROUND('Budget Summary'!$R26*L$245,2)</f>
        <v>0</v>
      </c>
      <c r="M26" s="302">
        <f>ROUND('Budget Summary'!$R26*M$245,2)</f>
        <v>0</v>
      </c>
      <c r="N26" s="302">
        <f>ROUND('Budget Summary'!$R26*N$245,2)</f>
        <v>0</v>
      </c>
      <c r="O26" s="302">
        <f>ROUND('Budget Summary'!$R26*O$245,2)</f>
        <v>0</v>
      </c>
      <c r="P26" s="302">
        <f>ROUND('Budget Summary'!$R26*P$245,2)</f>
        <v>0</v>
      </c>
      <c r="Q26" s="302">
        <f>ROUND('Budget Summary'!$R26*Q$245,2)</f>
        <v>0</v>
      </c>
      <c r="R26" s="302">
        <f>ROUND('Budget Summary'!$R26*R$245,2)</f>
        <v>0</v>
      </c>
      <c r="S26" s="302">
        <f>ROUND('Budget Summary'!$R26*S$245,2)</f>
        <v>0</v>
      </c>
      <c r="T26" s="302">
        <f>ROUND('Budget Summary'!$R26*T$245,2)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Summary'!R27</f>
        <v>0</v>
      </c>
      <c r="I27" s="302">
        <f>ROUND('Budget Summary'!$R27*I$245,2)</f>
        <v>0</v>
      </c>
      <c r="J27" s="302">
        <f>ROUND('Budget Summary'!$R27*J$245,2)</f>
        <v>0</v>
      </c>
      <c r="K27" s="302">
        <f>ROUND('Budget Summary'!$R27*K$245,2)</f>
        <v>0</v>
      </c>
      <c r="L27" s="302">
        <f>ROUND('Budget Summary'!$R27*L$245,2)</f>
        <v>0</v>
      </c>
      <c r="M27" s="302">
        <f>ROUND('Budget Summary'!$R27*M$245,2)</f>
        <v>0</v>
      </c>
      <c r="N27" s="302">
        <f>ROUND('Budget Summary'!$R27*N$245,2)</f>
        <v>0</v>
      </c>
      <c r="O27" s="302">
        <f>ROUND('Budget Summary'!$R27*O$245,2)</f>
        <v>0</v>
      </c>
      <c r="P27" s="302">
        <f>ROUND('Budget Summary'!$R27*P$245,2)</f>
        <v>0</v>
      </c>
      <c r="Q27" s="302">
        <f>ROUND('Budget Summary'!$R27*Q$245,2)</f>
        <v>0</v>
      </c>
      <c r="R27" s="302">
        <f>ROUND('Budget Summary'!$R27*R$245,2)</f>
        <v>0</v>
      </c>
      <c r="S27" s="302">
        <f>ROUND('Budget Summary'!$R27*S$245,2)</f>
        <v>0</v>
      </c>
      <c r="T27" s="302">
        <f>ROUND('Budget Summary'!$R27*T$245,2)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Summary'!R28</f>
        <v>0</v>
      </c>
      <c r="I28" s="302">
        <f>ROUND('Budget Summary'!$R28*I$245,2)</f>
        <v>0</v>
      </c>
      <c r="J28" s="302">
        <f>ROUND('Budget Summary'!$R28*J$245,2)</f>
        <v>0</v>
      </c>
      <c r="K28" s="302">
        <f>ROUND('Budget Summary'!$R28*K$245,2)</f>
        <v>0</v>
      </c>
      <c r="L28" s="302">
        <f>ROUND('Budget Summary'!$R28*L$245,2)</f>
        <v>0</v>
      </c>
      <c r="M28" s="302">
        <f>ROUND('Budget Summary'!$R28*M$245,2)</f>
        <v>0</v>
      </c>
      <c r="N28" s="302">
        <f>ROUND('Budget Summary'!$R28*N$245,2)</f>
        <v>0</v>
      </c>
      <c r="O28" s="302">
        <f>ROUND('Budget Summary'!$R28*O$245,2)</f>
        <v>0</v>
      </c>
      <c r="P28" s="302">
        <f>ROUND('Budget Summary'!$R28*P$245,2)</f>
        <v>0</v>
      </c>
      <c r="Q28" s="302">
        <f>ROUND('Budget Summary'!$R28*Q$245,2)</f>
        <v>0</v>
      </c>
      <c r="R28" s="302">
        <f>ROUND('Budget Summary'!$R28*R$245,2)</f>
        <v>0</v>
      </c>
      <c r="S28" s="302">
        <f>ROUND('Budget Summary'!$R28*S$245,2)</f>
        <v>0</v>
      </c>
      <c r="T28" s="302">
        <f>ROUND('Budget Summary'!$R28*T$245,2)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Summary'!R29</f>
        <v>0</v>
      </c>
      <c r="I29" s="302">
        <f>ROUND('Budget Summary'!$R29*I$245,2)</f>
        <v>0</v>
      </c>
      <c r="J29" s="302">
        <f>ROUND('Budget Summary'!$R29*J$245,2)</f>
        <v>0</v>
      </c>
      <c r="K29" s="302">
        <f>ROUND('Budget Summary'!$R29*K$245,2)</f>
        <v>0</v>
      </c>
      <c r="L29" s="302">
        <f>ROUND('Budget Summary'!$R29*L$245,2)</f>
        <v>0</v>
      </c>
      <c r="M29" s="302">
        <f>ROUND('Budget Summary'!$R29*M$245,2)</f>
        <v>0</v>
      </c>
      <c r="N29" s="302">
        <f>ROUND('Budget Summary'!$R29*N$245,2)</f>
        <v>0</v>
      </c>
      <c r="O29" s="302">
        <f>ROUND('Budget Summary'!$R29*O$245,2)</f>
        <v>0</v>
      </c>
      <c r="P29" s="302">
        <f>ROUND('Budget Summary'!$R29*P$245,2)</f>
        <v>0</v>
      </c>
      <c r="Q29" s="302">
        <f>ROUND('Budget Summary'!$R29*Q$245,2)</f>
        <v>0</v>
      </c>
      <c r="R29" s="302">
        <f>ROUND('Budget Summary'!$R29*R$245,2)</f>
        <v>0</v>
      </c>
      <c r="S29" s="302">
        <f>ROUND('Budget Summary'!$R29*S$245,2)</f>
        <v>0</v>
      </c>
      <c r="T29" s="302">
        <f>ROUND('Budget Summary'!$R29*T$245,2)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Summary'!R30</f>
        <v>0</v>
      </c>
      <c r="I30" s="302">
        <f>ROUND('Budget Summary'!$R30*I$245,2)</f>
        <v>0</v>
      </c>
      <c r="J30" s="302">
        <f>ROUND('Budget Summary'!$R30*J$245,2)</f>
        <v>0</v>
      </c>
      <c r="K30" s="302">
        <f>ROUND('Budget Summary'!$R30*K$245,2)</f>
        <v>0</v>
      </c>
      <c r="L30" s="302">
        <f>ROUND('Budget Summary'!$R30*L$245,2)</f>
        <v>0</v>
      </c>
      <c r="M30" s="302">
        <f>ROUND('Budget Summary'!$R30*M$245,2)</f>
        <v>0</v>
      </c>
      <c r="N30" s="302">
        <f>ROUND('Budget Summary'!$R30*N$245,2)</f>
        <v>0</v>
      </c>
      <c r="O30" s="302">
        <f>ROUND('Budget Summary'!$R30*O$245,2)</f>
        <v>0</v>
      </c>
      <c r="P30" s="302">
        <f>ROUND('Budget Summary'!$R30*P$245,2)</f>
        <v>0</v>
      </c>
      <c r="Q30" s="302">
        <f>ROUND('Budget Summary'!$R30*Q$245,2)</f>
        <v>0</v>
      </c>
      <c r="R30" s="302">
        <f>ROUND('Budget Summary'!$R30*R$245,2)</f>
        <v>0</v>
      </c>
      <c r="S30" s="302">
        <f>ROUND('Budget Summary'!$R30*S$245,2)</f>
        <v>0</v>
      </c>
      <c r="T30" s="302">
        <f>ROUND('Budget Summary'!$R30*T$245,2)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Summary'!R31</f>
        <v>0</v>
      </c>
      <c r="I31" s="302">
        <f>ROUND('Budget Summary'!$R31*I$245,2)</f>
        <v>0</v>
      </c>
      <c r="J31" s="302">
        <f>ROUND('Budget Summary'!$R31*J$245,2)</f>
        <v>0</v>
      </c>
      <c r="K31" s="302">
        <f>ROUND('Budget Summary'!$R31*K$245,2)</f>
        <v>0</v>
      </c>
      <c r="L31" s="302">
        <f>ROUND('Budget Summary'!$R31*L$245,2)</f>
        <v>0</v>
      </c>
      <c r="M31" s="302">
        <f>ROUND('Budget Summary'!$R31*M$245,2)</f>
        <v>0</v>
      </c>
      <c r="N31" s="302">
        <f>ROUND('Budget Summary'!$R31*N$245,2)</f>
        <v>0</v>
      </c>
      <c r="O31" s="302">
        <f>ROUND('Budget Summary'!$R31*O$245,2)</f>
        <v>0</v>
      </c>
      <c r="P31" s="302">
        <f>ROUND('Budget Summary'!$R31*P$245,2)</f>
        <v>0</v>
      </c>
      <c r="Q31" s="302">
        <f>ROUND('Budget Summary'!$R31*Q$245,2)</f>
        <v>0</v>
      </c>
      <c r="R31" s="302">
        <f>ROUND('Budget Summary'!$R31*R$245,2)</f>
        <v>0</v>
      </c>
      <c r="S31" s="302">
        <f>ROUND('Budget Summary'!$R31*S$245,2)</f>
        <v>0</v>
      </c>
      <c r="T31" s="302">
        <f>ROUND('Budget Summary'!$R31*T$245,2)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Summary'!R32</f>
        <v>0</v>
      </c>
      <c r="I32" s="302">
        <f>ROUND('Budget Summary'!$R32*I$245,2)</f>
        <v>0</v>
      </c>
      <c r="J32" s="302">
        <f>ROUND('Budget Summary'!$R32*J$245,2)</f>
        <v>0</v>
      </c>
      <c r="K32" s="302">
        <f>ROUND('Budget Summary'!$R32*K$245,2)</f>
        <v>0</v>
      </c>
      <c r="L32" s="302">
        <f>ROUND('Budget Summary'!$R32*L$245,2)</f>
        <v>0</v>
      </c>
      <c r="M32" s="302">
        <f>ROUND('Budget Summary'!$R32*M$245,2)</f>
        <v>0</v>
      </c>
      <c r="N32" s="302">
        <f>ROUND('Budget Summary'!$R32*N$245,2)</f>
        <v>0</v>
      </c>
      <c r="O32" s="302">
        <f>ROUND('Budget Summary'!$R32*O$245,2)</f>
        <v>0</v>
      </c>
      <c r="P32" s="302">
        <f>ROUND('Budget Summary'!$R32*P$245,2)</f>
        <v>0</v>
      </c>
      <c r="Q32" s="302">
        <f>ROUND('Budget Summary'!$R32*Q$245,2)</f>
        <v>0</v>
      </c>
      <c r="R32" s="302">
        <f>ROUND('Budget Summary'!$R32*R$245,2)</f>
        <v>0</v>
      </c>
      <c r="S32" s="302">
        <f>ROUND('Budget Summary'!$R32*S$245,2)</f>
        <v>0</v>
      </c>
      <c r="T32" s="302">
        <f>ROUND('Budget Summary'!$R32*T$245,2)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Summary'!R33</f>
        <v>0</v>
      </c>
      <c r="I33" s="302">
        <f>ROUND('Budget Summary'!$R33*I$245,2)</f>
        <v>0</v>
      </c>
      <c r="J33" s="302">
        <f>ROUND('Budget Summary'!$R33*J$245,2)</f>
        <v>0</v>
      </c>
      <c r="K33" s="302">
        <f>ROUND('Budget Summary'!$R33*K$245,2)</f>
        <v>0</v>
      </c>
      <c r="L33" s="302">
        <f>ROUND('Budget Summary'!$R33*L$245,2)</f>
        <v>0</v>
      </c>
      <c r="M33" s="302">
        <f>ROUND('Budget Summary'!$R33*M$245,2)</f>
        <v>0</v>
      </c>
      <c r="N33" s="302">
        <f>ROUND('Budget Summary'!$R33*N$245,2)</f>
        <v>0</v>
      </c>
      <c r="O33" s="302">
        <f>ROUND('Budget Summary'!$R33*O$245,2)</f>
        <v>0</v>
      </c>
      <c r="P33" s="302">
        <f>ROUND('Budget Summary'!$R33*P$245,2)</f>
        <v>0</v>
      </c>
      <c r="Q33" s="302">
        <f>ROUND('Budget Summary'!$R33*Q$245,2)</f>
        <v>0</v>
      </c>
      <c r="R33" s="302">
        <f>ROUND('Budget Summary'!$R33*R$245,2)</f>
        <v>0</v>
      </c>
      <c r="S33" s="302">
        <f>ROUND('Budget Summary'!$R33*S$245,2)</f>
        <v>0</v>
      </c>
      <c r="T33" s="302">
        <f>ROUND('Budget Summary'!$R33*T$245,2)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Summary'!R34</f>
        <v>0</v>
      </c>
      <c r="I34" s="302">
        <f>ROUND('Budget Summary'!$R34*I$245,2)</f>
        <v>0</v>
      </c>
      <c r="J34" s="302">
        <f>ROUND('Budget Summary'!$R34*J$245,2)</f>
        <v>0</v>
      </c>
      <c r="K34" s="302">
        <f>ROUND('Budget Summary'!$R34*K$245,2)</f>
        <v>0</v>
      </c>
      <c r="L34" s="302">
        <f>ROUND('Budget Summary'!$R34*L$245,2)</f>
        <v>0</v>
      </c>
      <c r="M34" s="302">
        <f>ROUND('Budget Summary'!$R34*M$245,2)</f>
        <v>0</v>
      </c>
      <c r="N34" s="302">
        <f>ROUND('Budget Summary'!$R34*N$245,2)</f>
        <v>0</v>
      </c>
      <c r="O34" s="302">
        <f>ROUND('Budget Summary'!$R34*O$245,2)</f>
        <v>0</v>
      </c>
      <c r="P34" s="302">
        <f>ROUND('Budget Summary'!$R34*P$245,2)</f>
        <v>0</v>
      </c>
      <c r="Q34" s="302">
        <f>ROUND('Budget Summary'!$R34*Q$245,2)</f>
        <v>0</v>
      </c>
      <c r="R34" s="302">
        <f>ROUND('Budget Summary'!$R34*R$245,2)</f>
        <v>0</v>
      </c>
      <c r="S34" s="302">
        <f>ROUND('Budget Summary'!$R34*S$245,2)</f>
        <v>0</v>
      </c>
      <c r="T34" s="302">
        <f>ROUND('Budget Summary'!$R34*T$245,2)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Summary'!R35</f>
        <v>0</v>
      </c>
      <c r="I35" s="302">
        <f>ROUND('Budget Summary'!$R35*I$245,2)</f>
        <v>0</v>
      </c>
      <c r="J35" s="302">
        <f>ROUND('Budget Summary'!$R35*J$245,2)</f>
        <v>0</v>
      </c>
      <c r="K35" s="302">
        <f>ROUND('Budget Summary'!$R35*K$245,2)</f>
        <v>0</v>
      </c>
      <c r="L35" s="302">
        <f>ROUND('Budget Summary'!$R35*L$245,2)</f>
        <v>0</v>
      </c>
      <c r="M35" s="302">
        <f>ROUND('Budget Summary'!$R35*M$245,2)</f>
        <v>0</v>
      </c>
      <c r="N35" s="302">
        <f>ROUND('Budget Summary'!$R35*N$245,2)</f>
        <v>0</v>
      </c>
      <c r="O35" s="302">
        <f>ROUND('Budget Summary'!$R35*O$245,2)</f>
        <v>0</v>
      </c>
      <c r="P35" s="302">
        <f>ROUND('Budget Summary'!$R35*P$245,2)</f>
        <v>0</v>
      </c>
      <c r="Q35" s="302">
        <f>ROUND('Budget Summary'!$R35*Q$245,2)</f>
        <v>0</v>
      </c>
      <c r="R35" s="302">
        <f>ROUND('Budget Summary'!$R35*R$245,2)</f>
        <v>0</v>
      </c>
      <c r="S35" s="302">
        <f>ROUND('Budget Summary'!$R35*S$245,2)</f>
        <v>0</v>
      </c>
      <c r="T35" s="302">
        <f>ROUND('Budget Summary'!$R35*T$245,2)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Summary'!R36</f>
        <v>0</v>
      </c>
      <c r="I36" s="302">
        <f>ROUND('Budget Summary'!$R36*I$245,2)</f>
        <v>0</v>
      </c>
      <c r="J36" s="302">
        <f>ROUND('Budget Summary'!$R36*J$245,2)</f>
        <v>0</v>
      </c>
      <c r="K36" s="302">
        <f>ROUND('Budget Summary'!$R36*K$245,2)</f>
        <v>0</v>
      </c>
      <c r="L36" s="302">
        <f>ROUND('Budget Summary'!$R36*L$245,2)</f>
        <v>0</v>
      </c>
      <c r="M36" s="302">
        <f>ROUND('Budget Summary'!$R36*M$245,2)</f>
        <v>0</v>
      </c>
      <c r="N36" s="302">
        <f>ROUND('Budget Summary'!$R36*N$245,2)</f>
        <v>0</v>
      </c>
      <c r="O36" s="302">
        <f>ROUND('Budget Summary'!$R36*O$245,2)</f>
        <v>0</v>
      </c>
      <c r="P36" s="302">
        <f>ROUND('Budget Summary'!$R36*P$245,2)</f>
        <v>0</v>
      </c>
      <c r="Q36" s="302">
        <f>ROUND('Budget Summary'!$R36*Q$245,2)</f>
        <v>0</v>
      </c>
      <c r="R36" s="302">
        <f>ROUND('Budget Summary'!$R36*R$245,2)</f>
        <v>0</v>
      </c>
      <c r="S36" s="302">
        <f>ROUND('Budget Summary'!$R36*S$245,2)</f>
        <v>0</v>
      </c>
      <c r="T36" s="302">
        <f>ROUND('Budget Summary'!$R36*T$245,2)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Summary'!R37</f>
        <v>0</v>
      </c>
      <c r="I37" s="302">
        <f>ROUND('Budget Summary'!$R37*I$245,2)</f>
        <v>0</v>
      </c>
      <c r="J37" s="302">
        <f>ROUND('Budget Summary'!$R37*J$245,2)</f>
        <v>0</v>
      </c>
      <c r="K37" s="302">
        <f>ROUND('Budget Summary'!$R37*K$245,2)</f>
        <v>0</v>
      </c>
      <c r="L37" s="302">
        <f>ROUND('Budget Summary'!$R37*L$245,2)</f>
        <v>0</v>
      </c>
      <c r="M37" s="302">
        <f>ROUND('Budget Summary'!$R37*M$245,2)</f>
        <v>0</v>
      </c>
      <c r="N37" s="302">
        <f>ROUND('Budget Summary'!$R37*N$245,2)</f>
        <v>0</v>
      </c>
      <c r="O37" s="302">
        <f>ROUND('Budget Summary'!$R37*O$245,2)</f>
        <v>0</v>
      </c>
      <c r="P37" s="302">
        <f>ROUND('Budget Summary'!$R37*P$245,2)</f>
        <v>0</v>
      </c>
      <c r="Q37" s="302">
        <f>ROUND('Budget Summary'!$R37*Q$245,2)</f>
        <v>0</v>
      </c>
      <c r="R37" s="302">
        <f>ROUND('Budget Summary'!$R37*R$245,2)</f>
        <v>0</v>
      </c>
      <c r="S37" s="302">
        <f>ROUND('Budget Summary'!$R37*S$245,2)</f>
        <v>0</v>
      </c>
      <c r="T37" s="302">
        <f>ROUND('Budget Summary'!$R37*T$245,2)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Summary'!R38</f>
        <v>0</v>
      </c>
      <c r="I38" s="302">
        <f>ROUND('Budget Summary'!$R38*I$245,2)</f>
        <v>0</v>
      </c>
      <c r="J38" s="302">
        <f>ROUND('Budget Summary'!$R38*J$245,2)</f>
        <v>0</v>
      </c>
      <c r="K38" s="302">
        <f>ROUND('Budget Summary'!$R38*K$245,2)</f>
        <v>0</v>
      </c>
      <c r="L38" s="302">
        <f>ROUND('Budget Summary'!$R38*L$245,2)</f>
        <v>0</v>
      </c>
      <c r="M38" s="302">
        <f>ROUND('Budget Summary'!$R38*M$245,2)</f>
        <v>0</v>
      </c>
      <c r="N38" s="302">
        <f>ROUND('Budget Summary'!$R38*N$245,2)</f>
        <v>0</v>
      </c>
      <c r="O38" s="302">
        <f>ROUND('Budget Summary'!$R38*O$245,2)</f>
        <v>0</v>
      </c>
      <c r="P38" s="302">
        <f>ROUND('Budget Summary'!$R38*P$245,2)</f>
        <v>0</v>
      </c>
      <c r="Q38" s="302">
        <f>ROUND('Budget Summary'!$R38*Q$245,2)</f>
        <v>0</v>
      </c>
      <c r="R38" s="302">
        <f>ROUND('Budget Summary'!$R38*R$245,2)</f>
        <v>0</v>
      </c>
      <c r="S38" s="302">
        <f>ROUND('Budget Summary'!$R38*S$245,2)</f>
        <v>0</v>
      </c>
      <c r="T38" s="302">
        <f>ROUND('Budget Summary'!$R38*T$245,2)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Summary'!R39</f>
        <v>0</v>
      </c>
      <c r="I39" s="302">
        <f>ROUND('Budget Summary'!$R39*I$245,2)</f>
        <v>0</v>
      </c>
      <c r="J39" s="302">
        <f>ROUND('Budget Summary'!$R39*J$245,2)</f>
        <v>0</v>
      </c>
      <c r="K39" s="302">
        <f>ROUND('Budget Summary'!$R39*K$245,2)</f>
        <v>0</v>
      </c>
      <c r="L39" s="302">
        <f>ROUND('Budget Summary'!$R39*L$245,2)</f>
        <v>0</v>
      </c>
      <c r="M39" s="302">
        <f>ROUND('Budget Summary'!$R39*M$245,2)</f>
        <v>0</v>
      </c>
      <c r="N39" s="302">
        <f>ROUND('Budget Summary'!$R39*N$245,2)</f>
        <v>0</v>
      </c>
      <c r="O39" s="302">
        <f>ROUND('Budget Summary'!$R39*O$245,2)</f>
        <v>0</v>
      </c>
      <c r="P39" s="302">
        <f>ROUND('Budget Summary'!$R39*P$245,2)</f>
        <v>0</v>
      </c>
      <c r="Q39" s="302">
        <f>ROUND('Budget Summary'!$R39*Q$245,2)</f>
        <v>0</v>
      </c>
      <c r="R39" s="302">
        <f>ROUND('Budget Summary'!$R39*R$245,2)</f>
        <v>0</v>
      </c>
      <c r="S39" s="302">
        <f>ROUND('Budget Summary'!$R39*S$245,2)</f>
        <v>0</v>
      </c>
      <c r="T39" s="302">
        <f>ROUND('Budget Summary'!$R39*T$245,2)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Summary'!R41</f>
        <v>0</v>
      </c>
      <c r="I41" s="302">
        <f>ROUND('Budget Summary'!$R41*I$245,2)</f>
        <v>0</v>
      </c>
      <c r="J41" s="302">
        <f>ROUND('Budget Summary'!$R41*J$245,2)</f>
        <v>0</v>
      </c>
      <c r="K41" s="302">
        <f>ROUND('Budget Summary'!$R41*K$245,2)</f>
        <v>0</v>
      </c>
      <c r="L41" s="302">
        <f>ROUND('Budget Summary'!$R41*L$245,2)</f>
        <v>0</v>
      </c>
      <c r="M41" s="302">
        <f>ROUND('Budget Summary'!$R41*M$245,2)</f>
        <v>0</v>
      </c>
      <c r="N41" s="302">
        <f>ROUND('Budget Summary'!$R41*N$245,2)</f>
        <v>0</v>
      </c>
      <c r="O41" s="302">
        <f>ROUND('Budget Summary'!$R41*O$245,2)</f>
        <v>0</v>
      </c>
      <c r="P41" s="302">
        <f>ROUND('Budget Summary'!$R41*P$245,2)</f>
        <v>0</v>
      </c>
      <c r="Q41" s="302">
        <f>ROUND('Budget Summary'!$R41*Q$245,2)</f>
        <v>0</v>
      </c>
      <c r="R41" s="302">
        <f>ROUND('Budget Summary'!$R41*R$245,2)</f>
        <v>0</v>
      </c>
      <c r="S41" s="302">
        <f>ROUND('Budget Summary'!$R41*S$245,2)</f>
        <v>0</v>
      </c>
      <c r="T41" s="302">
        <f>ROUND('Budget Summary'!$R41*T$245,2)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Summary'!R42</f>
        <v>0</v>
      </c>
      <c r="I42" s="302">
        <f>ROUND('Budget Summary'!$R42*I$245,2)</f>
        <v>0</v>
      </c>
      <c r="J42" s="302">
        <f>ROUND('Budget Summary'!$R42*J$245,2)</f>
        <v>0</v>
      </c>
      <c r="K42" s="302">
        <f>ROUND('Budget Summary'!$R42*K$245,2)</f>
        <v>0</v>
      </c>
      <c r="L42" s="302">
        <f>ROUND('Budget Summary'!$R42*L$245,2)</f>
        <v>0</v>
      </c>
      <c r="M42" s="302">
        <f>ROUND('Budget Summary'!$R42*M$245,2)</f>
        <v>0</v>
      </c>
      <c r="N42" s="302">
        <f>ROUND('Budget Summary'!$R42*N$245,2)</f>
        <v>0</v>
      </c>
      <c r="O42" s="302">
        <f>ROUND('Budget Summary'!$R42*O$245,2)</f>
        <v>0</v>
      </c>
      <c r="P42" s="302">
        <f>ROUND('Budget Summary'!$R42*P$245,2)</f>
        <v>0</v>
      </c>
      <c r="Q42" s="302">
        <f>ROUND('Budget Summary'!$R42*Q$245,2)</f>
        <v>0</v>
      </c>
      <c r="R42" s="302">
        <f>ROUND('Budget Summary'!$R42*R$245,2)</f>
        <v>0</v>
      </c>
      <c r="S42" s="302">
        <f>ROUND('Budget Summary'!$R42*S$245,2)</f>
        <v>0</v>
      </c>
      <c r="T42" s="302">
        <f>ROUND('Budget Summary'!$R42*T$245,2)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Summary'!R43</f>
        <v>0</v>
      </c>
      <c r="I43" s="302">
        <f>ROUND('Budget Summary'!$R43*I$245,2)</f>
        <v>0</v>
      </c>
      <c r="J43" s="302">
        <f>ROUND('Budget Summary'!$R43*J$245,2)</f>
        <v>0</v>
      </c>
      <c r="K43" s="302">
        <f>ROUND('Budget Summary'!$R43*K$245,2)</f>
        <v>0</v>
      </c>
      <c r="L43" s="302">
        <f>ROUND('Budget Summary'!$R43*L$245,2)</f>
        <v>0</v>
      </c>
      <c r="M43" s="302">
        <f>ROUND('Budget Summary'!$R43*M$245,2)</f>
        <v>0</v>
      </c>
      <c r="N43" s="302">
        <f>ROUND('Budget Summary'!$R43*N$245,2)</f>
        <v>0</v>
      </c>
      <c r="O43" s="302">
        <f>ROUND('Budget Summary'!$R43*O$245,2)</f>
        <v>0</v>
      </c>
      <c r="P43" s="302">
        <f>ROUND('Budget Summary'!$R43*P$245,2)</f>
        <v>0</v>
      </c>
      <c r="Q43" s="302">
        <f>ROUND('Budget Summary'!$R43*Q$245,2)</f>
        <v>0</v>
      </c>
      <c r="R43" s="302">
        <f>ROUND('Budget Summary'!$R43*R$245,2)</f>
        <v>0</v>
      </c>
      <c r="S43" s="302">
        <f>ROUND('Budget Summary'!$R43*S$245,2)</f>
        <v>0</v>
      </c>
      <c r="T43" s="302">
        <f>ROUND('Budget Summary'!$R43*T$245,2)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Summary'!R50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Summary'!R51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Summary'!R53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Summary'!R54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Summary'!R55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Summary'!R56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Summary'!R58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Summary'!R59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Summary'!R60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Summary'!R61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Summary'!R62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Summary'!R63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Summary'!R64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Summary'!R65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Summary'!R66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Summary'!R67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Summary'!R68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Summary'!R69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Summary'!R71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Summary'!R72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Summary'!R73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Summary'!R75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Summary'!R76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Summary'!R77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Summary'!R78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Summary'!R79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Summary'!R80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Summary'!R81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Summary'!R82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Summary'!R84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Summary'!R85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Summary'!R86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Summary'!R87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Summary'!R88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Summary'!R89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Summary'!R90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Summary'!R91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Summary'!R92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Summary'!R93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Summary'!R94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Summary'!R95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Summary'!R96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Summary'!R97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Summary'!R98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Summary'!R99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Summary'!R100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Summary'!R101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Summary'!R102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Summary'!R103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Summary'!R104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Summary'!R105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Summary'!R106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Summary'!R107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Summary'!R108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Summary'!R109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Summary'!R110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Summary'!R112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Summary'!R113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Summary'!R114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Summary'!R115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Summary'!R116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Summary'!R117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Summary'!R118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Summary'!R119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Summary'!R121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Summary'!R122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Summary'!R123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Summary'!R124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Summary'!R125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Summary'!R126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Summary'!R127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Summary'!R128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Summary'!R130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Summary'!R131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Summary'!R132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Summary'!R133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Summary'!R134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Summary'!R136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Summary'!R137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Summary'!R138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Summary'!R139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Summary'!R140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Summary'!R141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Summary'!R142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Summary'!R143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Summary'!R144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Summary'!R145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Summary'!R147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Summary'!R148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Summary'!R149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Summary'!R150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Summary'!R152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Summary'!R153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Summary'!R154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Summary'!R156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Summary'!R157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Summary'!R159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Summary'!R160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Summary'!R161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Summary'!R162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Summary'!R163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Summary'!R164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Summary'!R165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Summary'!R167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Summary'!R168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Summary'!R169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Summary'!R171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Summary'!R172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Summary'!R173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Summary'!R174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Summary'!R176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Summary'!R177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Summary'!R178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Summary'!R179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Summary'!R180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Summary'!R181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Summary'!R183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Summary'!R184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Summary'!R185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Summary'!R186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Summary'!R187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Summary'!R188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Summary'!R189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Summary'!R190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Summary'!R191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Summary'!R192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Summary'!R193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Summary'!R194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Summary'!R195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Summary'!R196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Summary'!R198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Summary'!R199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Summary'!R200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Summary'!R201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Summary'!R202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Summary'!R204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Summary'!R205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Summary'!R207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Summary'!R208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Summary'!R209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Summary'!R210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Summary'!R211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Summary'!R213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Summary'!R214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Summary'!R215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Summary'!R216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Summary'!R217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Summary'!R218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Summary'!R219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Summary'!R220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Summary'!R221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Summary'!R222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Summary'!R223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Summary'!R224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Summary'!R226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Summary'!R227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Summary'!R229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Summary'!R242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Summary'!B13</f>
        <v>Contract 11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Summary'!S9</f>
        <v>0</v>
      </c>
      <c r="I9" s="302">
        <f>ROUND('Budget Summary'!$S9*I$245,2)</f>
        <v>0</v>
      </c>
      <c r="J9" s="302">
        <f>ROUND('Budget Summary'!$S9*J$245,2)</f>
        <v>0</v>
      </c>
      <c r="K9" s="302">
        <f>ROUND('Budget Summary'!$S9*K$245,2)</f>
        <v>0</v>
      </c>
      <c r="L9" s="302">
        <f>ROUND('Budget Summary'!$S9*L$245,2)</f>
        <v>0</v>
      </c>
      <c r="M9" s="302">
        <f>ROUND('Budget Summary'!$S9*M$245,2)</f>
        <v>0</v>
      </c>
      <c r="N9" s="302">
        <f>ROUND('Budget Summary'!$S9*N$245,2)</f>
        <v>0</v>
      </c>
      <c r="O9" s="302">
        <f>ROUND('Budget Summary'!$S9*O$245,2)</f>
        <v>0</v>
      </c>
      <c r="P9" s="302">
        <f>ROUND('Budget Summary'!$S9*P$245,2)</f>
        <v>0</v>
      </c>
      <c r="Q9" s="302">
        <f>ROUND('Budget Summary'!$S9*Q$245,2)</f>
        <v>0</v>
      </c>
      <c r="R9" s="302">
        <f>ROUND('Budget Summary'!$S9*R$245,2)</f>
        <v>0</v>
      </c>
      <c r="S9" s="302">
        <f>ROUND('Budget Summary'!$S9*S$245,2)</f>
        <v>0</v>
      </c>
      <c r="T9" s="302">
        <f>ROUND('Budget Summary'!$S9*T$245,2)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Summary'!S10</f>
        <v>0</v>
      </c>
      <c r="I10" s="302">
        <f>ROUND('Budget Summary'!$S10*I$245,2)</f>
        <v>0</v>
      </c>
      <c r="J10" s="302">
        <f>ROUND('Budget Summary'!$S10*J$245,2)</f>
        <v>0</v>
      </c>
      <c r="K10" s="302">
        <f>ROUND('Budget Summary'!$S10*K$245,2)</f>
        <v>0</v>
      </c>
      <c r="L10" s="302">
        <f>ROUND('Budget Summary'!$S10*L$245,2)</f>
        <v>0</v>
      </c>
      <c r="M10" s="302">
        <f>ROUND('Budget Summary'!$S10*M$245,2)</f>
        <v>0</v>
      </c>
      <c r="N10" s="302">
        <f>ROUND('Budget Summary'!$S10*N$245,2)</f>
        <v>0</v>
      </c>
      <c r="O10" s="302">
        <f>ROUND('Budget Summary'!$S10*O$245,2)</f>
        <v>0</v>
      </c>
      <c r="P10" s="302">
        <f>ROUND('Budget Summary'!$S10*P$245,2)</f>
        <v>0</v>
      </c>
      <c r="Q10" s="302">
        <f>ROUND('Budget Summary'!$S10*Q$245,2)</f>
        <v>0</v>
      </c>
      <c r="R10" s="302">
        <f>ROUND('Budget Summary'!$S10*R$245,2)</f>
        <v>0</v>
      </c>
      <c r="S10" s="302">
        <f>ROUND('Budget Summary'!$S10*S$245,2)</f>
        <v>0</v>
      </c>
      <c r="T10" s="302">
        <f>ROUND('Budget Summary'!$S10*T$245,2)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Summary'!S11</f>
        <v>0</v>
      </c>
      <c r="I11" s="302">
        <f>ROUND('Budget Summary'!$S11*I$245,2)</f>
        <v>0</v>
      </c>
      <c r="J11" s="302">
        <f>ROUND('Budget Summary'!$S11*J$245,2)</f>
        <v>0</v>
      </c>
      <c r="K11" s="302">
        <f>ROUND('Budget Summary'!$S11*K$245,2)</f>
        <v>0</v>
      </c>
      <c r="L11" s="302">
        <f>ROUND('Budget Summary'!$S11*L$245,2)</f>
        <v>0</v>
      </c>
      <c r="M11" s="302">
        <f>ROUND('Budget Summary'!$S11*M$245,2)</f>
        <v>0</v>
      </c>
      <c r="N11" s="302">
        <f>ROUND('Budget Summary'!$S11*N$245,2)</f>
        <v>0</v>
      </c>
      <c r="O11" s="302">
        <f>ROUND('Budget Summary'!$S11*O$245,2)</f>
        <v>0</v>
      </c>
      <c r="P11" s="302">
        <f>ROUND('Budget Summary'!$S11*P$245,2)</f>
        <v>0</v>
      </c>
      <c r="Q11" s="302">
        <f>ROUND('Budget Summary'!$S11*Q$245,2)</f>
        <v>0</v>
      </c>
      <c r="R11" s="302">
        <f>ROUND('Budget Summary'!$S11*R$245,2)</f>
        <v>0</v>
      </c>
      <c r="S11" s="302">
        <f>ROUND('Budget Summary'!$S11*S$245,2)</f>
        <v>0</v>
      </c>
      <c r="T11" s="302">
        <f>ROUND('Budget Summary'!$S11*T$245,2)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Summary'!S14</f>
        <v>0</v>
      </c>
      <c r="I14" s="302">
        <f>ROUND('Budget Summary'!$S14*I$245,2)</f>
        <v>0</v>
      </c>
      <c r="J14" s="302">
        <f>ROUND('Budget Summary'!$S14*J$245,2)</f>
        <v>0</v>
      </c>
      <c r="K14" s="302">
        <f>ROUND('Budget Summary'!$S14*K$245,2)</f>
        <v>0</v>
      </c>
      <c r="L14" s="302">
        <f>ROUND('Budget Summary'!$S14*L$245,2)</f>
        <v>0</v>
      </c>
      <c r="M14" s="302">
        <f>ROUND('Budget Summary'!$S14*M$245,2)</f>
        <v>0</v>
      </c>
      <c r="N14" s="302">
        <f>ROUND('Budget Summary'!$S14*N$245,2)</f>
        <v>0</v>
      </c>
      <c r="O14" s="302">
        <f>ROUND('Budget Summary'!$S14*O$245,2)</f>
        <v>0</v>
      </c>
      <c r="P14" s="302">
        <f>ROUND('Budget Summary'!$S14*P$245,2)</f>
        <v>0</v>
      </c>
      <c r="Q14" s="302">
        <f>ROUND('Budget Summary'!$S14*Q$245,2)</f>
        <v>0</v>
      </c>
      <c r="R14" s="302">
        <f>ROUND('Budget Summary'!$S14*R$245,2)</f>
        <v>0</v>
      </c>
      <c r="S14" s="302">
        <f>ROUND('Budget Summary'!$S14*S$245,2)</f>
        <v>0</v>
      </c>
      <c r="T14" s="302">
        <f>ROUND('Budget Summary'!$S14*T$245,2)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Summary'!S15</f>
        <v>0</v>
      </c>
      <c r="I15" s="302">
        <f>ROUND('Budget Summary'!$S15*I$245,2)</f>
        <v>0</v>
      </c>
      <c r="J15" s="302">
        <f>ROUND('Budget Summary'!$S15*J$245,2)</f>
        <v>0</v>
      </c>
      <c r="K15" s="302">
        <f>ROUND('Budget Summary'!$S15*K$245,2)</f>
        <v>0</v>
      </c>
      <c r="L15" s="302">
        <f>ROUND('Budget Summary'!$S15*L$245,2)</f>
        <v>0</v>
      </c>
      <c r="M15" s="302">
        <f>ROUND('Budget Summary'!$S15*M$245,2)</f>
        <v>0</v>
      </c>
      <c r="N15" s="302">
        <f>ROUND('Budget Summary'!$S15*N$245,2)</f>
        <v>0</v>
      </c>
      <c r="O15" s="302">
        <f>ROUND('Budget Summary'!$S15*O$245,2)</f>
        <v>0</v>
      </c>
      <c r="P15" s="302">
        <f>ROUND('Budget Summary'!$S15*P$245,2)</f>
        <v>0</v>
      </c>
      <c r="Q15" s="302">
        <f>ROUND('Budget Summary'!$S15*Q$245,2)</f>
        <v>0</v>
      </c>
      <c r="R15" s="302">
        <f>ROUND('Budget Summary'!$S15*R$245,2)</f>
        <v>0</v>
      </c>
      <c r="S15" s="302">
        <f>ROUND('Budget Summary'!$S15*S$245,2)</f>
        <v>0</v>
      </c>
      <c r="T15" s="302">
        <f>ROUND('Budget Summary'!$S15*T$245,2)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Summary'!S16</f>
        <v>0</v>
      </c>
      <c r="I16" s="302">
        <f>ROUND('Budget Summary'!$S16*I$245,2)</f>
        <v>0</v>
      </c>
      <c r="J16" s="302">
        <f>ROUND('Budget Summary'!$S16*J$245,2)</f>
        <v>0</v>
      </c>
      <c r="K16" s="302">
        <f>ROUND('Budget Summary'!$S16*K$245,2)</f>
        <v>0</v>
      </c>
      <c r="L16" s="302">
        <f>ROUND('Budget Summary'!$S16*L$245,2)</f>
        <v>0</v>
      </c>
      <c r="M16" s="302">
        <f>ROUND('Budget Summary'!$S16*M$245,2)</f>
        <v>0</v>
      </c>
      <c r="N16" s="302">
        <f>ROUND('Budget Summary'!$S16*N$245,2)</f>
        <v>0</v>
      </c>
      <c r="O16" s="302">
        <f>ROUND('Budget Summary'!$S16*O$245,2)</f>
        <v>0</v>
      </c>
      <c r="P16" s="302">
        <f>ROUND('Budget Summary'!$S16*P$245,2)</f>
        <v>0</v>
      </c>
      <c r="Q16" s="302">
        <f>ROUND('Budget Summary'!$S16*Q$245,2)</f>
        <v>0</v>
      </c>
      <c r="R16" s="302">
        <f>ROUND('Budget Summary'!$S16*R$245,2)</f>
        <v>0</v>
      </c>
      <c r="S16" s="302">
        <f>ROUND('Budget Summary'!$S16*S$245,2)</f>
        <v>0</v>
      </c>
      <c r="T16" s="302">
        <f>ROUND('Budget Summary'!$S16*T$245,2)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Summary'!S17</f>
        <v>0</v>
      </c>
      <c r="I17" s="302">
        <f>ROUND('Budget Summary'!$S17*I$245,2)</f>
        <v>0</v>
      </c>
      <c r="J17" s="302">
        <f>ROUND('Budget Summary'!$S17*J$245,2)</f>
        <v>0</v>
      </c>
      <c r="K17" s="302">
        <f>ROUND('Budget Summary'!$S17*K$245,2)</f>
        <v>0</v>
      </c>
      <c r="L17" s="302">
        <f>ROUND('Budget Summary'!$S17*L$245,2)</f>
        <v>0</v>
      </c>
      <c r="M17" s="302">
        <f>ROUND('Budget Summary'!$S17*M$245,2)</f>
        <v>0</v>
      </c>
      <c r="N17" s="302">
        <f>ROUND('Budget Summary'!$S17*N$245,2)</f>
        <v>0</v>
      </c>
      <c r="O17" s="302">
        <f>ROUND('Budget Summary'!$S17*O$245,2)</f>
        <v>0</v>
      </c>
      <c r="P17" s="302">
        <f>ROUND('Budget Summary'!$S17*P$245,2)</f>
        <v>0</v>
      </c>
      <c r="Q17" s="302">
        <f>ROUND('Budget Summary'!$S17*Q$245,2)</f>
        <v>0</v>
      </c>
      <c r="R17" s="302">
        <f>ROUND('Budget Summary'!$S17*R$245,2)</f>
        <v>0</v>
      </c>
      <c r="S17" s="302">
        <f>ROUND('Budget Summary'!$S17*S$245,2)</f>
        <v>0</v>
      </c>
      <c r="T17" s="302">
        <f>ROUND('Budget Summary'!$S17*T$245,2)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Summary'!S19</f>
        <v>0</v>
      </c>
      <c r="I19" s="302">
        <f>ROUND('Budget Summary'!$S19*I$245,2)</f>
        <v>0</v>
      </c>
      <c r="J19" s="302">
        <f>ROUND('Budget Summary'!$S19*J$245,2)</f>
        <v>0</v>
      </c>
      <c r="K19" s="302">
        <f>ROUND('Budget Summary'!$S19*K$245,2)</f>
        <v>0</v>
      </c>
      <c r="L19" s="302">
        <f>ROUND('Budget Summary'!$S19*L$245,2)</f>
        <v>0</v>
      </c>
      <c r="M19" s="302">
        <f>ROUND('Budget Summary'!$S19*M$245,2)</f>
        <v>0</v>
      </c>
      <c r="N19" s="302">
        <f>ROUND('Budget Summary'!$S19*N$245,2)</f>
        <v>0</v>
      </c>
      <c r="O19" s="302">
        <f>ROUND('Budget Summary'!$S19*O$245,2)</f>
        <v>0</v>
      </c>
      <c r="P19" s="302">
        <f>ROUND('Budget Summary'!$S19*P$245,2)</f>
        <v>0</v>
      </c>
      <c r="Q19" s="302">
        <f>ROUND('Budget Summary'!$S19*Q$245,2)</f>
        <v>0</v>
      </c>
      <c r="R19" s="302">
        <f>ROUND('Budget Summary'!$S19*R$245,2)</f>
        <v>0</v>
      </c>
      <c r="S19" s="302">
        <f>ROUND('Budget Summary'!$S19*S$245,2)</f>
        <v>0</v>
      </c>
      <c r="T19" s="302">
        <f>ROUND('Budget Summary'!$S19*T$245,2)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Summary'!S20</f>
        <v>0</v>
      </c>
      <c r="I20" s="302">
        <f>ROUND('Budget Summary'!$S20*I$245,2)</f>
        <v>0</v>
      </c>
      <c r="J20" s="302">
        <f>ROUND('Budget Summary'!$S20*J$245,2)</f>
        <v>0</v>
      </c>
      <c r="K20" s="302">
        <f>ROUND('Budget Summary'!$S20*K$245,2)</f>
        <v>0</v>
      </c>
      <c r="L20" s="302">
        <f>ROUND('Budget Summary'!$S20*L$245,2)</f>
        <v>0</v>
      </c>
      <c r="M20" s="302">
        <f>ROUND('Budget Summary'!$S20*M$245,2)</f>
        <v>0</v>
      </c>
      <c r="N20" s="302">
        <f>ROUND('Budget Summary'!$S20*N$245,2)</f>
        <v>0</v>
      </c>
      <c r="O20" s="302">
        <f>ROUND('Budget Summary'!$S20*O$245,2)</f>
        <v>0</v>
      </c>
      <c r="P20" s="302">
        <f>ROUND('Budget Summary'!$S20*P$245,2)</f>
        <v>0</v>
      </c>
      <c r="Q20" s="302">
        <f>ROUND('Budget Summary'!$S20*Q$245,2)</f>
        <v>0</v>
      </c>
      <c r="R20" s="302">
        <f>ROUND('Budget Summary'!$S20*R$245,2)</f>
        <v>0</v>
      </c>
      <c r="S20" s="302">
        <f>ROUND('Budget Summary'!$S20*S$245,2)</f>
        <v>0</v>
      </c>
      <c r="T20" s="302">
        <f>ROUND('Budget Summary'!$S20*T$245,2)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Summary'!S21</f>
        <v>0</v>
      </c>
      <c r="I21" s="302">
        <f>ROUND('Budget Summary'!$S21*I$245,2)</f>
        <v>0</v>
      </c>
      <c r="J21" s="302">
        <f>ROUND('Budget Summary'!$S21*J$245,2)</f>
        <v>0</v>
      </c>
      <c r="K21" s="302">
        <f>ROUND('Budget Summary'!$S21*K$245,2)</f>
        <v>0</v>
      </c>
      <c r="L21" s="302">
        <f>ROUND('Budget Summary'!$S21*L$245,2)</f>
        <v>0</v>
      </c>
      <c r="M21" s="302">
        <f>ROUND('Budget Summary'!$S21*M$245,2)</f>
        <v>0</v>
      </c>
      <c r="N21" s="302">
        <f>ROUND('Budget Summary'!$S21*N$245,2)</f>
        <v>0</v>
      </c>
      <c r="O21" s="302">
        <f>ROUND('Budget Summary'!$S21*O$245,2)</f>
        <v>0</v>
      </c>
      <c r="P21" s="302">
        <f>ROUND('Budget Summary'!$S21*P$245,2)</f>
        <v>0</v>
      </c>
      <c r="Q21" s="302">
        <f>ROUND('Budget Summary'!$S21*Q$245,2)</f>
        <v>0</v>
      </c>
      <c r="R21" s="302">
        <f>ROUND('Budget Summary'!$S21*R$245,2)</f>
        <v>0</v>
      </c>
      <c r="S21" s="302">
        <f>ROUND('Budget Summary'!$S21*S$245,2)</f>
        <v>0</v>
      </c>
      <c r="T21" s="302">
        <f>ROUND('Budget Summary'!$S21*T$245,2)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Summary'!S22</f>
        <v>0</v>
      </c>
      <c r="I22" s="302">
        <f>ROUND('Budget Summary'!$S22*I$245,2)</f>
        <v>0</v>
      </c>
      <c r="J22" s="302">
        <f>ROUND('Budget Summary'!$S22*J$245,2)</f>
        <v>0</v>
      </c>
      <c r="K22" s="302">
        <f>ROUND('Budget Summary'!$S22*K$245,2)</f>
        <v>0</v>
      </c>
      <c r="L22" s="302">
        <f>ROUND('Budget Summary'!$S22*L$245,2)</f>
        <v>0</v>
      </c>
      <c r="M22" s="302">
        <f>ROUND('Budget Summary'!$S22*M$245,2)</f>
        <v>0</v>
      </c>
      <c r="N22" s="302">
        <f>ROUND('Budget Summary'!$S22*N$245,2)</f>
        <v>0</v>
      </c>
      <c r="O22" s="302">
        <f>ROUND('Budget Summary'!$S22*O$245,2)</f>
        <v>0</v>
      </c>
      <c r="P22" s="302">
        <f>ROUND('Budget Summary'!$S22*P$245,2)</f>
        <v>0</v>
      </c>
      <c r="Q22" s="302">
        <f>ROUND('Budget Summary'!$S22*Q$245,2)</f>
        <v>0</v>
      </c>
      <c r="R22" s="302">
        <f>ROUND('Budget Summary'!$S22*R$245,2)</f>
        <v>0</v>
      </c>
      <c r="S22" s="302">
        <f>ROUND('Budget Summary'!$S22*S$245,2)</f>
        <v>0</v>
      </c>
      <c r="T22" s="302">
        <f>ROUND('Budget Summary'!$S22*T$245,2)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Summary'!S23</f>
        <v>0</v>
      </c>
      <c r="I23" s="302">
        <f>ROUND('Budget Summary'!$S23*I$245,2)</f>
        <v>0</v>
      </c>
      <c r="J23" s="302">
        <f>ROUND('Budget Summary'!$S23*J$245,2)</f>
        <v>0</v>
      </c>
      <c r="K23" s="302">
        <f>ROUND('Budget Summary'!$S23*K$245,2)</f>
        <v>0</v>
      </c>
      <c r="L23" s="302">
        <f>ROUND('Budget Summary'!$S23*L$245,2)</f>
        <v>0</v>
      </c>
      <c r="M23" s="302">
        <f>ROUND('Budget Summary'!$S23*M$245,2)</f>
        <v>0</v>
      </c>
      <c r="N23" s="302">
        <f>ROUND('Budget Summary'!$S23*N$245,2)</f>
        <v>0</v>
      </c>
      <c r="O23" s="302">
        <f>ROUND('Budget Summary'!$S23*O$245,2)</f>
        <v>0</v>
      </c>
      <c r="P23" s="302">
        <f>ROUND('Budget Summary'!$S23*P$245,2)</f>
        <v>0</v>
      </c>
      <c r="Q23" s="302">
        <f>ROUND('Budget Summary'!$S23*Q$245,2)</f>
        <v>0</v>
      </c>
      <c r="R23" s="302">
        <f>ROUND('Budget Summary'!$S23*R$245,2)</f>
        <v>0</v>
      </c>
      <c r="S23" s="302">
        <f>ROUND('Budget Summary'!$S23*S$245,2)</f>
        <v>0</v>
      </c>
      <c r="T23" s="302">
        <f>ROUND('Budget Summary'!$S23*T$245,2)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Summary'!S24</f>
        <v>0</v>
      </c>
      <c r="I24" s="302">
        <f>ROUND('Budget Summary'!$S24*I$245,2)</f>
        <v>0</v>
      </c>
      <c r="J24" s="302">
        <f>ROUND('Budget Summary'!$S24*J$245,2)</f>
        <v>0</v>
      </c>
      <c r="K24" s="302">
        <f>ROUND('Budget Summary'!$S24*K$245,2)</f>
        <v>0</v>
      </c>
      <c r="L24" s="302">
        <f>ROUND('Budget Summary'!$S24*L$245,2)</f>
        <v>0</v>
      </c>
      <c r="M24" s="302">
        <f>ROUND('Budget Summary'!$S24*M$245,2)</f>
        <v>0</v>
      </c>
      <c r="N24" s="302">
        <f>ROUND('Budget Summary'!$S24*N$245,2)</f>
        <v>0</v>
      </c>
      <c r="O24" s="302">
        <f>ROUND('Budget Summary'!$S24*O$245,2)</f>
        <v>0</v>
      </c>
      <c r="P24" s="302">
        <f>ROUND('Budget Summary'!$S24*P$245,2)</f>
        <v>0</v>
      </c>
      <c r="Q24" s="302">
        <f>ROUND('Budget Summary'!$S24*Q$245,2)</f>
        <v>0</v>
      </c>
      <c r="R24" s="302">
        <f>ROUND('Budget Summary'!$S24*R$245,2)</f>
        <v>0</v>
      </c>
      <c r="S24" s="302">
        <f>ROUND('Budget Summary'!$S24*S$245,2)</f>
        <v>0</v>
      </c>
      <c r="T24" s="302">
        <f>ROUND('Budget Summary'!$S24*T$245,2)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Summary'!S25</f>
        <v>0</v>
      </c>
      <c r="I25" s="302">
        <f>ROUND('Budget Summary'!$S25*I$245,2)</f>
        <v>0</v>
      </c>
      <c r="J25" s="302">
        <f>ROUND('Budget Summary'!$S25*J$245,2)</f>
        <v>0</v>
      </c>
      <c r="K25" s="302">
        <f>ROUND('Budget Summary'!$S25*K$245,2)</f>
        <v>0</v>
      </c>
      <c r="L25" s="302">
        <f>ROUND('Budget Summary'!$S25*L$245,2)</f>
        <v>0</v>
      </c>
      <c r="M25" s="302">
        <f>ROUND('Budget Summary'!$S25*M$245,2)</f>
        <v>0</v>
      </c>
      <c r="N25" s="302">
        <f>ROUND('Budget Summary'!$S25*N$245,2)</f>
        <v>0</v>
      </c>
      <c r="O25" s="302">
        <f>ROUND('Budget Summary'!$S25*O$245,2)</f>
        <v>0</v>
      </c>
      <c r="P25" s="302">
        <f>ROUND('Budget Summary'!$S25*P$245,2)</f>
        <v>0</v>
      </c>
      <c r="Q25" s="302">
        <f>ROUND('Budget Summary'!$S25*Q$245,2)</f>
        <v>0</v>
      </c>
      <c r="R25" s="302">
        <f>ROUND('Budget Summary'!$S25*R$245,2)</f>
        <v>0</v>
      </c>
      <c r="S25" s="302">
        <f>ROUND('Budget Summary'!$S25*S$245,2)</f>
        <v>0</v>
      </c>
      <c r="T25" s="302">
        <f>ROUND('Budget Summary'!$S25*T$245,2)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Summary'!S26</f>
        <v>0</v>
      </c>
      <c r="I26" s="302">
        <f>ROUND('Budget Summary'!$S26*I$245,2)</f>
        <v>0</v>
      </c>
      <c r="J26" s="302">
        <f>ROUND('Budget Summary'!$S26*J$245,2)</f>
        <v>0</v>
      </c>
      <c r="K26" s="302">
        <f>ROUND('Budget Summary'!$S26*K$245,2)</f>
        <v>0</v>
      </c>
      <c r="L26" s="302">
        <f>ROUND('Budget Summary'!$S26*L$245,2)</f>
        <v>0</v>
      </c>
      <c r="M26" s="302">
        <f>ROUND('Budget Summary'!$S26*M$245,2)</f>
        <v>0</v>
      </c>
      <c r="N26" s="302">
        <f>ROUND('Budget Summary'!$S26*N$245,2)</f>
        <v>0</v>
      </c>
      <c r="O26" s="302">
        <f>ROUND('Budget Summary'!$S26*O$245,2)</f>
        <v>0</v>
      </c>
      <c r="P26" s="302">
        <f>ROUND('Budget Summary'!$S26*P$245,2)</f>
        <v>0</v>
      </c>
      <c r="Q26" s="302">
        <f>ROUND('Budget Summary'!$S26*Q$245,2)</f>
        <v>0</v>
      </c>
      <c r="R26" s="302">
        <f>ROUND('Budget Summary'!$S26*R$245,2)</f>
        <v>0</v>
      </c>
      <c r="S26" s="302">
        <f>ROUND('Budget Summary'!$S26*S$245,2)</f>
        <v>0</v>
      </c>
      <c r="T26" s="302">
        <f>ROUND('Budget Summary'!$S26*T$245,2)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Summary'!S27</f>
        <v>0</v>
      </c>
      <c r="I27" s="302">
        <f>ROUND('Budget Summary'!$S27*I$245,2)</f>
        <v>0</v>
      </c>
      <c r="J27" s="302">
        <f>ROUND('Budget Summary'!$S27*J$245,2)</f>
        <v>0</v>
      </c>
      <c r="K27" s="302">
        <f>ROUND('Budget Summary'!$S27*K$245,2)</f>
        <v>0</v>
      </c>
      <c r="L27" s="302">
        <f>ROUND('Budget Summary'!$S27*L$245,2)</f>
        <v>0</v>
      </c>
      <c r="M27" s="302">
        <f>ROUND('Budget Summary'!$S27*M$245,2)</f>
        <v>0</v>
      </c>
      <c r="N27" s="302">
        <f>ROUND('Budget Summary'!$S27*N$245,2)</f>
        <v>0</v>
      </c>
      <c r="O27" s="302">
        <f>ROUND('Budget Summary'!$S27*O$245,2)</f>
        <v>0</v>
      </c>
      <c r="P27" s="302">
        <f>ROUND('Budget Summary'!$S27*P$245,2)</f>
        <v>0</v>
      </c>
      <c r="Q27" s="302">
        <f>ROUND('Budget Summary'!$S27*Q$245,2)</f>
        <v>0</v>
      </c>
      <c r="R27" s="302">
        <f>ROUND('Budget Summary'!$S27*R$245,2)</f>
        <v>0</v>
      </c>
      <c r="S27" s="302">
        <f>ROUND('Budget Summary'!$S27*S$245,2)</f>
        <v>0</v>
      </c>
      <c r="T27" s="302">
        <f>ROUND('Budget Summary'!$S27*T$245,2)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Summary'!S28</f>
        <v>0</v>
      </c>
      <c r="I28" s="302">
        <f>ROUND('Budget Summary'!$S28*I$245,2)</f>
        <v>0</v>
      </c>
      <c r="J28" s="302">
        <f>ROUND('Budget Summary'!$S28*J$245,2)</f>
        <v>0</v>
      </c>
      <c r="K28" s="302">
        <f>ROUND('Budget Summary'!$S28*K$245,2)</f>
        <v>0</v>
      </c>
      <c r="L28" s="302">
        <f>ROUND('Budget Summary'!$S28*L$245,2)</f>
        <v>0</v>
      </c>
      <c r="M28" s="302">
        <f>ROUND('Budget Summary'!$S28*M$245,2)</f>
        <v>0</v>
      </c>
      <c r="N28" s="302">
        <f>ROUND('Budget Summary'!$S28*N$245,2)</f>
        <v>0</v>
      </c>
      <c r="O28" s="302">
        <f>ROUND('Budget Summary'!$S28*O$245,2)</f>
        <v>0</v>
      </c>
      <c r="P28" s="302">
        <f>ROUND('Budget Summary'!$S28*P$245,2)</f>
        <v>0</v>
      </c>
      <c r="Q28" s="302">
        <f>ROUND('Budget Summary'!$S28*Q$245,2)</f>
        <v>0</v>
      </c>
      <c r="R28" s="302">
        <f>ROUND('Budget Summary'!$S28*R$245,2)</f>
        <v>0</v>
      </c>
      <c r="S28" s="302">
        <f>ROUND('Budget Summary'!$S28*S$245,2)</f>
        <v>0</v>
      </c>
      <c r="T28" s="302">
        <f>ROUND('Budget Summary'!$S28*T$245,2)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Summary'!S29</f>
        <v>0</v>
      </c>
      <c r="I29" s="302">
        <f>ROUND('Budget Summary'!$S29*I$245,2)</f>
        <v>0</v>
      </c>
      <c r="J29" s="302">
        <f>ROUND('Budget Summary'!$S29*J$245,2)</f>
        <v>0</v>
      </c>
      <c r="K29" s="302">
        <f>ROUND('Budget Summary'!$S29*K$245,2)</f>
        <v>0</v>
      </c>
      <c r="L29" s="302">
        <f>ROUND('Budget Summary'!$S29*L$245,2)</f>
        <v>0</v>
      </c>
      <c r="M29" s="302">
        <f>ROUND('Budget Summary'!$S29*M$245,2)</f>
        <v>0</v>
      </c>
      <c r="N29" s="302">
        <f>ROUND('Budget Summary'!$S29*N$245,2)</f>
        <v>0</v>
      </c>
      <c r="O29" s="302">
        <f>ROUND('Budget Summary'!$S29*O$245,2)</f>
        <v>0</v>
      </c>
      <c r="P29" s="302">
        <f>ROUND('Budget Summary'!$S29*P$245,2)</f>
        <v>0</v>
      </c>
      <c r="Q29" s="302">
        <f>ROUND('Budget Summary'!$S29*Q$245,2)</f>
        <v>0</v>
      </c>
      <c r="R29" s="302">
        <f>ROUND('Budget Summary'!$S29*R$245,2)</f>
        <v>0</v>
      </c>
      <c r="S29" s="302">
        <f>ROUND('Budget Summary'!$S29*S$245,2)</f>
        <v>0</v>
      </c>
      <c r="T29" s="302">
        <f>ROUND('Budget Summary'!$S29*T$245,2)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Summary'!S30</f>
        <v>0</v>
      </c>
      <c r="I30" s="302">
        <f>ROUND('Budget Summary'!$S30*I$245,2)</f>
        <v>0</v>
      </c>
      <c r="J30" s="302">
        <f>ROUND('Budget Summary'!$S30*J$245,2)</f>
        <v>0</v>
      </c>
      <c r="K30" s="302">
        <f>ROUND('Budget Summary'!$S30*K$245,2)</f>
        <v>0</v>
      </c>
      <c r="L30" s="302">
        <f>ROUND('Budget Summary'!$S30*L$245,2)</f>
        <v>0</v>
      </c>
      <c r="M30" s="302">
        <f>ROUND('Budget Summary'!$S30*M$245,2)</f>
        <v>0</v>
      </c>
      <c r="N30" s="302">
        <f>ROUND('Budget Summary'!$S30*N$245,2)</f>
        <v>0</v>
      </c>
      <c r="O30" s="302">
        <f>ROUND('Budget Summary'!$S30*O$245,2)</f>
        <v>0</v>
      </c>
      <c r="P30" s="302">
        <f>ROUND('Budget Summary'!$S30*P$245,2)</f>
        <v>0</v>
      </c>
      <c r="Q30" s="302">
        <f>ROUND('Budget Summary'!$S30*Q$245,2)</f>
        <v>0</v>
      </c>
      <c r="R30" s="302">
        <f>ROUND('Budget Summary'!$S30*R$245,2)</f>
        <v>0</v>
      </c>
      <c r="S30" s="302">
        <f>ROUND('Budget Summary'!$S30*S$245,2)</f>
        <v>0</v>
      </c>
      <c r="T30" s="302">
        <f>ROUND('Budget Summary'!$S30*T$245,2)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Summary'!S31</f>
        <v>0</v>
      </c>
      <c r="I31" s="302">
        <f>ROUND('Budget Summary'!$S31*I$245,2)</f>
        <v>0</v>
      </c>
      <c r="J31" s="302">
        <f>ROUND('Budget Summary'!$S31*J$245,2)</f>
        <v>0</v>
      </c>
      <c r="K31" s="302">
        <f>ROUND('Budget Summary'!$S31*K$245,2)</f>
        <v>0</v>
      </c>
      <c r="L31" s="302">
        <f>ROUND('Budget Summary'!$S31*L$245,2)</f>
        <v>0</v>
      </c>
      <c r="M31" s="302">
        <f>ROUND('Budget Summary'!$S31*M$245,2)</f>
        <v>0</v>
      </c>
      <c r="N31" s="302">
        <f>ROUND('Budget Summary'!$S31*N$245,2)</f>
        <v>0</v>
      </c>
      <c r="O31" s="302">
        <f>ROUND('Budget Summary'!$S31*O$245,2)</f>
        <v>0</v>
      </c>
      <c r="P31" s="302">
        <f>ROUND('Budget Summary'!$S31*P$245,2)</f>
        <v>0</v>
      </c>
      <c r="Q31" s="302">
        <f>ROUND('Budget Summary'!$S31*Q$245,2)</f>
        <v>0</v>
      </c>
      <c r="R31" s="302">
        <f>ROUND('Budget Summary'!$S31*R$245,2)</f>
        <v>0</v>
      </c>
      <c r="S31" s="302">
        <f>ROUND('Budget Summary'!$S31*S$245,2)</f>
        <v>0</v>
      </c>
      <c r="T31" s="302">
        <f>ROUND('Budget Summary'!$S31*T$245,2)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Summary'!S32</f>
        <v>0</v>
      </c>
      <c r="I32" s="302">
        <f>ROUND('Budget Summary'!$S32*I$245,2)</f>
        <v>0</v>
      </c>
      <c r="J32" s="302">
        <f>ROUND('Budget Summary'!$S32*J$245,2)</f>
        <v>0</v>
      </c>
      <c r="K32" s="302">
        <f>ROUND('Budget Summary'!$S32*K$245,2)</f>
        <v>0</v>
      </c>
      <c r="L32" s="302">
        <f>ROUND('Budget Summary'!$S32*L$245,2)</f>
        <v>0</v>
      </c>
      <c r="M32" s="302">
        <f>ROUND('Budget Summary'!$S32*M$245,2)</f>
        <v>0</v>
      </c>
      <c r="N32" s="302">
        <f>ROUND('Budget Summary'!$S32*N$245,2)</f>
        <v>0</v>
      </c>
      <c r="O32" s="302">
        <f>ROUND('Budget Summary'!$S32*O$245,2)</f>
        <v>0</v>
      </c>
      <c r="P32" s="302">
        <f>ROUND('Budget Summary'!$S32*P$245,2)</f>
        <v>0</v>
      </c>
      <c r="Q32" s="302">
        <f>ROUND('Budget Summary'!$S32*Q$245,2)</f>
        <v>0</v>
      </c>
      <c r="R32" s="302">
        <f>ROUND('Budget Summary'!$S32*R$245,2)</f>
        <v>0</v>
      </c>
      <c r="S32" s="302">
        <f>ROUND('Budget Summary'!$S32*S$245,2)</f>
        <v>0</v>
      </c>
      <c r="T32" s="302">
        <f>ROUND('Budget Summary'!$S32*T$245,2)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Summary'!S33</f>
        <v>0</v>
      </c>
      <c r="I33" s="302">
        <f>ROUND('Budget Summary'!$S33*I$245,2)</f>
        <v>0</v>
      </c>
      <c r="J33" s="302">
        <f>ROUND('Budget Summary'!$S33*J$245,2)</f>
        <v>0</v>
      </c>
      <c r="K33" s="302">
        <f>ROUND('Budget Summary'!$S33*K$245,2)</f>
        <v>0</v>
      </c>
      <c r="L33" s="302">
        <f>ROUND('Budget Summary'!$S33*L$245,2)</f>
        <v>0</v>
      </c>
      <c r="M33" s="302">
        <f>ROUND('Budget Summary'!$S33*M$245,2)</f>
        <v>0</v>
      </c>
      <c r="N33" s="302">
        <f>ROUND('Budget Summary'!$S33*N$245,2)</f>
        <v>0</v>
      </c>
      <c r="O33" s="302">
        <f>ROUND('Budget Summary'!$S33*O$245,2)</f>
        <v>0</v>
      </c>
      <c r="P33" s="302">
        <f>ROUND('Budget Summary'!$S33*P$245,2)</f>
        <v>0</v>
      </c>
      <c r="Q33" s="302">
        <f>ROUND('Budget Summary'!$S33*Q$245,2)</f>
        <v>0</v>
      </c>
      <c r="R33" s="302">
        <f>ROUND('Budget Summary'!$S33*R$245,2)</f>
        <v>0</v>
      </c>
      <c r="S33" s="302">
        <f>ROUND('Budget Summary'!$S33*S$245,2)</f>
        <v>0</v>
      </c>
      <c r="T33" s="302">
        <f>ROUND('Budget Summary'!$S33*T$245,2)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Summary'!S34</f>
        <v>0</v>
      </c>
      <c r="I34" s="302">
        <f>ROUND('Budget Summary'!$S34*I$245,2)</f>
        <v>0</v>
      </c>
      <c r="J34" s="302">
        <f>ROUND('Budget Summary'!$S34*J$245,2)</f>
        <v>0</v>
      </c>
      <c r="K34" s="302">
        <f>ROUND('Budget Summary'!$S34*K$245,2)</f>
        <v>0</v>
      </c>
      <c r="L34" s="302">
        <f>ROUND('Budget Summary'!$S34*L$245,2)</f>
        <v>0</v>
      </c>
      <c r="M34" s="302">
        <f>ROUND('Budget Summary'!$S34*M$245,2)</f>
        <v>0</v>
      </c>
      <c r="N34" s="302">
        <f>ROUND('Budget Summary'!$S34*N$245,2)</f>
        <v>0</v>
      </c>
      <c r="O34" s="302">
        <f>ROUND('Budget Summary'!$S34*O$245,2)</f>
        <v>0</v>
      </c>
      <c r="P34" s="302">
        <f>ROUND('Budget Summary'!$S34*P$245,2)</f>
        <v>0</v>
      </c>
      <c r="Q34" s="302">
        <f>ROUND('Budget Summary'!$S34*Q$245,2)</f>
        <v>0</v>
      </c>
      <c r="R34" s="302">
        <f>ROUND('Budget Summary'!$S34*R$245,2)</f>
        <v>0</v>
      </c>
      <c r="S34" s="302">
        <f>ROUND('Budget Summary'!$S34*S$245,2)</f>
        <v>0</v>
      </c>
      <c r="T34" s="302">
        <f>ROUND('Budget Summary'!$S34*T$245,2)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Summary'!S35</f>
        <v>0</v>
      </c>
      <c r="I35" s="302">
        <f>ROUND('Budget Summary'!$S35*I$245,2)</f>
        <v>0</v>
      </c>
      <c r="J35" s="302">
        <f>ROUND('Budget Summary'!$S35*J$245,2)</f>
        <v>0</v>
      </c>
      <c r="K35" s="302">
        <f>ROUND('Budget Summary'!$S35*K$245,2)</f>
        <v>0</v>
      </c>
      <c r="L35" s="302">
        <f>ROUND('Budget Summary'!$S35*L$245,2)</f>
        <v>0</v>
      </c>
      <c r="M35" s="302">
        <f>ROUND('Budget Summary'!$S35*M$245,2)</f>
        <v>0</v>
      </c>
      <c r="N35" s="302">
        <f>ROUND('Budget Summary'!$S35*N$245,2)</f>
        <v>0</v>
      </c>
      <c r="O35" s="302">
        <f>ROUND('Budget Summary'!$S35*O$245,2)</f>
        <v>0</v>
      </c>
      <c r="P35" s="302">
        <f>ROUND('Budget Summary'!$S35*P$245,2)</f>
        <v>0</v>
      </c>
      <c r="Q35" s="302">
        <f>ROUND('Budget Summary'!$S35*Q$245,2)</f>
        <v>0</v>
      </c>
      <c r="R35" s="302">
        <f>ROUND('Budget Summary'!$S35*R$245,2)</f>
        <v>0</v>
      </c>
      <c r="S35" s="302">
        <f>ROUND('Budget Summary'!$S35*S$245,2)</f>
        <v>0</v>
      </c>
      <c r="T35" s="302">
        <f>ROUND('Budget Summary'!$S35*T$245,2)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Summary'!S36</f>
        <v>0</v>
      </c>
      <c r="I36" s="302">
        <f>ROUND('Budget Summary'!$S36*I$245,2)</f>
        <v>0</v>
      </c>
      <c r="J36" s="302">
        <f>ROUND('Budget Summary'!$S36*J$245,2)</f>
        <v>0</v>
      </c>
      <c r="K36" s="302">
        <f>ROUND('Budget Summary'!$S36*K$245,2)</f>
        <v>0</v>
      </c>
      <c r="L36" s="302">
        <f>ROUND('Budget Summary'!$S36*L$245,2)</f>
        <v>0</v>
      </c>
      <c r="M36" s="302">
        <f>ROUND('Budget Summary'!$S36*M$245,2)</f>
        <v>0</v>
      </c>
      <c r="N36" s="302">
        <f>ROUND('Budget Summary'!$S36*N$245,2)</f>
        <v>0</v>
      </c>
      <c r="O36" s="302">
        <f>ROUND('Budget Summary'!$S36*O$245,2)</f>
        <v>0</v>
      </c>
      <c r="P36" s="302">
        <f>ROUND('Budget Summary'!$S36*P$245,2)</f>
        <v>0</v>
      </c>
      <c r="Q36" s="302">
        <f>ROUND('Budget Summary'!$S36*Q$245,2)</f>
        <v>0</v>
      </c>
      <c r="R36" s="302">
        <f>ROUND('Budget Summary'!$S36*R$245,2)</f>
        <v>0</v>
      </c>
      <c r="S36" s="302">
        <f>ROUND('Budget Summary'!$S36*S$245,2)</f>
        <v>0</v>
      </c>
      <c r="T36" s="302">
        <f>ROUND('Budget Summary'!$S36*T$245,2)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Summary'!S37</f>
        <v>0</v>
      </c>
      <c r="I37" s="302">
        <f>ROUND('Budget Summary'!$S37*I$245,2)</f>
        <v>0</v>
      </c>
      <c r="J37" s="302">
        <f>ROUND('Budget Summary'!$S37*J$245,2)</f>
        <v>0</v>
      </c>
      <c r="K37" s="302">
        <f>ROUND('Budget Summary'!$S37*K$245,2)</f>
        <v>0</v>
      </c>
      <c r="L37" s="302">
        <f>ROUND('Budget Summary'!$S37*L$245,2)</f>
        <v>0</v>
      </c>
      <c r="M37" s="302">
        <f>ROUND('Budget Summary'!$S37*M$245,2)</f>
        <v>0</v>
      </c>
      <c r="N37" s="302">
        <f>ROUND('Budget Summary'!$S37*N$245,2)</f>
        <v>0</v>
      </c>
      <c r="O37" s="302">
        <f>ROUND('Budget Summary'!$S37*O$245,2)</f>
        <v>0</v>
      </c>
      <c r="P37" s="302">
        <f>ROUND('Budget Summary'!$S37*P$245,2)</f>
        <v>0</v>
      </c>
      <c r="Q37" s="302">
        <f>ROUND('Budget Summary'!$S37*Q$245,2)</f>
        <v>0</v>
      </c>
      <c r="R37" s="302">
        <f>ROUND('Budget Summary'!$S37*R$245,2)</f>
        <v>0</v>
      </c>
      <c r="S37" s="302">
        <f>ROUND('Budget Summary'!$S37*S$245,2)</f>
        <v>0</v>
      </c>
      <c r="T37" s="302">
        <f>ROUND('Budget Summary'!$S37*T$245,2)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Summary'!S38</f>
        <v>0</v>
      </c>
      <c r="I38" s="302">
        <f>ROUND('Budget Summary'!$S38*I$245,2)</f>
        <v>0</v>
      </c>
      <c r="J38" s="302">
        <f>ROUND('Budget Summary'!$S38*J$245,2)</f>
        <v>0</v>
      </c>
      <c r="K38" s="302">
        <f>ROUND('Budget Summary'!$S38*K$245,2)</f>
        <v>0</v>
      </c>
      <c r="L38" s="302">
        <f>ROUND('Budget Summary'!$S38*L$245,2)</f>
        <v>0</v>
      </c>
      <c r="M38" s="302">
        <f>ROUND('Budget Summary'!$S38*M$245,2)</f>
        <v>0</v>
      </c>
      <c r="N38" s="302">
        <f>ROUND('Budget Summary'!$S38*N$245,2)</f>
        <v>0</v>
      </c>
      <c r="O38" s="302">
        <f>ROUND('Budget Summary'!$S38*O$245,2)</f>
        <v>0</v>
      </c>
      <c r="P38" s="302">
        <f>ROUND('Budget Summary'!$S38*P$245,2)</f>
        <v>0</v>
      </c>
      <c r="Q38" s="302">
        <f>ROUND('Budget Summary'!$S38*Q$245,2)</f>
        <v>0</v>
      </c>
      <c r="R38" s="302">
        <f>ROUND('Budget Summary'!$S38*R$245,2)</f>
        <v>0</v>
      </c>
      <c r="S38" s="302">
        <f>ROUND('Budget Summary'!$S38*S$245,2)</f>
        <v>0</v>
      </c>
      <c r="T38" s="302">
        <f>ROUND('Budget Summary'!$S38*T$245,2)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Summary'!S39</f>
        <v>0</v>
      </c>
      <c r="I39" s="302">
        <f>ROUND('Budget Summary'!$S39*I$245,2)</f>
        <v>0</v>
      </c>
      <c r="J39" s="302">
        <f>ROUND('Budget Summary'!$S39*J$245,2)</f>
        <v>0</v>
      </c>
      <c r="K39" s="302">
        <f>ROUND('Budget Summary'!$S39*K$245,2)</f>
        <v>0</v>
      </c>
      <c r="L39" s="302">
        <f>ROUND('Budget Summary'!$S39*L$245,2)</f>
        <v>0</v>
      </c>
      <c r="M39" s="302">
        <f>ROUND('Budget Summary'!$S39*M$245,2)</f>
        <v>0</v>
      </c>
      <c r="N39" s="302">
        <f>ROUND('Budget Summary'!$S39*N$245,2)</f>
        <v>0</v>
      </c>
      <c r="O39" s="302">
        <f>ROUND('Budget Summary'!$S39*O$245,2)</f>
        <v>0</v>
      </c>
      <c r="P39" s="302">
        <f>ROUND('Budget Summary'!$S39*P$245,2)</f>
        <v>0</v>
      </c>
      <c r="Q39" s="302">
        <f>ROUND('Budget Summary'!$S39*Q$245,2)</f>
        <v>0</v>
      </c>
      <c r="R39" s="302">
        <f>ROUND('Budget Summary'!$S39*R$245,2)</f>
        <v>0</v>
      </c>
      <c r="S39" s="302">
        <f>ROUND('Budget Summary'!$S39*S$245,2)</f>
        <v>0</v>
      </c>
      <c r="T39" s="302">
        <f>ROUND('Budget Summary'!$S39*T$245,2)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Summary'!S41</f>
        <v>0</v>
      </c>
      <c r="I41" s="302">
        <f>ROUND('Budget Summary'!$S41*I$245,2)</f>
        <v>0</v>
      </c>
      <c r="J41" s="302">
        <f>ROUND('Budget Summary'!$S41*J$245,2)</f>
        <v>0</v>
      </c>
      <c r="K41" s="302">
        <f>ROUND('Budget Summary'!$S41*K$245,2)</f>
        <v>0</v>
      </c>
      <c r="L41" s="302">
        <f>ROUND('Budget Summary'!$S41*L$245,2)</f>
        <v>0</v>
      </c>
      <c r="M41" s="302">
        <f>ROUND('Budget Summary'!$S41*M$245,2)</f>
        <v>0</v>
      </c>
      <c r="N41" s="302">
        <f>ROUND('Budget Summary'!$S41*N$245,2)</f>
        <v>0</v>
      </c>
      <c r="O41" s="302">
        <f>ROUND('Budget Summary'!$S41*O$245,2)</f>
        <v>0</v>
      </c>
      <c r="P41" s="302">
        <f>ROUND('Budget Summary'!$S41*P$245,2)</f>
        <v>0</v>
      </c>
      <c r="Q41" s="302">
        <f>ROUND('Budget Summary'!$S41*Q$245,2)</f>
        <v>0</v>
      </c>
      <c r="R41" s="302">
        <f>ROUND('Budget Summary'!$S41*R$245,2)</f>
        <v>0</v>
      </c>
      <c r="S41" s="302">
        <f>ROUND('Budget Summary'!$S41*S$245,2)</f>
        <v>0</v>
      </c>
      <c r="T41" s="302">
        <f>ROUND('Budget Summary'!$S41*T$245,2)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Summary'!S42</f>
        <v>0</v>
      </c>
      <c r="I42" s="302">
        <f>ROUND('Budget Summary'!$S42*I$245,2)</f>
        <v>0</v>
      </c>
      <c r="J42" s="302">
        <f>ROUND('Budget Summary'!$S42*J$245,2)</f>
        <v>0</v>
      </c>
      <c r="K42" s="302">
        <f>ROUND('Budget Summary'!$S42*K$245,2)</f>
        <v>0</v>
      </c>
      <c r="L42" s="302">
        <f>ROUND('Budget Summary'!$S42*L$245,2)</f>
        <v>0</v>
      </c>
      <c r="M42" s="302">
        <f>ROUND('Budget Summary'!$S42*M$245,2)</f>
        <v>0</v>
      </c>
      <c r="N42" s="302">
        <f>ROUND('Budget Summary'!$S42*N$245,2)</f>
        <v>0</v>
      </c>
      <c r="O42" s="302">
        <f>ROUND('Budget Summary'!$S42*O$245,2)</f>
        <v>0</v>
      </c>
      <c r="P42" s="302">
        <f>ROUND('Budget Summary'!$S42*P$245,2)</f>
        <v>0</v>
      </c>
      <c r="Q42" s="302">
        <f>ROUND('Budget Summary'!$S42*Q$245,2)</f>
        <v>0</v>
      </c>
      <c r="R42" s="302">
        <f>ROUND('Budget Summary'!$S42*R$245,2)</f>
        <v>0</v>
      </c>
      <c r="S42" s="302">
        <f>ROUND('Budget Summary'!$S42*S$245,2)</f>
        <v>0</v>
      </c>
      <c r="T42" s="302">
        <f>ROUND('Budget Summary'!$S42*T$245,2)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Summary'!S43</f>
        <v>0</v>
      </c>
      <c r="I43" s="302">
        <f>ROUND('Budget Summary'!$S43*I$245,2)</f>
        <v>0</v>
      </c>
      <c r="J43" s="302">
        <f>ROUND('Budget Summary'!$S43*J$245,2)</f>
        <v>0</v>
      </c>
      <c r="K43" s="302">
        <f>ROUND('Budget Summary'!$S43*K$245,2)</f>
        <v>0</v>
      </c>
      <c r="L43" s="302">
        <f>ROUND('Budget Summary'!$S43*L$245,2)</f>
        <v>0</v>
      </c>
      <c r="M43" s="302">
        <f>ROUND('Budget Summary'!$S43*M$245,2)</f>
        <v>0</v>
      </c>
      <c r="N43" s="302">
        <f>ROUND('Budget Summary'!$S43*N$245,2)</f>
        <v>0</v>
      </c>
      <c r="O43" s="302">
        <f>ROUND('Budget Summary'!$S43*O$245,2)</f>
        <v>0</v>
      </c>
      <c r="P43" s="302">
        <f>ROUND('Budget Summary'!$S43*P$245,2)</f>
        <v>0</v>
      </c>
      <c r="Q43" s="302">
        <f>ROUND('Budget Summary'!$S43*Q$245,2)</f>
        <v>0</v>
      </c>
      <c r="R43" s="302">
        <f>ROUND('Budget Summary'!$S43*R$245,2)</f>
        <v>0</v>
      </c>
      <c r="S43" s="302">
        <f>ROUND('Budget Summary'!$S43*S$245,2)</f>
        <v>0</v>
      </c>
      <c r="T43" s="302">
        <f>ROUND('Budget Summary'!$S43*T$245,2)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Summary'!S50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Summary'!S51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Summary'!S53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Summary'!S54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Summary'!S55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Summary'!S56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Summary'!S58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Summary'!S59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Summary'!S60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Summary'!S61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Summary'!S62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Summary'!S63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Summary'!S64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Summary'!S65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Summary'!S66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Summary'!S67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Summary'!S68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Summary'!S69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Summary'!S71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Summary'!S72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Summary'!S73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Summary'!S75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Summary'!S76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Summary'!S77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Summary'!S78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Summary'!S79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Summary'!S80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Summary'!S81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Summary'!S82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Summary'!S84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Summary'!S85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Summary'!S86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Summary'!S87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Summary'!S88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Summary'!S89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Summary'!S90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Summary'!S91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Summary'!S92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Summary'!S93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Summary'!S94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Summary'!S95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Summary'!S96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Summary'!S97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Summary'!S98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Summary'!S99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Summary'!S100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Summary'!S101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Summary'!S102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Summary'!S103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Summary'!S104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Summary'!S105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Summary'!S106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Summary'!S107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Summary'!S108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Summary'!S109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Summary'!S110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Summary'!S112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Summary'!S113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Summary'!S114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Summary'!S115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Summary'!S116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Summary'!S117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Summary'!S118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Summary'!S119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Summary'!S121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Summary'!S122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Summary'!S123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Summary'!S124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Summary'!S125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Summary'!S126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Summary'!S127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Summary'!S128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Summary'!S130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Summary'!S131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Summary'!S132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Summary'!S133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Summary'!S134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Summary'!S136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Summary'!S137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Summary'!S138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Summary'!S139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Summary'!S140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Summary'!S141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Summary'!S142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Summary'!S143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Summary'!S144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Summary'!S145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Summary'!S147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Summary'!S148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Summary'!S149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Summary'!S150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Summary'!S152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Summary'!S153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Summary'!S154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Summary'!S156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Summary'!S157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Summary'!S159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Summary'!S160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Summary'!S161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Summary'!S162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Summary'!S163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Summary'!S164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Summary'!S165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Summary'!S167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Summary'!S168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Summary'!S169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Summary'!S171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Summary'!S172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Summary'!S173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Summary'!S174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Summary'!S176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Summary'!S177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Summary'!S178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Summary'!S179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Summary'!S180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Summary'!S181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Summary'!S183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Summary'!S184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Summary'!S185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Summary'!S186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Summary'!S187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Summary'!S188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Summary'!S189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Summary'!S190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Summary'!S191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Summary'!S192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Summary'!S193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Summary'!S194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Summary'!S195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Summary'!S196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Summary'!S198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Summary'!S199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Summary'!S200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Summary'!S201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Summary'!S202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Summary'!S204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Summary'!S205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Summary'!S207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Summary'!S208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Summary'!S209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Summary'!S210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Summary'!S211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Summary'!S213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Summary'!S214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Summary'!S215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Summary'!S216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Summary'!S217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Summary'!S218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Summary'!S219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Summary'!S220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Summary'!S221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Summary'!S222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Summary'!S223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Summary'!S224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Summary'!S226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Summary'!S227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Summary'!S229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Summary'!S242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tabColor theme="9"/>
  </sheetPr>
  <dimension ref="B1:X248"/>
  <sheetViews>
    <sheetView topLeftCell="B57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Summary'!B14</f>
        <v>Contract 12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Summary'!T9</f>
        <v>0</v>
      </c>
      <c r="I9" s="302">
        <f>ROUND('Budget Summary'!$T9*I$245,2)</f>
        <v>0</v>
      </c>
      <c r="J9" s="302">
        <f>ROUND('Budget Summary'!$T9*J$245,2)</f>
        <v>0</v>
      </c>
      <c r="K9" s="302">
        <f>ROUND('Budget Summary'!$T9*K$245,2)</f>
        <v>0</v>
      </c>
      <c r="L9" s="302">
        <f>ROUND('Budget Summary'!$T9*L$245,2)</f>
        <v>0</v>
      </c>
      <c r="M9" s="302">
        <f>ROUND('Budget Summary'!$T9*M$245,2)</f>
        <v>0</v>
      </c>
      <c r="N9" s="302">
        <f>ROUND('Budget Summary'!$T9*N$245,2)</f>
        <v>0</v>
      </c>
      <c r="O9" s="302">
        <f>ROUND('Budget Summary'!$T9*O$245,2)</f>
        <v>0</v>
      </c>
      <c r="P9" s="302">
        <f>ROUND('Budget Summary'!$T9*P$245,2)</f>
        <v>0</v>
      </c>
      <c r="Q9" s="302">
        <f>ROUND('Budget Summary'!$T9*Q$245,2)</f>
        <v>0</v>
      </c>
      <c r="R9" s="302">
        <f>ROUND('Budget Summary'!$T9*R$245,2)</f>
        <v>0</v>
      </c>
      <c r="S9" s="302">
        <f>ROUND('Budget Summary'!$T9*S$245,2)</f>
        <v>0</v>
      </c>
      <c r="T9" s="302">
        <f>ROUND('Budget Summary'!$T9*T$245,2)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Summary'!T10</f>
        <v>0</v>
      </c>
      <c r="I10" s="302">
        <f>ROUND('Budget Summary'!$T10*I$245,2)</f>
        <v>0</v>
      </c>
      <c r="J10" s="302">
        <f>ROUND('Budget Summary'!$T10*J$245,2)</f>
        <v>0</v>
      </c>
      <c r="K10" s="302">
        <f>ROUND('Budget Summary'!$T10*K$245,2)</f>
        <v>0</v>
      </c>
      <c r="L10" s="302">
        <f>ROUND('Budget Summary'!$T10*L$245,2)</f>
        <v>0</v>
      </c>
      <c r="M10" s="302">
        <f>ROUND('Budget Summary'!$T10*M$245,2)</f>
        <v>0</v>
      </c>
      <c r="N10" s="302">
        <f>ROUND('Budget Summary'!$T10*N$245,2)</f>
        <v>0</v>
      </c>
      <c r="O10" s="302">
        <f>ROUND('Budget Summary'!$T10*O$245,2)</f>
        <v>0</v>
      </c>
      <c r="P10" s="302">
        <f>ROUND('Budget Summary'!$T10*P$245,2)</f>
        <v>0</v>
      </c>
      <c r="Q10" s="302">
        <f>ROUND('Budget Summary'!$T10*Q$245,2)</f>
        <v>0</v>
      </c>
      <c r="R10" s="302">
        <f>ROUND('Budget Summary'!$T10*R$245,2)</f>
        <v>0</v>
      </c>
      <c r="S10" s="302">
        <f>ROUND('Budget Summary'!$T10*S$245,2)</f>
        <v>0</v>
      </c>
      <c r="T10" s="302">
        <f>ROUND('Budget Summary'!$T10*T$245,2)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Summary'!T11</f>
        <v>0</v>
      </c>
      <c r="I11" s="302">
        <f>ROUND('Budget Summary'!$T11*I$245,2)</f>
        <v>0</v>
      </c>
      <c r="J11" s="302">
        <f>ROUND('Budget Summary'!$T11*J$245,2)</f>
        <v>0</v>
      </c>
      <c r="K11" s="302">
        <f>ROUND('Budget Summary'!$T11*K$245,2)</f>
        <v>0</v>
      </c>
      <c r="L11" s="302">
        <f>ROUND('Budget Summary'!$T11*L$245,2)</f>
        <v>0</v>
      </c>
      <c r="M11" s="302">
        <f>ROUND('Budget Summary'!$T11*M$245,2)</f>
        <v>0</v>
      </c>
      <c r="N11" s="302">
        <f>ROUND('Budget Summary'!$T11*N$245,2)</f>
        <v>0</v>
      </c>
      <c r="O11" s="302">
        <f>ROUND('Budget Summary'!$T11*O$245,2)</f>
        <v>0</v>
      </c>
      <c r="P11" s="302">
        <f>ROUND('Budget Summary'!$T11*P$245,2)</f>
        <v>0</v>
      </c>
      <c r="Q11" s="302">
        <f>ROUND('Budget Summary'!$T11*Q$245,2)</f>
        <v>0</v>
      </c>
      <c r="R11" s="302">
        <f>ROUND('Budget Summary'!$T11*R$245,2)</f>
        <v>0</v>
      </c>
      <c r="S11" s="302">
        <f>ROUND('Budget Summary'!$T11*S$245,2)</f>
        <v>0</v>
      </c>
      <c r="T11" s="302">
        <f>ROUND('Budget Summary'!$T11*T$245,2)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Summary'!T14</f>
        <v>0</v>
      </c>
      <c r="I14" s="302">
        <f>ROUND('Budget Summary'!$T14*I$245,2)</f>
        <v>0</v>
      </c>
      <c r="J14" s="302">
        <f>ROUND('Budget Summary'!$T14*J$245,2)</f>
        <v>0</v>
      </c>
      <c r="K14" s="302">
        <f>ROUND('Budget Summary'!$T14*K$245,2)</f>
        <v>0</v>
      </c>
      <c r="L14" s="302">
        <f>ROUND('Budget Summary'!$T14*L$245,2)</f>
        <v>0</v>
      </c>
      <c r="M14" s="302">
        <f>ROUND('Budget Summary'!$T14*M$245,2)</f>
        <v>0</v>
      </c>
      <c r="N14" s="302">
        <f>ROUND('Budget Summary'!$T14*N$245,2)</f>
        <v>0</v>
      </c>
      <c r="O14" s="302">
        <f>ROUND('Budget Summary'!$T14*O$245,2)</f>
        <v>0</v>
      </c>
      <c r="P14" s="302">
        <f>ROUND('Budget Summary'!$T14*P$245,2)</f>
        <v>0</v>
      </c>
      <c r="Q14" s="302">
        <f>ROUND('Budget Summary'!$T14*Q$245,2)</f>
        <v>0</v>
      </c>
      <c r="R14" s="302">
        <f>ROUND('Budget Summary'!$T14*R$245,2)</f>
        <v>0</v>
      </c>
      <c r="S14" s="302">
        <f>ROUND('Budget Summary'!$T14*S$245,2)</f>
        <v>0</v>
      </c>
      <c r="T14" s="302">
        <f>ROUND('Budget Summary'!$T14*T$245,2)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Summary'!T15</f>
        <v>0</v>
      </c>
      <c r="I15" s="302">
        <f>ROUND('Budget Summary'!$T15*I$245,2)</f>
        <v>0</v>
      </c>
      <c r="J15" s="302">
        <f>ROUND('Budget Summary'!$T15*J$245,2)</f>
        <v>0</v>
      </c>
      <c r="K15" s="302">
        <f>ROUND('Budget Summary'!$T15*K$245,2)</f>
        <v>0</v>
      </c>
      <c r="L15" s="302">
        <f>ROUND('Budget Summary'!$T15*L$245,2)</f>
        <v>0</v>
      </c>
      <c r="M15" s="302">
        <f>ROUND('Budget Summary'!$T15*M$245,2)</f>
        <v>0</v>
      </c>
      <c r="N15" s="302">
        <f>ROUND('Budget Summary'!$T15*N$245,2)</f>
        <v>0</v>
      </c>
      <c r="O15" s="302">
        <f>ROUND('Budget Summary'!$T15*O$245,2)</f>
        <v>0</v>
      </c>
      <c r="P15" s="302">
        <f>ROUND('Budget Summary'!$T15*P$245,2)</f>
        <v>0</v>
      </c>
      <c r="Q15" s="302">
        <f>ROUND('Budget Summary'!$T15*Q$245,2)</f>
        <v>0</v>
      </c>
      <c r="R15" s="302">
        <f>ROUND('Budget Summary'!$T15*R$245,2)</f>
        <v>0</v>
      </c>
      <c r="S15" s="302">
        <f>ROUND('Budget Summary'!$T15*S$245,2)</f>
        <v>0</v>
      </c>
      <c r="T15" s="302">
        <f>ROUND('Budget Summary'!$T15*T$245,2)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Summary'!T16</f>
        <v>0</v>
      </c>
      <c r="I16" s="302">
        <f>ROUND('Budget Summary'!$T16*I$245,2)</f>
        <v>0</v>
      </c>
      <c r="J16" s="302">
        <f>ROUND('Budget Summary'!$T16*J$245,2)</f>
        <v>0</v>
      </c>
      <c r="K16" s="302">
        <f>ROUND('Budget Summary'!$T16*K$245,2)</f>
        <v>0</v>
      </c>
      <c r="L16" s="302">
        <f>ROUND('Budget Summary'!$T16*L$245,2)</f>
        <v>0</v>
      </c>
      <c r="M16" s="302">
        <f>ROUND('Budget Summary'!$T16*M$245,2)</f>
        <v>0</v>
      </c>
      <c r="N16" s="302">
        <f>ROUND('Budget Summary'!$T16*N$245,2)</f>
        <v>0</v>
      </c>
      <c r="O16" s="302">
        <f>ROUND('Budget Summary'!$T16*O$245,2)</f>
        <v>0</v>
      </c>
      <c r="P16" s="302">
        <f>ROUND('Budget Summary'!$T16*P$245,2)</f>
        <v>0</v>
      </c>
      <c r="Q16" s="302">
        <f>ROUND('Budget Summary'!$T16*Q$245,2)</f>
        <v>0</v>
      </c>
      <c r="R16" s="302">
        <f>ROUND('Budget Summary'!$T16*R$245,2)</f>
        <v>0</v>
      </c>
      <c r="S16" s="302">
        <f>ROUND('Budget Summary'!$T16*S$245,2)</f>
        <v>0</v>
      </c>
      <c r="T16" s="302">
        <f>ROUND('Budget Summary'!$T16*T$245,2)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Summary'!T17</f>
        <v>0</v>
      </c>
      <c r="I17" s="302">
        <f>ROUND('Budget Summary'!$T17*I$245,2)</f>
        <v>0</v>
      </c>
      <c r="J17" s="302">
        <f>ROUND('Budget Summary'!$T17*J$245,2)</f>
        <v>0</v>
      </c>
      <c r="K17" s="302">
        <f>ROUND('Budget Summary'!$T17*K$245,2)</f>
        <v>0</v>
      </c>
      <c r="L17" s="302">
        <f>ROUND('Budget Summary'!$T17*L$245,2)</f>
        <v>0</v>
      </c>
      <c r="M17" s="302">
        <f>ROUND('Budget Summary'!$T17*M$245,2)</f>
        <v>0</v>
      </c>
      <c r="N17" s="302">
        <f>ROUND('Budget Summary'!$T17*N$245,2)</f>
        <v>0</v>
      </c>
      <c r="O17" s="302">
        <f>ROUND('Budget Summary'!$T17*O$245,2)</f>
        <v>0</v>
      </c>
      <c r="P17" s="302">
        <f>ROUND('Budget Summary'!$T17*P$245,2)</f>
        <v>0</v>
      </c>
      <c r="Q17" s="302">
        <f>ROUND('Budget Summary'!$T17*Q$245,2)</f>
        <v>0</v>
      </c>
      <c r="R17" s="302">
        <f>ROUND('Budget Summary'!$T17*R$245,2)</f>
        <v>0</v>
      </c>
      <c r="S17" s="302">
        <f>ROUND('Budget Summary'!$T17*S$245,2)</f>
        <v>0</v>
      </c>
      <c r="T17" s="302">
        <f>ROUND('Budget Summary'!$T17*T$245,2)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Summary'!T19</f>
        <v>0</v>
      </c>
      <c r="I19" s="302">
        <f>ROUND('Budget Summary'!$T19*I$245,2)</f>
        <v>0</v>
      </c>
      <c r="J19" s="302">
        <f>ROUND('Budget Summary'!$T19*J$245,2)</f>
        <v>0</v>
      </c>
      <c r="K19" s="302">
        <f>ROUND('Budget Summary'!$T19*K$245,2)</f>
        <v>0</v>
      </c>
      <c r="L19" s="302">
        <f>ROUND('Budget Summary'!$T19*L$245,2)</f>
        <v>0</v>
      </c>
      <c r="M19" s="302">
        <f>ROUND('Budget Summary'!$T19*M$245,2)</f>
        <v>0</v>
      </c>
      <c r="N19" s="302">
        <f>ROUND('Budget Summary'!$T19*N$245,2)</f>
        <v>0</v>
      </c>
      <c r="O19" s="302">
        <f>ROUND('Budget Summary'!$T19*O$245,2)</f>
        <v>0</v>
      </c>
      <c r="P19" s="302">
        <f>ROUND('Budget Summary'!$T19*P$245,2)</f>
        <v>0</v>
      </c>
      <c r="Q19" s="302">
        <f>ROUND('Budget Summary'!$T19*Q$245,2)</f>
        <v>0</v>
      </c>
      <c r="R19" s="302">
        <f>ROUND('Budget Summary'!$T19*R$245,2)</f>
        <v>0</v>
      </c>
      <c r="S19" s="302">
        <f>ROUND('Budget Summary'!$T19*S$245,2)</f>
        <v>0</v>
      </c>
      <c r="T19" s="302">
        <f>ROUND('Budget Summary'!$T19*T$245,2)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Summary'!T20</f>
        <v>0</v>
      </c>
      <c r="I20" s="302">
        <f>ROUND('Budget Summary'!$T20*I$245,2)</f>
        <v>0</v>
      </c>
      <c r="J20" s="302">
        <f>ROUND('Budget Summary'!$T20*J$245,2)</f>
        <v>0</v>
      </c>
      <c r="K20" s="302">
        <f>ROUND('Budget Summary'!$T20*K$245,2)</f>
        <v>0</v>
      </c>
      <c r="L20" s="302">
        <f>ROUND('Budget Summary'!$T20*L$245,2)</f>
        <v>0</v>
      </c>
      <c r="M20" s="302">
        <f>ROUND('Budget Summary'!$T20*M$245,2)</f>
        <v>0</v>
      </c>
      <c r="N20" s="302">
        <f>ROUND('Budget Summary'!$T20*N$245,2)</f>
        <v>0</v>
      </c>
      <c r="O20" s="302">
        <f>ROUND('Budget Summary'!$T20*O$245,2)</f>
        <v>0</v>
      </c>
      <c r="P20" s="302">
        <f>ROUND('Budget Summary'!$T20*P$245,2)</f>
        <v>0</v>
      </c>
      <c r="Q20" s="302">
        <f>ROUND('Budget Summary'!$T20*Q$245,2)</f>
        <v>0</v>
      </c>
      <c r="R20" s="302">
        <f>ROUND('Budget Summary'!$T20*R$245,2)</f>
        <v>0</v>
      </c>
      <c r="S20" s="302">
        <f>ROUND('Budget Summary'!$T20*S$245,2)</f>
        <v>0</v>
      </c>
      <c r="T20" s="302">
        <f>ROUND('Budget Summary'!$T20*T$245,2)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Summary'!T21</f>
        <v>0</v>
      </c>
      <c r="I21" s="302">
        <f>ROUND('Budget Summary'!$T21*I$245,2)</f>
        <v>0</v>
      </c>
      <c r="J21" s="302">
        <f>ROUND('Budget Summary'!$T21*J$245,2)</f>
        <v>0</v>
      </c>
      <c r="K21" s="302">
        <f>ROUND('Budget Summary'!$T21*K$245,2)</f>
        <v>0</v>
      </c>
      <c r="L21" s="302">
        <f>ROUND('Budget Summary'!$T21*L$245,2)</f>
        <v>0</v>
      </c>
      <c r="M21" s="302">
        <f>ROUND('Budget Summary'!$T21*M$245,2)</f>
        <v>0</v>
      </c>
      <c r="N21" s="302">
        <f>ROUND('Budget Summary'!$T21*N$245,2)</f>
        <v>0</v>
      </c>
      <c r="O21" s="302">
        <f>ROUND('Budget Summary'!$T21*O$245,2)</f>
        <v>0</v>
      </c>
      <c r="P21" s="302">
        <f>ROUND('Budget Summary'!$T21*P$245,2)</f>
        <v>0</v>
      </c>
      <c r="Q21" s="302">
        <f>ROUND('Budget Summary'!$T21*Q$245,2)</f>
        <v>0</v>
      </c>
      <c r="R21" s="302">
        <f>ROUND('Budget Summary'!$T21*R$245,2)</f>
        <v>0</v>
      </c>
      <c r="S21" s="302">
        <f>ROUND('Budget Summary'!$T21*S$245,2)</f>
        <v>0</v>
      </c>
      <c r="T21" s="302">
        <f>ROUND('Budget Summary'!$T21*T$245,2)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Summary'!T22</f>
        <v>0</v>
      </c>
      <c r="I22" s="302">
        <f>ROUND('Budget Summary'!$T22*I$245,2)</f>
        <v>0</v>
      </c>
      <c r="J22" s="302">
        <f>ROUND('Budget Summary'!$T22*J$245,2)</f>
        <v>0</v>
      </c>
      <c r="K22" s="302">
        <f>ROUND('Budget Summary'!$T22*K$245,2)</f>
        <v>0</v>
      </c>
      <c r="L22" s="302">
        <f>ROUND('Budget Summary'!$T22*L$245,2)</f>
        <v>0</v>
      </c>
      <c r="M22" s="302">
        <f>ROUND('Budget Summary'!$T22*M$245,2)</f>
        <v>0</v>
      </c>
      <c r="N22" s="302">
        <f>ROUND('Budget Summary'!$T22*N$245,2)</f>
        <v>0</v>
      </c>
      <c r="O22" s="302">
        <f>ROUND('Budget Summary'!$T22*O$245,2)</f>
        <v>0</v>
      </c>
      <c r="P22" s="302">
        <f>ROUND('Budget Summary'!$T22*P$245,2)</f>
        <v>0</v>
      </c>
      <c r="Q22" s="302">
        <f>ROUND('Budget Summary'!$T22*Q$245,2)</f>
        <v>0</v>
      </c>
      <c r="R22" s="302">
        <f>ROUND('Budget Summary'!$T22*R$245,2)</f>
        <v>0</v>
      </c>
      <c r="S22" s="302">
        <f>ROUND('Budget Summary'!$T22*S$245,2)</f>
        <v>0</v>
      </c>
      <c r="T22" s="302">
        <f>ROUND('Budget Summary'!$T22*T$245,2)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Summary'!T23</f>
        <v>0</v>
      </c>
      <c r="I23" s="302">
        <f>ROUND('Budget Summary'!$T23*I$245,2)</f>
        <v>0</v>
      </c>
      <c r="J23" s="302">
        <f>ROUND('Budget Summary'!$T23*J$245,2)</f>
        <v>0</v>
      </c>
      <c r="K23" s="302">
        <f>ROUND('Budget Summary'!$T23*K$245,2)</f>
        <v>0</v>
      </c>
      <c r="L23" s="302">
        <f>ROUND('Budget Summary'!$T23*L$245,2)</f>
        <v>0</v>
      </c>
      <c r="M23" s="302">
        <f>ROUND('Budget Summary'!$T23*M$245,2)</f>
        <v>0</v>
      </c>
      <c r="N23" s="302">
        <f>ROUND('Budget Summary'!$T23*N$245,2)</f>
        <v>0</v>
      </c>
      <c r="O23" s="302">
        <f>ROUND('Budget Summary'!$T23*O$245,2)</f>
        <v>0</v>
      </c>
      <c r="P23" s="302">
        <f>ROUND('Budget Summary'!$T23*P$245,2)</f>
        <v>0</v>
      </c>
      <c r="Q23" s="302">
        <f>ROUND('Budget Summary'!$T23*Q$245,2)</f>
        <v>0</v>
      </c>
      <c r="R23" s="302">
        <f>ROUND('Budget Summary'!$T23*R$245,2)</f>
        <v>0</v>
      </c>
      <c r="S23" s="302">
        <f>ROUND('Budget Summary'!$T23*S$245,2)</f>
        <v>0</v>
      </c>
      <c r="T23" s="302">
        <f>ROUND('Budget Summary'!$T23*T$245,2)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Summary'!T24</f>
        <v>0</v>
      </c>
      <c r="I24" s="302">
        <f>ROUND('Budget Summary'!$T24*I$245,2)</f>
        <v>0</v>
      </c>
      <c r="J24" s="302">
        <f>ROUND('Budget Summary'!$T24*J$245,2)</f>
        <v>0</v>
      </c>
      <c r="K24" s="302">
        <f>ROUND('Budget Summary'!$T24*K$245,2)</f>
        <v>0</v>
      </c>
      <c r="L24" s="302">
        <f>ROUND('Budget Summary'!$T24*L$245,2)</f>
        <v>0</v>
      </c>
      <c r="M24" s="302">
        <f>ROUND('Budget Summary'!$T24*M$245,2)</f>
        <v>0</v>
      </c>
      <c r="N24" s="302">
        <f>ROUND('Budget Summary'!$T24*N$245,2)</f>
        <v>0</v>
      </c>
      <c r="O24" s="302">
        <f>ROUND('Budget Summary'!$T24*O$245,2)</f>
        <v>0</v>
      </c>
      <c r="P24" s="302">
        <f>ROUND('Budget Summary'!$T24*P$245,2)</f>
        <v>0</v>
      </c>
      <c r="Q24" s="302">
        <f>ROUND('Budget Summary'!$T24*Q$245,2)</f>
        <v>0</v>
      </c>
      <c r="R24" s="302">
        <f>ROUND('Budget Summary'!$T24*R$245,2)</f>
        <v>0</v>
      </c>
      <c r="S24" s="302">
        <f>ROUND('Budget Summary'!$T24*S$245,2)</f>
        <v>0</v>
      </c>
      <c r="T24" s="302">
        <f>ROUND('Budget Summary'!$T24*T$245,2)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Summary'!T25</f>
        <v>0</v>
      </c>
      <c r="I25" s="302">
        <f>ROUND('Budget Summary'!$T25*I$245,2)</f>
        <v>0</v>
      </c>
      <c r="J25" s="302">
        <f>ROUND('Budget Summary'!$T25*J$245,2)</f>
        <v>0</v>
      </c>
      <c r="K25" s="302">
        <f>ROUND('Budget Summary'!$T25*K$245,2)</f>
        <v>0</v>
      </c>
      <c r="L25" s="302">
        <f>ROUND('Budget Summary'!$T25*L$245,2)</f>
        <v>0</v>
      </c>
      <c r="M25" s="302">
        <f>ROUND('Budget Summary'!$T25*M$245,2)</f>
        <v>0</v>
      </c>
      <c r="N25" s="302">
        <f>ROUND('Budget Summary'!$T25*N$245,2)</f>
        <v>0</v>
      </c>
      <c r="O25" s="302">
        <f>ROUND('Budget Summary'!$T25*O$245,2)</f>
        <v>0</v>
      </c>
      <c r="P25" s="302">
        <f>ROUND('Budget Summary'!$T25*P$245,2)</f>
        <v>0</v>
      </c>
      <c r="Q25" s="302">
        <f>ROUND('Budget Summary'!$T25*Q$245,2)</f>
        <v>0</v>
      </c>
      <c r="R25" s="302">
        <f>ROUND('Budget Summary'!$T25*R$245,2)</f>
        <v>0</v>
      </c>
      <c r="S25" s="302">
        <f>ROUND('Budget Summary'!$T25*S$245,2)</f>
        <v>0</v>
      </c>
      <c r="T25" s="302">
        <f>ROUND('Budget Summary'!$T25*T$245,2)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Summary'!T26</f>
        <v>0</v>
      </c>
      <c r="I26" s="302">
        <f>ROUND('Budget Summary'!$T26*I$245,2)</f>
        <v>0</v>
      </c>
      <c r="J26" s="302">
        <f>ROUND('Budget Summary'!$T26*J$245,2)</f>
        <v>0</v>
      </c>
      <c r="K26" s="302">
        <f>ROUND('Budget Summary'!$T26*K$245,2)</f>
        <v>0</v>
      </c>
      <c r="L26" s="302">
        <f>ROUND('Budget Summary'!$T26*L$245,2)</f>
        <v>0</v>
      </c>
      <c r="M26" s="302">
        <f>ROUND('Budget Summary'!$T26*M$245,2)</f>
        <v>0</v>
      </c>
      <c r="N26" s="302">
        <f>ROUND('Budget Summary'!$T26*N$245,2)</f>
        <v>0</v>
      </c>
      <c r="O26" s="302">
        <f>ROUND('Budget Summary'!$T26*O$245,2)</f>
        <v>0</v>
      </c>
      <c r="P26" s="302">
        <f>ROUND('Budget Summary'!$T26*P$245,2)</f>
        <v>0</v>
      </c>
      <c r="Q26" s="302">
        <f>ROUND('Budget Summary'!$T26*Q$245,2)</f>
        <v>0</v>
      </c>
      <c r="R26" s="302">
        <f>ROUND('Budget Summary'!$T26*R$245,2)</f>
        <v>0</v>
      </c>
      <c r="S26" s="302">
        <f>ROUND('Budget Summary'!$T26*S$245,2)</f>
        <v>0</v>
      </c>
      <c r="T26" s="302">
        <f>ROUND('Budget Summary'!$T26*T$245,2)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Summary'!T27</f>
        <v>0</v>
      </c>
      <c r="I27" s="302">
        <f>ROUND('Budget Summary'!$T27*I$245,2)</f>
        <v>0</v>
      </c>
      <c r="J27" s="302">
        <f>ROUND('Budget Summary'!$T27*J$245,2)</f>
        <v>0</v>
      </c>
      <c r="K27" s="302">
        <f>ROUND('Budget Summary'!$T27*K$245,2)</f>
        <v>0</v>
      </c>
      <c r="L27" s="302">
        <f>ROUND('Budget Summary'!$T27*L$245,2)</f>
        <v>0</v>
      </c>
      <c r="M27" s="302">
        <f>ROUND('Budget Summary'!$T27*M$245,2)</f>
        <v>0</v>
      </c>
      <c r="N27" s="302">
        <f>ROUND('Budget Summary'!$T27*N$245,2)</f>
        <v>0</v>
      </c>
      <c r="O27" s="302">
        <f>ROUND('Budget Summary'!$T27*O$245,2)</f>
        <v>0</v>
      </c>
      <c r="P27" s="302">
        <f>ROUND('Budget Summary'!$T27*P$245,2)</f>
        <v>0</v>
      </c>
      <c r="Q27" s="302">
        <f>ROUND('Budget Summary'!$T27*Q$245,2)</f>
        <v>0</v>
      </c>
      <c r="R27" s="302">
        <f>ROUND('Budget Summary'!$T27*R$245,2)</f>
        <v>0</v>
      </c>
      <c r="S27" s="302">
        <f>ROUND('Budget Summary'!$T27*S$245,2)</f>
        <v>0</v>
      </c>
      <c r="T27" s="302">
        <f>ROUND('Budget Summary'!$T27*T$245,2)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Summary'!T28</f>
        <v>0</v>
      </c>
      <c r="I28" s="302">
        <f>ROUND('Budget Summary'!$T28*I$245,2)</f>
        <v>0</v>
      </c>
      <c r="J28" s="302">
        <f>ROUND('Budget Summary'!$T28*J$245,2)</f>
        <v>0</v>
      </c>
      <c r="K28" s="302">
        <f>ROUND('Budget Summary'!$T28*K$245,2)</f>
        <v>0</v>
      </c>
      <c r="L28" s="302">
        <f>ROUND('Budget Summary'!$T28*L$245,2)</f>
        <v>0</v>
      </c>
      <c r="M28" s="302">
        <f>ROUND('Budget Summary'!$T28*M$245,2)</f>
        <v>0</v>
      </c>
      <c r="N28" s="302">
        <f>ROUND('Budget Summary'!$T28*N$245,2)</f>
        <v>0</v>
      </c>
      <c r="O28" s="302">
        <f>ROUND('Budget Summary'!$T28*O$245,2)</f>
        <v>0</v>
      </c>
      <c r="P28" s="302">
        <f>ROUND('Budget Summary'!$T28*P$245,2)</f>
        <v>0</v>
      </c>
      <c r="Q28" s="302">
        <f>ROUND('Budget Summary'!$T28*Q$245,2)</f>
        <v>0</v>
      </c>
      <c r="R28" s="302">
        <f>ROUND('Budget Summary'!$T28*R$245,2)</f>
        <v>0</v>
      </c>
      <c r="S28" s="302">
        <f>ROUND('Budget Summary'!$T28*S$245,2)</f>
        <v>0</v>
      </c>
      <c r="T28" s="302">
        <f>ROUND('Budget Summary'!$T28*T$245,2)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Summary'!T29</f>
        <v>0</v>
      </c>
      <c r="I29" s="302">
        <f>ROUND('Budget Summary'!$T29*I$245,2)</f>
        <v>0</v>
      </c>
      <c r="J29" s="302">
        <f>ROUND('Budget Summary'!$T29*J$245,2)</f>
        <v>0</v>
      </c>
      <c r="K29" s="302">
        <f>ROUND('Budget Summary'!$T29*K$245,2)</f>
        <v>0</v>
      </c>
      <c r="L29" s="302">
        <f>ROUND('Budget Summary'!$T29*L$245,2)</f>
        <v>0</v>
      </c>
      <c r="M29" s="302">
        <f>ROUND('Budget Summary'!$T29*M$245,2)</f>
        <v>0</v>
      </c>
      <c r="N29" s="302">
        <f>ROUND('Budget Summary'!$T29*N$245,2)</f>
        <v>0</v>
      </c>
      <c r="O29" s="302">
        <f>ROUND('Budget Summary'!$T29*O$245,2)</f>
        <v>0</v>
      </c>
      <c r="P29" s="302">
        <f>ROUND('Budget Summary'!$T29*P$245,2)</f>
        <v>0</v>
      </c>
      <c r="Q29" s="302">
        <f>ROUND('Budget Summary'!$T29*Q$245,2)</f>
        <v>0</v>
      </c>
      <c r="R29" s="302">
        <f>ROUND('Budget Summary'!$T29*R$245,2)</f>
        <v>0</v>
      </c>
      <c r="S29" s="302">
        <f>ROUND('Budget Summary'!$T29*S$245,2)</f>
        <v>0</v>
      </c>
      <c r="T29" s="302">
        <f>ROUND('Budget Summary'!$T29*T$245,2)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Summary'!T30</f>
        <v>0</v>
      </c>
      <c r="I30" s="302">
        <f>ROUND('Budget Summary'!$T30*I$245,2)</f>
        <v>0</v>
      </c>
      <c r="J30" s="302">
        <f>ROUND('Budget Summary'!$T30*J$245,2)</f>
        <v>0</v>
      </c>
      <c r="K30" s="302">
        <f>ROUND('Budget Summary'!$T30*K$245,2)</f>
        <v>0</v>
      </c>
      <c r="L30" s="302">
        <f>ROUND('Budget Summary'!$T30*L$245,2)</f>
        <v>0</v>
      </c>
      <c r="M30" s="302">
        <f>ROUND('Budget Summary'!$T30*M$245,2)</f>
        <v>0</v>
      </c>
      <c r="N30" s="302">
        <f>ROUND('Budget Summary'!$T30*N$245,2)</f>
        <v>0</v>
      </c>
      <c r="O30" s="302">
        <f>ROUND('Budget Summary'!$T30*O$245,2)</f>
        <v>0</v>
      </c>
      <c r="P30" s="302">
        <f>ROUND('Budget Summary'!$T30*P$245,2)</f>
        <v>0</v>
      </c>
      <c r="Q30" s="302">
        <f>ROUND('Budget Summary'!$T30*Q$245,2)</f>
        <v>0</v>
      </c>
      <c r="R30" s="302">
        <f>ROUND('Budget Summary'!$T30*R$245,2)</f>
        <v>0</v>
      </c>
      <c r="S30" s="302">
        <f>ROUND('Budget Summary'!$T30*S$245,2)</f>
        <v>0</v>
      </c>
      <c r="T30" s="302">
        <f>ROUND('Budget Summary'!$T30*T$245,2)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Summary'!T31</f>
        <v>0</v>
      </c>
      <c r="I31" s="302">
        <f>ROUND('Budget Summary'!$T31*I$245,2)</f>
        <v>0</v>
      </c>
      <c r="J31" s="302">
        <f>ROUND('Budget Summary'!$T31*J$245,2)</f>
        <v>0</v>
      </c>
      <c r="K31" s="302">
        <f>ROUND('Budget Summary'!$T31*K$245,2)</f>
        <v>0</v>
      </c>
      <c r="L31" s="302">
        <f>ROUND('Budget Summary'!$T31*L$245,2)</f>
        <v>0</v>
      </c>
      <c r="M31" s="302">
        <f>ROUND('Budget Summary'!$T31*M$245,2)</f>
        <v>0</v>
      </c>
      <c r="N31" s="302">
        <f>ROUND('Budget Summary'!$T31*N$245,2)</f>
        <v>0</v>
      </c>
      <c r="O31" s="302">
        <f>ROUND('Budget Summary'!$T31*O$245,2)</f>
        <v>0</v>
      </c>
      <c r="P31" s="302">
        <f>ROUND('Budget Summary'!$T31*P$245,2)</f>
        <v>0</v>
      </c>
      <c r="Q31" s="302">
        <f>ROUND('Budget Summary'!$T31*Q$245,2)</f>
        <v>0</v>
      </c>
      <c r="R31" s="302">
        <f>ROUND('Budget Summary'!$T31*R$245,2)</f>
        <v>0</v>
      </c>
      <c r="S31" s="302">
        <f>ROUND('Budget Summary'!$T31*S$245,2)</f>
        <v>0</v>
      </c>
      <c r="T31" s="302">
        <f>ROUND('Budget Summary'!$T31*T$245,2)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Summary'!T32</f>
        <v>0</v>
      </c>
      <c r="I32" s="302">
        <f>ROUND('Budget Summary'!$T32*I$245,2)</f>
        <v>0</v>
      </c>
      <c r="J32" s="302">
        <f>ROUND('Budget Summary'!$T32*J$245,2)</f>
        <v>0</v>
      </c>
      <c r="K32" s="302">
        <f>ROUND('Budget Summary'!$T32*K$245,2)</f>
        <v>0</v>
      </c>
      <c r="L32" s="302">
        <f>ROUND('Budget Summary'!$T32*L$245,2)</f>
        <v>0</v>
      </c>
      <c r="M32" s="302">
        <f>ROUND('Budget Summary'!$T32*M$245,2)</f>
        <v>0</v>
      </c>
      <c r="N32" s="302">
        <f>ROUND('Budget Summary'!$T32*N$245,2)</f>
        <v>0</v>
      </c>
      <c r="O32" s="302">
        <f>ROUND('Budget Summary'!$T32*O$245,2)</f>
        <v>0</v>
      </c>
      <c r="P32" s="302">
        <f>ROUND('Budget Summary'!$T32*P$245,2)</f>
        <v>0</v>
      </c>
      <c r="Q32" s="302">
        <f>ROUND('Budget Summary'!$T32*Q$245,2)</f>
        <v>0</v>
      </c>
      <c r="R32" s="302">
        <f>ROUND('Budget Summary'!$T32*R$245,2)</f>
        <v>0</v>
      </c>
      <c r="S32" s="302">
        <f>ROUND('Budget Summary'!$T32*S$245,2)</f>
        <v>0</v>
      </c>
      <c r="T32" s="302">
        <f>ROUND('Budget Summary'!$T32*T$245,2)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Summary'!T33</f>
        <v>0</v>
      </c>
      <c r="I33" s="302">
        <f>ROUND('Budget Summary'!$T33*I$245,2)</f>
        <v>0</v>
      </c>
      <c r="J33" s="302">
        <f>ROUND('Budget Summary'!$T33*J$245,2)</f>
        <v>0</v>
      </c>
      <c r="K33" s="302">
        <f>ROUND('Budget Summary'!$T33*K$245,2)</f>
        <v>0</v>
      </c>
      <c r="L33" s="302">
        <f>ROUND('Budget Summary'!$T33*L$245,2)</f>
        <v>0</v>
      </c>
      <c r="M33" s="302">
        <f>ROUND('Budget Summary'!$T33*M$245,2)</f>
        <v>0</v>
      </c>
      <c r="N33" s="302">
        <f>ROUND('Budget Summary'!$T33*N$245,2)</f>
        <v>0</v>
      </c>
      <c r="O33" s="302">
        <f>ROUND('Budget Summary'!$T33*O$245,2)</f>
        <v>0</v>
      </c>
      <c r="P33" s="302">
        <f>ROUND('Budget Summary'!$T33*P$245,2)</f>
        <v>0</v>
      </c>
      <c r="Q33" s="302">
        <f>ROUND('Budget Summary'!$T33*Q$245,2)</f>
        <v>0</v>
      </c>
      <c r="R33" s="302">
        <f>ROUND('Budget Summary'!$T33*R$245,2)</f>
        <v>0</v>
      </c>
      <c r="S33" s="302">
        <f>ROUND('Budget Summary'!$T33*S$245,2)</f>
        <v>0</v>
      </c>
      <c r="T33" s="302">
        <f>ROUND('Budget Summary'!$T33*T$245,2)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Summary'!T34</f>
        <v>0</v>
      </c>
      <c r="I34" s="302">
        <f>ROUND('Budget Summary'!$T34*I$245,2)</f>
        <v>0</v>
      </c>
      <c r="J34" s="302">
        <f>ROUND('Budget Summary'!$T34*J$245,2)</f>
        <v>0</v>
      </c>
      <c r="K34" s="302">
        <f>ROUND('Budget Summary'!$T34*K$245,2)</f>
        <v>0</v>
      </c>
      <c r="L34" s="302">
        <f>ROUND('Budget Summary'!$T34*L$245,2)</f>
        <v>0</v>
      </c>
      <c r="M34" s="302">
        <f>ROUND('Budget Summary'!$T34*M$245,2)</f>
        <v>0</v>
      </c>
      <c r="N34" s="302">
        <f>ROUND('Budget Summary'!$T34*N$245,2)</f>
        <v>0</v>
      </c>
      <c r="O34" s="302">
        <f>ROUND('Budget Summary'!$T34*O$245,2)</f>
        <v>0</v>
      </c>
      <c r="P34" s="302">
        <f>ROUND('Budget Summary'!$T34*P$245,2)</f>
        <v>0</v>
      </c>
      <c r="Q34" s="302">
        <f>ROUND('Budget Summary'!$T34*Q$245,2)</f>
        <v>0</v>
      </c>
      <c r="R34" s="302">
        <f>ROUND('Budget Summary'!$T34*R$245,2)</f>
        <v>0</v>
      </c>
      <c r="S34" s="302">
        <f>ROUND('Budget Summary'!$T34*S$245,2)</f>
        <v>0</v>
      </c>
      <c r="T34" s="302">
        <f>ROUND('Budget Summary'!$T34*T$245,2)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Summary'!T35</f>
        <v>0</v>
      </c>
      <c r="I35" s="302">
        <f>ROUND('Budget Summary'!$T35*I$245,2)</f>
        <v>0</v>
      </c>
      <c r="J35" s="302">
        <f>ROUND('Budget Summary'!$T35*J$245,2)</f>
        <v>0</v>
      </c>
      <c r="K35" s="302">
        <f>ROUND('Budget Summary'!$T35*K$245,2)</f>
        <v>0</v>
      </c>
      <c r="L35" s="302">
        <f>ROUND('Budget Summary'!$T35*L$245,2)</f>
        <v>0</v>
      </c>
      <c r="M35" s="302">
        <f>ROUND('Budget Summary'!$T35*M$245,2)</f>
        <v>0</v>
      </c>
      <c r="N35" s="302">
        <f>ROUND('Budget Summary'!$T35*N$245,2)</f>
        <v>0</v>
      </c>
      <c r="O35" s="302">
        <f>ROUND('Budget Summary'!$T35*O$245,2)</f>
        <v>0</v>
      </c>
      <c r="P35" s="302">
        <f>ROUND('Budget Summary'!$T35*P$245,2)</f>
        <v>0</v>
      </c>
      <c r="Q35" s="302">
        <f>ROUND('Budget Summary'!$T35*Q$245,2)</f>
        <v>0</v>
      </c>
      <c r="R35" s="302">
        <f>ROUND('Budget Summary'!$T35*R$245,2)</f>
        <v>0</v>
      </c>
      <c r="S35" s="302">
        <f>ROUND('Budget Summary'!$T35*S$245,2)</f>
        <v>0</v>
      </c>
      <c r="T35" s="302">
        <f>ROUND('Budget Summary'!$T35*T$245,2)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Summary'!T36</f>
        <v>0</v>
      </c>
      <c r="I36" s="302">
        <f>ROUND('Budget Summary'!$T36*I$245,2)</f>
        <v>0</v>
      </c>
      <c r="J36" s="302">
        <f>ROUND('Budget Summary'!$T36*J$245,2)</f>
        <v>0</v>
      </c>
      <c r="K36" s="302">
        <f>ROUND('Budget Summary'!$T36*K$245,2)</f>
        <v>0</v>
      </c>
      <c r="L36" s="302">
        <f>ROUND('Budget Summary'!$T36*L$245,2)</f>
        <v>0</v>
      </c>
      <c r="M36" s="302">
        <f>ROUND('Budget Summary'!$T36*M$245,2)</f>
        <v>0</v>
      </c>
      <c r="N36" s="302">
        <f>ROUND('Budget Summary'!$T36*N$245,2)</f>
        <v>0</v>
      </c>
      <c r="O36" s="302">
        <f>ROUND('Budget Summary'!$T36*O$245,2)</f>
        <v>0</v>
      </c>
      <c r="P36" s="302">
        <f>ROUND('Budget Summary'!$T36*P$245,2)</f>
        <v>0</v>
      </c>
      <c r="Q36" s="302">
        <f>ROUND('Budget Summary'!$T36*Q$245,2)</f>
        <v>0</v>
      </c>
      <c r="R36" s="302">
        <f>ROUND('Budget Summary'!$T36*R$245,2)</f>
        <v>0</v>
      </c>
      <c r="S36" s="302">
        <f>ROUND('Budget Summary'!$T36*S$245,2)</f>
        <v>0</v>
      </c>
      <c r="T36" s="302">
        <f>ROUND('Budget Summary'!$T36*T$245,2)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Summary'!T37</f>
        <v>0</v>
      </c>
      <c r="I37" s="302">
        <f>ROUND('Budget Summary'!$T37*I$245,2)</f>
        <v>0</v>
      </c>
      <c r="J37" s="302">
        <f>ROUND('Budget Summary'!$T37*J$245,2)</f>
        <v>0</v>
      </c>
      <c r="K37" s="302">
        <f>ROUND('Budget Summary'!$T37*K$245,2)</f>
        <v>0</v>
      </c>
      <c r="L37" s="302">
        <f>ROUND('Budget Summary'!$T37*L$245,2)</f>
        <v>0</v>
      </c>
      <c r="M37" s="302">
        <f>ROUND('Budget Summary'!$T37*M$245,2)</f>
        <v>0</v>
      </c>
      <c r="N37" s="302">
        <f>ROUND('Budget Summary'!$T37*N$245,2)</f>
        <v>0</v>
      </c>
      <c r="O37" s="302">
        <f>ROUND('Budget Summary'!$T37*O$245,2)</f>
        <v>0</v>
      </c>
      <c r="P37" s="302">
        <f>ROUND('Budget Summary'!$T37*P$245,2)</f>
        <v>0</v>
      </c>
      <c r="Q37" s="302">
        <f>ROUND('Budget Summary'!$T37*Q$245,2)</f>
        <v>0</v>
      </c>
      <c r="R37" s="302">
        <f>ROUND('Budget Summary'!$T37*R$245,2)</f>
        <v>0</v>
      </c>
      <c r="S37" s="302">
        <f>ROUND('Budget Summary'!$T37*S$245,2)</f>
        <v>0</v>
      </c>
      <c r="T37" s="302">
        <f>ROUND('Budget Summary'!$T37*T$245,2)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Summary'!T38</f>
        <v>0</v>
      </c>
      <c r="I38" s="302">
        <f>ROUND('Budget Summary'!$T38*I$245,2)</f>
        <v>0</v>
      </c>
      <c r="J38" s="302">
        <f>ROUND('Budget Summary'!$T38*J$245,2)</f>
        <v>0</v>
      </c>
      <c r="K38" s="302">
        <f>ROUND('Budget Summary'!$T38*K$245,2)</f>
        <v>0</v>
      </c>
      <c r="L38" s="302">
        <f>ROUND('Budget Summary'!$T38*L$245,2)</f>
        <v>0</v>
      </c>
      <c r="M38" s="302">
        <f>ROUND('Budget Summary'!$T38*M$245,2)</f>
        <v>0</v>
      </c>
      <c r="N38" s="302">
        <f>ROUND('Budget Summary'!$T38*N$245,2)</f>
        <v>0</v>
      </c>
      <c r="O38" s="302">
        <f>ROUND('Budget Summary'!$T38*O$245,2)</f>
        <v>0</v>
      </c>
      <c r="P38" s="302">
        <f>ROUND('Budget Summary'!$T38*P$245,2)</f>
        <v>0</v>
      </c>
      <c r="Q38" s="302">
        <f>ROUND('Budget Summary'!$T38*Q$245,2)</f>
        <v>0</v>
      </c>
      <c r="R38" s="302">
        <f>ROUND('Budget Summary'!$T38*R$245,2)</f>
        <v>0</v>
      </c>
      <c r="S38" s="302">
        <f>ROUND('Budget Summary'!$T38*S$245,2)</f>
        <v>0</v>
      </c>
      <c r="T38" s="302">
        <f>ROUND('Budget Summary'!$T38*T$245,2)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Summary'!T39</f>
        <v>0</v>
      </c>
      <c r="I39" s="302">
        <f>ROUND('Budget Summary'!$T39*I$245,2)</f>
        <v>0</v>
      </c>
      <c r="J39" s="302">
        <f>ROUND('Budget Summary'!$T39*J$245,2)</f>
        <v>0</v>
      </c>
      <c r="K39" s="302">
        <f>ROUND('Budget Summary'!$T39*K$245,2)</f>
        <v>0</v>
      </c>
      <c r="L39" s="302">
        <f>ROUND('Budget Summary'!$T39*L$245,2)</f>
        <v>0</v>
      </c>
      <c r="M39" s="302">
        <f>ROUND('Budget Summary'!$T39*M$245,2)</f>
        <v>0</v>
      </c>
      <c r="N39" s="302">
        <f>ROUND('Budget Summary'!$T39*N$245,2)</f>
        <v>0</v>
      </c>
      <c r="O39" s="302">
        <f>ROUND('Budget Summary'!$T39*O$245,2)</f>
        <v>0</v>
      </c>
      <c r="P39" s="302">
        <f>ROUND('Budget Summary'!$T39*P$245,2)</f>
        <v>0</v>
      </c>
      <c r="Q39" s="302">
        <f>ROUND('Budget Summary'!$T39*Q$245,2)</f>
        <v>0</v>
      </c>
      <c r="R39" s="302">
        <f>ROUND('Budget Summary'!$T39*R$245,2)</f>
        <v>0</v>
      </c>
      <c r="S39" s="302">
        <f>ROUND('Budget Summary'!$T39*S$245,2)</f>
        <v>0</v>
      </c>
      <c r="T39" s="302">
        <f>ROUND('Budget Summary'!$T39*T$245,2)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Summary'!T41</f>
        <v>0</v>
      </c>
      <c r="I41" s="302">
        <f>ROUND('Budget Summary'!$T41*I$245,2)</f>
        <v>0</v>
      </c>
      <c r="J41" s="302">
        <f>ROUND('Budget Summary'!$T41*J$245,2)</f>
        <v>0</v>
      </c>
      <c r="K41" s="302">
        <f>ROUND('Budget Summary'!$T41*K$245,2)</f>
        <v>0</v>
      </c>
      <c r="L41" s="302">
        <f>ROUND('Budget Summary'!$T41*L$245,2)</f>
        <v>0</v>
      </c>
      <c r="M41" s="302">
        <f>ROUND('Budget Summary'!$T41*M$245,2)</f>
        <v>0</v>
      </c>
      <c r="N41" s="302">
        <f>ROUND('Budget Summary'!$T41*N$245,2)</f>
        <v>0</v>
      </c>
      <c r="O41" s="302">
        <f>ROUND('Budget Summary'!$T41*O$245,2)</f>
        <v>0</v>
      </c>
      <c r="P41" s="302">
        <f>ROUND('Budget Summary'!$T41*P$245,2)</f>
        <v>0</v>
      </c>
      <c r="Q41" s="302">
        <f>ROUND('Budget Summary'!$T41*Q$245,2)</f>
        <v>0</v>
      </c>
      <c r="R41" s="302">
        <f>ROUND('Budget Summary'!$T41*R$245,2)</f>
        <v>0</v>
      </c>
      <c r="S41" s="302">
        <f>ROUND('Budget Summary'!$T41*S$245,2)</f>
        <v>0</v>
      </c>
      <c r="T41" s="302">
        <f>ROUND('Budget Summary'!$T41*T$245,2)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Summary'!T42</f>
        <v>0</v>
      </c>
      <c r="I42" s="302">
        <f>ROUND('Budget Summary'!$T42*I$245,2)</f>
        <v>0</v>
      </c>
      <c r="J42" s="302">
        <f>ROUND('Budget Summary'!$T42*J$245,2)</f>
        <v>0</v>
      </c>
      <c r="K42" s="302">
        <f>ROUND('Budget Summary'!$T42*K$245,2)</f>
        <v>0</v>
      </c>
      <c r="L42" s="302">
        <f>ROUND('Budget Summary'!$T42*L$245,2)</f>
        <v>0</v>
      </c>
      <c r="M42" s="302">
        <f>ROUND('Budget Summary'!$T42*M$245,2)</f>
        <v>0</v>
      </c>
      <c r="N42" s="302">
        <f>ROUND('Budget Summary'!$T42*N$245,2)</f>
        <v>0</v>
      </c>
      <c r="O42" s="302">
        <f>ROUND('Budget Summary'!$T42*O$245,2)</f>
        <v>0</v>
      </c>
      <c r="P42" s="302">
        <f>ROUND('Budget Summary'!$T42*P$245,2)</f>
        <v>0</v>
      </c>
      <c r="Q42" s="302">
        <f>ROUND('Budget Summary'!$T42*Q$245,2)</f>
        <v>0</v>
      </c>
      <c r="R42" s="302">
        <f>ROUND('Budget Summary'!$T42*R$245,2)</f>
        <v>0</v>
      </c>
      <c r="S42" s="302">
        <f>ROUND('Budget Summary'!$T42*S$245,2)</f>
        <v>0</v>
      </c>
      <c r="T42" s="302">
        <f>ROUND('Budget Summary'!$T42*T$245,2)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Summary'!T43</f>
        <v>0</v>
      </c>
      <c r="I43" s="302">
        <f>ROUND('Budget Summary'!$T43*I$245,2)</f>
        <v>0</v>
      </c>
      <c r="J43" s="302">
        <f>ROUND('Budget Summary'!$T43*J$245,2)</f>
        <v>0</v>
      </c>
      <c r="K43" s="302">
        <f>ROUND('Budget Summary'!$T43*K$245,2)</f>
        <v>0</v>
      </c>
      <c r="L43" s="302">
        <f>ROUND('Budget Summary'!$T43*L$245,2)</f>
        <v>0</v>
      </c>
      <c r="M43" s="302">
        <f>ROUND('Budget Summary'!$T43*M$245,2)</f>
        <v>0</v>
      </c>
      <c r="N43" s="302">
        <f>ROUND('Budget Summary'!$T43*N$245,2)</f>
        <v>0</v>
      </c>
      <c r="O43" s="302">
        <f>ROUND('Budget Summary'!$T43*O$245,2)</f>
        <v>0</v>
      </c>
      <c r="P43" s="302">
        <f>ROUND('Budget Summary'!$T43*P$245,2)</f>
        <v>0</v>
      </c>
      <c r="Q43" s="302">
        <f>ROUND('Budget Summary'!$T43*Q$245,2)</f>
        <v>0</v>
      </c>
      <c r="R43" s="302">
        <f>ROUND('Budget Summary'!$T43*R$245,2)</f>
        <v>0</v>
      </c>
      <c r="S43" s="302">
        <f>ROUND('Budget Summary'!$T43*S$245,2)</f>
        <v>0</v>
      </c>
      <c r="T43" s="302">
        <f>ROUND('Budget Summary'!$T43*T$245,2)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Summary'!T50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Summary'!T51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Summary'!T53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Summary'!T54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Summary'!T55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Summary'!T56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Summary'!T58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Summary'!T59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Summary'!T60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Summary'!T61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Summary'!T62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Summary'!T63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Summary'!T64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Summary'!T65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Summary'!T66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Summary'!T67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Summary'!T68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Summary'!T69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Summary'!T71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Summary'!T72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Summary'!T73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Summary'!T75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Summary'!T76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Summary'!T77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Summary'!T78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Summary'!T79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Summary'!T80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Summary'!T81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Summary'!T82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Summary'!T84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Summary'!T85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Summary'!T86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Summary'!T87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Summary'!T88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Summary'!T89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Summary'!T90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Summary'!T91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Summary'!T92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Summary'!T93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Summary'!T94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Summary'!T95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Summary'!T96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Summary'!T97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Summary'!T98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Summary'!T99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Summary'!T100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Summary'!T101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Summary'!T102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Summary'!T103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Summary'!T104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Summary'!T105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Summary'!T106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Summary'!T107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Summary'!T108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Summary'!T109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Summary'!T110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Summary'!T112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Summary'!T113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Summary'!T114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Summary'!T115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Summary'!T116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Summary'!T117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Summary'!T118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Summary'!T119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Summary'!T121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Summary'!T122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Summary'!T123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Summary'!T124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Summary'!T125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Summary'!T126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Summary'!T127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Summary'!T128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Summary'!T130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Summary'!T131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Summary'!T132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Summary'!T133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Summary'!T134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Summary'!T136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Summary'!T137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Summary'!T138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Summary'!T139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Summary'!T140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Summary'!T141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Summary'!T142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Summary'!T143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Summary'!T144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Summary'!T145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Summary'!T147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Summary'!T148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Summary'!T149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Summary'!T150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Summary'!T152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Summary'!T153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Summary'!T154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Summary'!T156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Summary'!T157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Summary'!T159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Summary'!T160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Summary'!T161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Summary'!T162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Summary'!T163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Summary'!T164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Summary'!T165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Summary'!T167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Summary'!T168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Summary'!T169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Summary'!T171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Summary'!T172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Summary'!T173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Summary'!T174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Summary'!T176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Summary'!T177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Summary'!T178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Summary'!T179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Summary'!T180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Summary'!T181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Summary'!T183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Summary'!T184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Summary'!T185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Summary'!T186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Summary'!T187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Summary'!T188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Summary'!T189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Summary'!T190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Summary'!T191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Summary'!T192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Summary'!T193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Summary'!T194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Summary'!T195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Summary'!T196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Summary'!T198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Summary'!T199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Summary'!T200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Summary'!T201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Summary'!T202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Summary'!T204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Summary'!T205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Summary'!T207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Summary'!T208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Summary'!T209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Summary'!T210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Summary'!T211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Summary'!T213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Summary'!T214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Summary'!T215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Summary'!T216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Summary'!T217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Summary'!T218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Summary'!T219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Summary'!T220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Summary'!T221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Summary'!T222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Summary'!T223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Summary'!T224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Summary'!T226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Summary'!T227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Summary'!T229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Summary'!T242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Summary'!B15</f>
        <v>Contract 13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Summary'!U9</f>
        <v>0</v>
      </c>
      <c r="I9" s="302">
        <f>ROUND('Budget Summary'!$U9*I$245,2)</f>
        <v>0</v>
      </c>
      <c r="J9" s="302">
        <f>ROUND('Budget Summary'!$U9*J$245,2)</f>
        <v>0</v>
      </c>
      <c r="K9" s="302">
        <f>ROUND('Budget Summary'!$U9*K$245,2)</f>
        <v>0</v>
      </c>
      <c r="L9" s="302">
        <f>ROUND('Budget Summary'!$U9*L$245,2)</f>
        <v>0</v>
      </c>
      <c r="M9" s="302">
        <f>ROUND('Budget Summary'!$U9*M$245,2)</f>
        <v>0</v>
      </c>
      <c r="N9" s="302">
        <f>ROUND('Budget Summary'!$U9*N$245,2)</f>
        <v>0</v>
      </c>
      <c r="O9" s="302">
        <f>ROUND('Budget Summary'!$U9*O$245,2)</f>
        <v>0</v>
      </c>
      <c r="P9" s="302">
        <f>ROUND('Budget Summary'!$U9*P$245,2)</f>
        <v>0</v>
      </c>
      <c r="Q9" s="302">
        <f>ROUND('Budget Summary'!$U9*Q$245,2)</f>
        <v>0</v>
      </c>
      <c r="R9" s="302">
        <f>ROUND('Budget Summary'!$U9*R$245,2)</f>
        <v>0</v>
      </c>
      <c r="S9" s="302">
        <f>ROUND('Budget Summary'!$U9*S$245,2)</f>
        <v>0</v>
      </c>
      <c r="T9" s="302">
        <f>ROUND('Budget Summary'!$U9*T$245,2)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Summary'!U10</f>
        <v>0</v>
      </c>
      <c r="I10" s="302">
        <f>ROUND('Budget Summary'!$U10*I$245,2)</f>
        <v>0</v>
      </c>
      <c r="J10" s="302">
        <f>ROUND('Budget Summary'!$U10*J$245,2)</f>
        <v>0</v>
      </c>
      <c r="K10" s="302">
        <f>ROUND('Budget Summary'!$U10*K$245,2)</f>
        <v>0</v>
      </c>
      <c r="L10" s="302">
        <f>ROUND('Budget Summary'!$U10*L$245,2)</f>
        <v>0</v>
      </c>
      <c r="M10" s="302">
        <f>ROUND('Budget Summary'!$U10*M$245,2)</f>
        <v>0</v>
      </c>
      <c r="N10" s="302">
        <f>ROUND('Budget Summary'!$U10*N$245,2)</f>
        <v>0</v>
      </c>
      <c r="O10" s="302">
        <f>ROUND('Budget Summary'!$U10*O$245,2)</f>
        <v>0</v>
      </c>
      <c r="P10" s="302">
        <f>ROUND('Budget Summary'!$U10*P$245,2)</f>
        <v>0</v>
      </c>
      <c r="Q10" s="302">
        <f>ROUND('Budget Summary'!$U10*Q$245,2)</f>
        <v>0</v>
      </c>
      <c r="R10" s="302">
        <f>ROUND('Budget Summary'!$U10*R$245,2)</f>
        <v>0</v>
      </c>
      <c r="S10" s="302">
        <f>ROUND('Budget Summary'!$U10*S$245,2)</f>
        <v>0</v>
      </c>
      <c r="T10" s="302">
        <f>ROUND('Budget Summary'!$U10*T$245,2)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Summary'!U11</f>
        <v>0</v>
      </c>
      <c r="I11" s="302">
        <f>ROUND('Budget Summary'!$U11*I$245,2)</f>
        <v>0</v>
      </c>
      <c r="J11" s="302">
        <f>ROUND('Budget Summary'!$U11*J$245,2)</f>
        <v>0</v>
      </c>
      <c r="K11" s="302">
        <f>ROUND('Budget Summary'!$U11*K$245,2)</f>
        <v>0</v>
      </c>
      <c r="L11" s="302">
        <f>ROUND('Budget Summary'!$U11*L$245,2)</f>
        <v>0</v>
      </c>
      <c r="M11" s="302">
        <f>ROUND('Budget Summary'!$U11*M$245,2)</f>
        <v>0</v>
      </c>
      <c r="N11" s="302">
        <f>ROUND('Budget Summary'!$U11*N$245,2)</f>
        <v>0</v>
      </c>
      <c r="O11" s="302">
        <f>ROUND('Budget Summary'!$U11*O$245,2)</f>
        <v>0</v>
      </c>
      <c r="P11" s="302">
        <f>ROUND('Budget Summary'!$U11*P$245,2)</f>
        <v>0</v>
      </c>
      <c r="Q11" s="302">
        <f>ROUND('Budget Summary'!$U11*Q$245,2)</f>
        <v>0</v>
      </c>
      <c r="R11" s="302">
        <f>ROUND('Budget Summary'!$U11*R$245,2)</f>
        <v>0</v>
      </c>
      <c r="S11" s="302">
        <f>ROUND('Budget Summary'!$U11*S$245,2)</f>
        <v>0</v>
      </c>
      <c r="T11" s="302">
        <f>ROUND('Budget Summary'!$U11*T$245,2)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Summary'!U14</f>
        <v>0</v>
      </c>
      <c r="I14" s="302">
        <f>ROUND('Budget Summary'!$U14*I$245,2)</f>
        <v>0</v>
      </c>
      <c r="J14" s="302">
        <f>ROUND('Budget Summary'!$U14*J$245,2)</f>
        <v>0</v>
      </c>
      <c r="K14" s="302">
        <f>ROUND('Budget Summary'!$U14*K$245,2)</f>
        <v>0</v>
      </c>
      <c r="L14" s="302">
        <f>ROUND('Budget Summary'!$U14*L$245,2)</f>
        <v>0</v>
      </c>
      <c r="M14" s="302">
        <f>ROUND('Budget Summary'!$U14*M$245,2)</f>
        <v>0</v>
      </c>
      <c r="N14" s="302">
        <f>ROUND('Budget Summary'!$U14*N$245,2)</f>
        <v>0</v>
      </c>
      <c r="O14" s="302">
        <f>ROUND('Budget Summary'!$U14*O$245,2)</f>
        <v>0</v>
      </c>
      <c r="P14" s="302">
        <f>ROUND('Budget Summary'!$U14*P$245,2)</f>
        <v>0</v>
      </c>
      <c r="Q14" s="302">
        <f>ROUND('Budget Summary'!$U14*Q$245,2)</f>
        <v>0</v>
      </c>
      <c r="R14" s="302">
        <f>ROUND('Budget Summary'!$U14*R$245,2)</f>
        <v>0</v>
      </c>
      <c r="S14" s="302">
        <f>ROUND('Budget Summary'!$U14*S$245,2)</f>
        <v>0</v>
      </c>
      <c r="T14" s="302">
        <f>ROUND('Budget Summary'!$U14*T$245,2)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Summary'!U15</f>
        <v>0</v>
      </c>
      <c r="I15" s="302">
        <f>ROUND('Budget Summary'!$U15*I$245,2)</f>
        <v>0</v>
      </c>
      <c r="J15" s="302">
        <f>ROUND('Budget Summary'!$U15*J$245,2)</f>
        <v>0</v>
      </c>
      <c r="K15" s="302">
        <f>ROUND('Budget Summary'!$U15*K$245,2)</f>
        <v>0</v>
      </c>
      <c r="L15" s="302">
        <f>ROUND('Budget Summary'!$U15*L$245,2)</f>
        <v>0</v>
      </c>
      <c r="M15" s="302">
        <f>ROUND('Budget Summary'!$U15*M$245,2)</f>
        <v>0</v>
      </c>
      <c r="N15" s="302">
        <f>ROUND('Budget Summary'!$U15*N$245,2)</f>
        <v>0</v>
      </c>
      <c r="O15" s="302">
        <f>ROUND('Budget Summary'!$U15*O$245,2)</f>
        <v>0</v>
      </c>
      <c r="P15" s="302">
        <f>ROUND('Budget Summary'!$U15*P$245,2)</f>
        <v>0</v>
      </c>
      <c r="Q15" s="302">
        <f>ROUND('Budget Summary'!$U15*Q$245,2)</f>
        <v>0</v>
      </c>
      <c r="R15" s="302">
        <f>ROUND('Budget Summary'!$U15*R$245,2)</f>
        <v>0</v>
      </c>
      <c r="S15" s="302">
        <f>ROUND('Budget Summary'!$U15*S$245,2)</f>
        <v>0</v>
      </c>
      <c r="T15" s="302">
        <f>ROUND('Budget Summary'!$U15*T$245,2)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Summary'!U16</f>
        <v>0</v>
      </c>
      <c r="I16" s="302">
        <f>ROUND('Budget Summary'!$U16*I$245,2)</f>
        <v>0</v>
      </c>
      <c r="J16" s="302">
        <f>ROUND('Budget Summary'!$U16*J$245,2)</f>
        <v>0</v>
      </c>
      <c r="K16" s="302">
        <f>ROUND('Budget Summary'!$U16*K$245,2)</f>
        <v>0</v>
      </c>
      <c r="L16" s="302">
        <f>ROUND('Budget Summary'!$U16*L$245,2)</f>
        <v>0</v>
      </c>
      <c r="M16" s="302">
        <f>ROUND('Budget Summary'!$U16*M$245,2)</f>
        <v>0</v>
      </c>
      <c r="N16" s="302">
        <f>ROUND('Budget Summary'!$U16*N$245,2)</f>
        <v>0</v>
      </c>
      <c r="O16" s="302">
        <f>ROUND('Budget Summary'!$U16*O$245,2)</f>
        <v>0</v>
      </c>
      <c r="P16" s="302">
        <f>ROUND('Budget Summary'!$U16*P$245,2)</f>
        <v>0</v>
      </c>
      <c r="Q16" s="302">
        <f>ROUND('Budget Summary'!$U16*Q$245,2)</f>
        <v>0</v>
      </c>
      <c r="R16" s="302">
        <f>ROUND('Budget Summary'!$U16*R$245,2)</f>
        <v>0</v>
      </c>
      <c r="S16" s="302">
        <f>ROUND('Budget Summary'!$U16*S$245,2)</f>
        <v>0</v>
      </c>
      <c r="T16" s="302">
        <f>ROUND('Budget Summary'!$U16*T$245,2)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Summary'!U17</f>
        <v>0</v>
      </c>
      <c r="I17" s="302">
        <f>ROUND('Budget Summary'!$U17*I$245,2)</f>
        <v>0</v>
      </c>
      <c r="J17" s="302">
        <f>ROUND('Budget Summary'!$U17*J$245,2)</f>
        <v>0</v>
      </c>
      <c r="K17" s="302">
        <f>ROUND('Budget Summary'!$U17*K$245,2)</f>
        <v>0</v>
      </c>
      <c r="L17" s="302">
        <f>ROUND('Budget Summary'!$U17*L$245,2)</f>
        <v>0</v>
      </c>
      <c r="M17" s="302">
        <f>ROUND('Budget Summary'!$U17*M$245,2)</f>
        <v>0</v>
      </c>
      <c r="N17" s="302">
        <f>ROUND('Budget Summary'!$U17*N$245,2)</f>
        <v>0</v>
      </c>
      <c r="O17" s="302">
        <f>ROUND('Budget Summary'!$U17*O$245,2)</f>
        <v>0</v>
      </c>
      <c r="P17" s="302">
        <f>ROUND('Budget Summary'!$U17*P$245,2)</f>
        <v>0</v>
      </c>
      <c r="Q17" s="302">
        <f>ROUND('Budget Summary'!$U17*Q$245,2)</f>
        <v>0</v>
      </c>
      <c r="R17" s="302">
        <f>ROUND('Budget Summary'!$U17*R$245,2)</f>
        <v>0</v>
      </c>
      <c r="S17" s="302">
        <f>ROUND('Budget Summary'!$U17*S$245,2)</f>
        <v>0</v>
      </c>
      <c r="T17" s="302">
        <f>ROUND('Budget Summary'!$U17*T$245,2)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Summary'!U19</f>
        <v>0</v>
      </c>
      <c r="I19" s="302">
        <f>ROUND('Budget Summary'!$U19*I$245,2)</f>
        <v>0</v>
      </c>
      <c r="J19" s="302">
        <f>ROUND('Budget Summary'!$U19*J$245,2)</f>
        <v>0</v>
      </c>
      <c r="K19" s="302">
        <f>ROUND('Budget Summary'!$U19*K$245,2)</f>
        <v>0</v>
      </c>
      <c r="L19" s="302">
        <f>ROUND('Budget Summary'!$U19*L$245,2)</f>
        <v>0</v>
      </c>
      <c r="M19" s="302">
        <f>ROUND('Budget Summary'!$U19*M$245,2)</f>
        <v>0</v>
      </c>
      <c r="N19" s="302">
        <f>ROUND('Budget Summary'!$U19*N$245,2)</f>
        <v>0</v>
      </c>
      <c r="O19" s="302">
        <f>ROUND('Budget Summary'!$U19*O$245,2)</f>
        <v>0</v>
      </c>
      <c r="P19" s="302">
        <f>ROUND('Budget Summary'!$U19*P$245,2)</f>
        <v>0</v>
      </c>
      <c r="Q19" s="302">
        <f>ROUND('Budget Summary'!$U19*Q$245,2)</f>
        <v>0</v>
      </c>
      <c r="R19" s="302">
        <f>ROUND('Budget Summary'!$U19*R$245,2)</f>
        <v>0</v>
      </c>
      <c r="S19" s="302">
        <f>ROUND('Budget Summary'!$U19*S$245,2)</f>
        <v>0</v>
      </c>
      <c r="T19" s="302">
        <f>ROUND('Budget Summary'!$U19*T$245,2)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Summary'!U20</f>
        <v>0</v>
      </c>
      <c r="I20" s="302">
        <f>ROUND('Budget Summary'!$U20*I$245,2)</f>
        <v>0</v>
      </c>
      <c r="J20" s="302">
        <f>ROUND('Budget Summary'!$U20*J$245,2)</f>
        <v>0</v>
      </c>
      <c r="K20" s="302">
        <f>ROUND('Budget Summary'!$U20*K$245,2)</f>
        <v>0</v>
      </c>
      <c r="L20" s="302">
        <f>ROUND('Budget Summary'!$U20*L$245,2)</f>
        <v>0</v>
      </c>
      <c r="M20" s="302">
        <f>ROUND('Budget Summary'!$U20*M$245,2)</f>
        <v>0</v>
      </c>
      <c r="N20" s="302">
        <f>ROUND('Budget Summary'!$U20*N$245,2)</f>
        <v>0</v>
      </c>
      <c r="O20" s="302">
        <f>ROUND('Budget Summary'!$U20*O$245,2)</f>
        <v>0</v>
      </c>
      <c r="P20" s="302">
        <f>ROUND('Budget Summary'!$U20*P$245,2)</f>
        <v>0</v>
      </c>
      <c r="Q20" s="302">
        <f>ROUND('Budget Summary'!$U20*Q$245,2)</f>
        <v>0</v>
      </c>
      <c r="R20" s="302">
        <f>ROUND('Budget Summary'!$U20*R$245,2)</f>
        <v>0</v>
      </c>
      <c r="S20" s="302">
        <f>ROUND('Budget Summary'!$U20*S$245,2)</f>
        <v>0</v>
      </c>
      <c r="T20" s="302">
        <f>ROUND('Budget Summary'!$U20*T$245,2)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Summary'!U21</f>
        <v>0</v>
      </c>
      <c r="I21" s="302">
        <f>ROUND('Budget Summary'!$U21*I$245,2)</f>
        <v>0</v>
      </c>
      <c r="J21" s="302">
        <f>ROUND('Budget Summary'!$U21*J$245,2)</f>
        <v>0</v>
      </c>
      <c r="K21" s="302">
        <f>ROUND('Budget Summary'!$U21*K$245,2)</f>
        <v>0</v>
      </c>
      <c r="L21" s="302">
        <f>ROUND('Budget Summary'!$U21*L$245,2)</f>
        <v>0</v>
      </c>
      <c r="M21" s="302">
        <f>ROUND('Budget Summary'!$U21*M$245,2)</f>
        <v>0</v>
      </c>
      <c r="N21" s="302">
        <f>ROUND('Budget Summary'!$U21*N$245,2)</f>
        <v>0</v>
      </c>
      <c r="O21" s="302">
        <f>ROUND('Budget Summary'!$U21*O$245,2)</f>
        <v>0</v>
      </c>
      <c r="P21" s="302">
        <f>ROUND('Budget Summary'!$U21*P$245,2)</f>
        <v>0</v>
      </c>
      <c r="Q21" s="302">
        <f>ROUND('Budget Summary'!$U21*Q$245,2)</f>
        <v>0</v>
      </c>
      <c r="R21" s="302">
        <f>ROUND('Budget Summary'!$U21*R$245,2)</f>
        <v>0</v>
      </c>
      <c r="S21" s="302">
        <f>ROUND('Budget Summary'!$U21*S$245,2)</f>
        <v>0</v>
      </c>
      <c r="T21" s="302">
        <f>ROUND('Budget Summary'!$U21*T$245,2)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Summary'!U22</f>
        <v>0</v>
      </c>
      <c r="I22" s="302">
        <f>ROUND('Budget Summary'!$U22*I$245,2)</f>
        <v>0</v>
      </c>
      <c r="J22" s="302">
        <f>ROUND('Budget Summary'!$U22*J$245,2)</f>
        <v>0</v>
      </c>
      <c r="K22" s="302">
        <f>ROUND('Budget Summary'!$U22*K$245,2)</f>
        <v>0</v>
      </c>
      <c r="L22" s="302">
        <f>ROUND('Budget Summary'!$U22*L$245,2)</f>
        <v>0</v>
      </c>
      <c r="M22" s="302">
        <f>ROUND('Budget Summary'!$U22*M$245,2)</f>
        <v>0</v>
      </c>
      <c r="N22" s="302">
        <f>ROUND('Budget Summary'!$U22*N$245,2)</f>
        <v>0</v>
      </c>
      <c r="O22" s="302">
        <f>ROUND('Budget Summary'!$U22*O$245,2)</f>
        <v>0</v>
      </c>
      <c r="P22" s="302">
        <f>ROUND('Budget Summary'!$U22*P$245,2)</f>
        <v>0</v>
      </c>
      <c r="Q22" s="302">
        <f>ROUND('Budget Summary'!$U22*Q$245,2)</f>
        <v>0</v>
      </c>
      <c r="R22" s="302">
        <f>ROUND('Budget Summary'!$U22*R$245,2)</f>
        <v>0</v>
      </c>
      <c r="S22" s="302">
        <f>ROUND('Budget Summary'!$U22*S$245,2)</f>
        <v>0</v>
      </c>
      <c r="T22" s="302">
        <f>ROUND('Budget Summary'!$U22*T$245,2)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Summary'!U23</f>
        <v>0</v>
      </c>
      <c r="I23" s="302">
        <f>ROUND('Budget Summary'!$U23*I$245,2)</f>
        <v>0</v>
      </c>
      <c r="J23" s="302">
        <f>ROUND('Budget Summary'!$U23*J$245,2)</f>
        <v>0</v>
      </c>
      <c r="K23" s="302">
        <f>ROUND('Budget Summary'!$U23*K$245,2)</f>
        <v>0</v>
      </c>
      <c r="L23" s="302">
        <f>ROUND('Budget Summary'!$U23*L$245,2)</f>
        <v>0</v>
      </c>
      <c r="M23" s="302">
        <f>ROUND('Budget Summary'!$U23*M$245,2)</f>
        <v>0</v>
      </c>
      <c r="N23" s="302">
        <f>ROUND('Budget Summary'!$U23*N$245,2)</f>
        <v>0</v>
      </c>
      <c r="O23" s="302">
        <f>ROUND('Budget Summary'!$U23*O$245,2)</f>
        <v>0</v>
      </c>
      <c r="P23" s="302">
        <f>ROUND('Budget Summary'!$U23*P$245,2)</f>
        <v>0</v>
      </c>
      <c r="Q23" s="302">
        <f>ROUND('Budget Summary'!$U23*Q$245,2)</f>
        <v>0</v>
      </c>
      <c r="R23" s="302">
        <f>ROUND('Budget Summary'!$U23*R$245,2)</f>
        <v>0</v>
      </c>
      <c r="S23" s="302">
        <f>ROUND('Budget Summary'!$U23*S$245,2)</f>
        <v>0</v>
      </c>
      <c r="T23" s="302">
        <f>ROUND('Budget Summary'!$U23*T$245,2)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Summary'!U24</f>
        <v>0</v>
      </c>
      <c r="I24" s="302">
        <f>ROUND('Budget Summary'!$U24*I$245,2)</f>
        <v>0</v>
      </c>
      <c r="J24" s="302">
        <f>ROUND('Budget Summary'!$U24*J$245,2)</f>
        <v>0</v>
      </c>
      <c r="K24" s="302">
        <f>ROUND('Budget Summary'!$U24*K$245,2)</f>
        <v>0</v>
      </c>
      <c r="L24" s="302">
        <f>ROUND('Budget Summary'!$U24*L$245,2)</f>
        <v>0</v>
      </c>
      <c r="M24" s="302">
        <f>ROUND('Budget Summary'!$U24*M$245,2)</f>
        <v>0</v>
      </c>
      <c r="N24" s="302">
        <f>ROUND('Budget Summary'!$U24*N$245,2)</f>
        <v>0</v>
      </c>
      <c r="O24" s="302">
        <f>ROUND('Budget Summary'!$U24*O$245,2)</f>
        <v>0</v>
      </c>
      <c r="P24" s="302">
        <f>ROUND('Budget Summary'!$U24*P$245,2)</f>
        <v>0</v>
      </c>
      <c r="Q24" s="302">
        <f>ROUND('Budget Summary'!$U24*Q$245,2)</f>
        <v>0</v>
      </c>
      <c r="R24" s="302">
        <f>ROUND('Budget Summary'!$U24*R$245,2)</f>
        <v>0</v>
      </c>
      <c r="S24" s="302">
        <f>ROUND('Budget Summary'!$U24*S$245,2)</f>
        <v>0</v>
      </c>
      <c r="T24" s="302">
        <f>ROUND('Budget Summary'!$U24*T$245,2)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Summary'!U25</f>
        <v>0</v>
      </c>
      <c r="I25" s="302">
        <f>ROUND('Budget Summary'!$U25*I$245,2)</f>
        <v>0</v>
      </c>
      <c r="J25" s="302">
        <f>ROUND('Budget Summary'!$U25*J$245,2)</f>
        <v>0</v>
      </c>
      <c r="K25" s="302">
        <f>ROUND('Budget Summary'!$U25*K$245,2)</f>
        <v>0</v>
      </c>
      <c r="L25" s="302">
        <f>ROUND('Budget Summary'!$U25*L$245,2)</f>
        <v>0</v>
      </c>
      <c r="M25" s="302">
        <f>ROUND('Budget Summary'!$U25*M$245,2)</f>
        <v>0</v>
      </c>
      <c r="N25" s="302">
        <f>ROUND('Budget Summary'!$U25*N$245,2)</f>
        <v>0</v>
      </c>
      <c r="O25" s="302">
        <f>ROUND('Budget Summary'!$U25*O$245,2)</f>
        <v>0</v>
      </c>
      <c r="P25" s="302">
        <f>ROUND('Budget Summary'!$U25*P$245,2)</f>
        <v>0</v>
      </c>
      <c r="Q25" s="302">
        <f>ROUND('Budget Summary'!$U25*Q$245,2)</f>
        <v>0</v>
      </c>
      <c r="R25" s="302">
        <f>ROUND('Budget Summary'!$U25*R$245,2)</f>
        <v>0</v>
      </c>
      <c r="S25" s="302">
        <f>ROUND('Budget Summary'!$U25*S$245,2)</f>
        <v>0</v>
      </c>
      <c r="T25" s="302">
        <f>ROUND('Budget Summary'!$U25*T$245,2)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Summary'!U26</f>
        <v>0</v>
      </c>
      <c r="I26" s="302">
        <f>ROUND('Budget Summary'!$U26*I$245,2)</f>
        <v>0</v>
      </c>
      <c r="J26" s="302">
        <f>ROUND('Budget Summary'!$U26*J$245,2)</f>
        <v>0</v>
      </c>
      <c r="K26" s="302">
        <f>ROUND('Budget Summary'!$U26*K$245,2)</f>
        <v>0</v>
      </c>
      <c r="L26" s="302">
        <f>ROUND('Budget Summary'!$U26*L$245,2)</f>
        <v>0</v>
      </c>
      <c r="M26" s="302">
        <f>ROUND('Budget Summary'!$U26*M$245,2)</f>
        <v>0</v>
      </c>
      <c r="N26" s="302">
        <f>ROUND('Budget Summary'!$U26*N$245,2)</f>
        <v>0</v>
      </c>
      <c r="O26" s="302">
        <f>ROUND('Budget Summary'!$U26*O$245,2)</f>
        <v>0</v>
      </c>
      <c r="P26" s="302">
        <f>ROUND('Budget Summary'!$U26*P$245,2)</f>
        <v>0</v>
      </c>
      <c r="Q26" s="302">
        <f>ROUND('Budget Summary'!$U26*Q$245,2)</f>
        <v>0</v>
      </c>
      <c r="R26" s="302">
        <f>ROUND('Budget Summary'!$U26*R$245,2)</f>
        <v>0</v>
      </c>
      <c r="S26" s="302">
        <f>ROUND('Budget Summary'!$U26*S$245,2)</f>
        <v>0</v>
      </c>
      <c r="T26" s="302">
        <f>ROUND('Budget Summary'!$U26*T$245,2)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Summary'!U27</f>
        <v>0</v>
      </c>
      <c r="I27" s="302">
        <f>ROUND('Budget Summary'!$U27*I$245,2)</f>
        <v>0</v>
      </c>
      <c r="J27" s="302">
        <f>ROUND('Budget Summary'!$U27*J$245,2)</f>
        <v>0</v>
      </c>
      <c r="K27" s="302">
        <f>ROUND('Budget Summary'!$U27*K$245,2)</f>
        <v>0</v>
      </c>
      <c r="L27" s="302">
        <f>ROUND('Budget Summary'!$U27*L$245,2)</f>
        <v>0</v>
      </c>
      <c r="M27" s="302">
        <f>ROUND('Budget Summary'!$U27*M$245,2)</f>
        <v>0</v>
      </c>
      <c r="N27" s="302">
        <f>ROUND('Budget Summary'!$U27*N$245,2)</f>
        <v>0</v>
      </c>
      <c r="O27" s="302">
        <f>ROUND('Budget Summary'!$U27*O$245,2)</f>
        <v>0</v>
      </c>
      <c r="P27" s="302">
        <f>ROUND('Budget Summary'!$U27*P$245,2)</f>
        <v>0</v>
      </c>
      <c r="Q27" s="302">
        <f>ROUND('Budget Summary'!$U27*Q$245,2)</f>
        <v>0</v>
      </c>
      <c r="R27" s="302">
        <f>ROUND('Budget Summary'!$U27*R$245,2)</f>
        <v>0</v>
      </c>
      <c r="S27" s="302">
        <f>ROUND('Budget Summary'!$U27*S$245,2)</f>
        <v>0</v>
      </c>
      <c r="T27" s="302">
        <f>ROUND('Budget Summary'!$U27*T$245,2)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Summary'!U28</f>
        <v>0</v>
      </c>
      <c r="I28" s="302">
        <f>ROUND('Budget Summary'!$U28*I$245,2)</f>
        <v>0</v>
      </c>
      <c r="J28" s="302">
        <f>ROUND('Budget Summary'!$U28*J$245,2)</f>
        <v>0</v>
      </c>
      <c r="K28" s="302">
        <f>ROUND('Budget Summary'!$U28*K$245,2)</f>
        <v>0</v>
      </c>
      <c r="L28" s="302">
        <f>ROUND('Budget Summary'!$U28*L$245,2)</f>
        <v>0</v>
      </c>
      <c r="M28" s="302">
        <f>ROUND('Budget Summary'!$U28*M$245,2)</f>
        <v>0</v>
      </c>
      <c r="N28" s="302">
        <f>ROUND('Budget Summary'!$U28*N$245,2)</f>
        <v>0</v>
      </c>
      <c r="O28" s="302">
        <f>ROUND('Budget Summary'!$U28*O$245,2)</f>
        <v>0</v>
      </c>
      <c r="P28" s="302">
        <f>ROUND('Budget Summary'!$U28*P$245,2)</f>
        <v>0</v>
      </c>
      <c r="Q28" s="302">
        <f>ROUND('Budget Summary'!$U28*Q$245,2)</f>
        <v>0</v>
      </c>
      <c r="R28" s="302">
        <f>ROUND('Budget Summary'!$U28*R$245,2)</f>
        <v>0</v>
      </c>
      <c r="S28" s="302">
        <f>ROUND('Budget Summary'!$U28*S$245,2)</f>
        <v>0</v>
      </c>
      <c r="T28" s="302">
        <f>ROUND('Budget Summary'!$U28*T$245,2)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Summary'!U29</f>
        <v>0</v>
      </c>
      <c r="I29" s="302">
        <f>ROUND('Budget Summary'!$U29*I$245,2)</f>
        <v>0</v>
      </c>
      <c r="J29" s="302">
        <f>ROUND('Budget Summary'!$U29*J$245,2)</f>
        <v>0</v>
      </c>
      <c r="K29" s="302">
        <f>ROUND('Budget Summary'!$U29*K$245,2)</f>
        <v>0</v>
      </c>
      <c r="L29" s="302">
        <f>ROUND('Budget Summary'!$U29*L$245,2)</f>
        <v>0</v>
      </c>
      <c r="M29" s="302">
        <f>ROUND('Budget Summary'!$U29*M$245,2)</f>
        <v>0</v>
      </c>
      <c r="N29" s="302">
        <f>ROUND('Budget Summary'!$U29*N$245,2)</f>
        <v>0</v>
      </c>
      <c r="O29" s="302">
        <f>ROUND('Budget Summary'!$U29*O$245,2)</f>
        <v>0</v>
      </c>
      <c r="P29" s="302">
        <f>ROUND('Budget Summary'!$U29*P$245,2)</f>
        <v>0</v>
      </c>
      <c r="Q29" s="302">
        <f>ROUND('Budget Summary'!$U29*Q$245,2)</f>
        <v>0</v>
      </c>
      <c r="R29" s="302">
        <f>ROUND('Budget Summary'!$U29*R$245,2)</f>
        <v>0</v>
      </c>
      <c r="S29" s="302">
        <f>ROUND('Budget Summary'!$U29*S$245,2)</f>
        <v>0</v>
      </c>
      <c r="T29" s="302">
        <f>ROUND('Budget Summary'!$U29*T$245,2)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Summary'!U30</f>
        <v>0</v>
      </c>
      <c r="I30" s="302">
        <f>ROUND('Budget Summary'!$U30*I$245,2)</f>
        <v>0</v>
      </c>
      <c r="J30" s="302">
        <f>ROUND('Budget Summary'!$U30*J$245,2)</f>
        <v>0</v>
      </c>
      <c r="K30" s="302">
        <f>ROUND('Budget Summary'!$U30*K$245,2)</f>
        <v>0</v>
      </c>
      <c r="L30" s="302">
        <f>ROUND('Budget Summary'!$U30*L$245,2)</f>
        <v>0</v>
      </c>
      <c r="M30" s="302">
        <f>ROUND('Budget Summary'!$U30*M$245,2)</f>
        <v>0</v>
      </c>
      <c r="N30" s="302">
        <f>ROUND('Budget Summary'!$U30*N$245,2)</f>
        <v>0</v>
      </c>
      <c r="O30" s="302">
        <f>ROUND('Budget Summary'!$U30*O$245,2)</f>
        <v>0</v>
      </c>
      <c r="P30" s="302">
        <f>ROUND('Budget Summary'!$U30*P$245,2)</f>
        <v>0</v>
      </c>
      <c r="Q30" s="302">
        <f>ROUND('Budget Summary'!$U30*Q$245,2)</f>
        <v>0</v>
      </c>
      <c r="R30" s="302">
        <f>ROUND('Budget Summary'!$U30*R$245,2)</f>
        <v>0</v>
      </c>
      <c r="S30" s="302">
        <f>ROUND('Budget Summary'!$U30*S$245,2)</f>
        <v>0</v>
      </c>
      <c r="T30" s="302">
        <f>ROUND('Budget Summary'!$U30*T$245,2)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Summary'!U31</f>
        <v>0</v>
      </c>
      <c r="I31" s="302">
        <f>ROUND('Budget Summary'!$U31*I$245,2)</f>
        <v>0</v>
      </c>
      <c r="J31" s="302">
        <f>ROUND('Budget Summary'!$U31*J$245,2)</f>
        <v>0</v>
      </c>
      <c r="K31" s="302">
        <f>ROUND('Budget Summary'!$U31*K$245,2)</f>
        <v>0</v>
      </c>
      <c r="L31" s="302">
        <f>ROUND('Budget Summary'!$U31*L$245,2)</f>
        <v>0</v>
      </c>
      <c r="M31" s="302">
        <f>ROUND('Budget Summary'!$U31*M$245,2)</f>
        <v>0</v>
      </c>
      <c r="N31" s="302">
        <f>ROUND('Budget Summary'!$U31*N$245,2)</f>
        <v>0</v>
      </c>
      <c r="O31" s="302">
        <f>ROUND('Budget Summary'!$U31*O$245,2)</f>
        <v>0</v>
      </c>
      <c r="P31" s="302">
        <f>ROUND('Budget Summary'!$U31*P$245,2)</f>
        <v>0</v>
      </c>
      <c r="Q31" s="302">
        <f>ROUND('Budget Summary'!$U31*Q$245,2)</f>
        <v>0</v>
      </c>
      <c r="R31" s="302">
        <f>ROUND('Budget Summary'!$U31*R$245,2)</f>
        <v>0</v>
      </c>
      <c r="S31" s="302">
        <f>ROUND('Budget Summary'!$U31*S$245,2)</f>
        <v>0</v>
      </c>
      <c r="T31" s="302">
        <f>ROUND('Budget Summary'!$U31*T$245,2)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Summary'!U32</f>
        <v>0</v>
      </c>
      <c r="I32" s="302">
        <f>ROUND('Budget Summary'!$U32*I$245,2)</f>
        <v>0</v>
      </c>
      <c r="J32" s="302">
        <f>ROUND('Budget Summary'!$U32*J$245,2)</f>
        <v>0</v>
      </c>
      <c r="K32" s="302">
        <f>ROUND('Budget Summary'!$U32*K$245,2)</f>
        <v>0</v>
      </c>
      <c r="L32" s="302">
        <f>ROUND('Budget Summary'!$U32*L$245,2)</f>
        <v>0</v>
      </c>
      <c r="M32" s="302">
        <f>ROUND('Budget Summary'!$U32*M$245,2)</f>
        <v>0</v>
      </c>
      <c r="N32" s="302">
        <f>ROUND('Budget Summary'!$U32*N$245,2)</f>
        <v>0</v>
      </c>
      <c r="O32" s="302">
        <f>ROUND('Budget Summary'!$U32*O$245,2)</f>
        <v>0</v>
      </c>
      <c r="P32" s="302">
        <f>ROUND('Budget Summary'!$U32*P$245,2)</f>
        <v>0</v>
      </c>
      <c r="Q32" s="302">
        <f>ROUND('Budget Summary'!$U32*Q$245,2)</f>
        <v>0</v>
      </c>
      <c r="R32" s="302">
        <f>ROUND('Budget Summary'!$U32*R$245,2)</f>
        <v>0</v>
      </c>
      <c r="S32" s="302">
        <f>ROUND('Budget Summary'!$U32*S$245,2)</f>
        <v>0</v>
      </c>
      <c r="T32" s="302">
        <f>ROUND('Budget Summary'!$U32*T$245,2)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Summary'!U33</f>
        <v>0</v>
      </c>
      <c r="I33" s="302">
        <f>ROUND('Budget Summary'!$U33*I$245,2)</f>
        <v>0</v>
      </c>
      <c r="J33" s="302">
        <f>ROUND('Budget Summary'!$U33*J$245,2)</f>
        <v>0</v>
      </c>
      <c r="K33" s="302">
        <f>ROUND('Budget Summary'!$U33*K$245,2)</f>
        <v>0</v>
      </c>
      <c r="L33" s="302">
        <f>ROUND('Budget Summary'!$U33*L$245,2)</f>
        <v>0</v>
      </c>
      <c r="M33" s="302">
        <f>ROUND('Budget Summary'!$U33*M$245,2)</f>
        <v>0</v>
      </c>
      <c r="N33" s="302">
        <f>ROUND('Budget Summary'!$U33*N$245,2)</f>
        <v>0</v>
      </c>
      <c r="O33" s="302">
        <f>ROUND('Budget Summary'!$U33*O$245,2)</f>
        <v>0</v>
      </c>
      <c r="P33" s="302">
        <f>ROUND('Budget Summary'!$U33*P$245,2)</f>
        <v>0</v>
      </c>
      <c r="Q33" s="302">
        <f>ROUND('Budget Summary'!$U33*Q$245,2)</f>
        <v>0</v>
      </c>
      <c r="R33" s="302">
        <f>ROUND('Budget Summary'!$U33*R$245,2)</f>
        <v>0</v>
      </c>
      <c r="S33" s="302">
        <f>ROUND('Budget Summary'!$U33*S$245,2)</f>
        <v>0</v>
      </c>
      <c r="T33" s="302">
        <f>ROUND('Budget Summary'!$U33*T$245,2)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Summary'!U34</f>
        <v>0</v>
      </c>
      <c r="I34" s="302">
        <f>ROUND('Budget Summary'!$U34*I$245,2)</f>
        <v>0</v>
      </c>
      <c r="J34" s="302">
        <f>ROUND('Budget Summary'!$U34*J$245,2)</f>
        <v>0</v>
      </c>
      <c r="K34" s="302">
        <f>ROUND('Budget Summary'!$U34*K$245,2)</f>
        <v>0</v>
      </c>
      <c r="L34" s="302">
        <f>ROUND('Budget Summary'!$U34*L$245,2)</f>
        <v>0</v>
      </c>
      <c r="M34" s="302">
        <f>ROUND('Budget Summary'!$U34*M$245,2)</f>
        <v>0</v>
      </c>
      <c r="N34" s="302">
        <f>ROUND('Budget Summary'!$U34*N$245,2)</f>
        <v>0</v>
      </c>
      <c r="O34" s="302">
        <f>ROUND('Budget Summary'!$U34*O$245,2)</f>
        <v>0</v>
      </c>
      <c r="P34" s="302">
        <f>ROUND('Budget Summary'!$U34*P$245,2)</f>
        <v>0</v>
      </c>
      <c r="Q34" s="302">
        <f>ROUND('Budget Summary'!$U34*Q$245,2)</f>
        <v>0</v>
      </c>
      <c r="R34" s="302">
        <f>ROUND('Budget Summary'!$U34*R$245,2)</f>
        <v>0</v>
      </c>
      <c r="S34" s="302">
        <f>ROUND('Budget Summary'!$U34*S$245,2)</f>
        <v>0</v>
      </c>
      <c r="T34" s="302">
        <f>ROUND('Budget Summary'!$U34*T$245,2)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Summary'!U35</f>
        <v>0</v>
      </c>
      <c r="I35" s="302">
        <f>ROUND('Budget Summary'!$U35*I$245,2)</f>
        <v>0</v>
      </c>
      <c r="J35" s="302">
        <f>ROUND('Budget Summary'!$U35*J$245,2)</f>
        <v>0</v>
      </c>
      <c r="K35" s="302">
        <f>ROUND('Budget Summary'!$U35*K$245,2)</f>
        <v>0</v>
      </c>
      <c r="L35" s="302">
        <f>ROUND('Budget Summary'!$U35*L$245,2)</f>
        <v>0</v>
      </c>
      <c r="M35" s="302">
        <f>ROUND('Budget Summary'!$U35*M$245,2)</f>
        <v>0</v>
      </c>
      <c r="N35" s="302">
        <f>ROUND('Budget Summary'!$U35*N$245,2)</f>
        <v>0</v>
      </c>
      <c r="O35" s="302">
        <f>ROUND('Budget Summary'!$U35*O$245,2)</f>
        <v>0</v>
      </c>
      <c r="P35" s="302">
        <f>ROUND('Budget Summary'!$U35*P$245,2)</f>
        <v>0</v>
      </c>
      <c r="Q35" s="302">
        <f>ROUND('Budget Summary'!$U35*Q$245,2)</f>
        <v>0</v>
      </c>
      <c r="R35" s="302">
        <f>ROUND('Budget Summary'!$U35*R$245,2)</f>
        <v>0</v>
      </c>
      <c r="S35" s="302">
        <f>ROUND('Budget Summary'!$U35*S$245,2)</f>
        <v>0</v>
      </c>
      <c r="T35" s="302">
        <f>ROUND('Budget Summary'!$U35*T$245,2)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Summary'!U36</f>
        <v>0</v>
      </c>
      <c r="I36" s="302">
        <f>ROUND('Budget Summary'!$U36*I$245,2)</f>
        <v>0</v>
      </c>
      <c r="J36" s="302">
        <f>ROUND('Budget Summary'!$U36*J$245,2)</f>
        <v>0</v>
      </c>
      <c r="K36" s="302">
        <f>ROUND('Budget Summary'!$U36*K$245,2)</f>
        <v>0</v>
      </c>
      <c r="L36" s="302">
        <f>ROUND('Budget Summary'!$U36*L$245,2)</f>
        <v>0</v>
      </c>
      <c r="M36" s="302">
        <f>ROUND('Budget Summary'!$U36*M$245,2)</f>
        <v>0</v>
      </c>
      <c r="N36" s="302">
        <f>ROUND('Budget Summary'!$U36*N$245,2)</f>
        <v>0</v>
      </c>
      <c r="O36" s="302">
        <f>ROUND('Budget Summary'!$U36*O$245,2)</f>
        <v>0</v>
      </c>
      <c r="P36" s="302">
        <f>ROUND('Budget Summary'!$U36*P$245,2)</f>
        <v>0</v>
      </c>
      <c r="Q36" s="302">
        <f>ROUND('Budget Summary'!$U36*Q$245,2)</f>
        <v>0</v>
      </c>
      <c r="R36" s="302">
        <f>ROUND('Budget Summary'!$U36*R$245,2)</f>
        <v>0</v>
      </c>
      <c r="S36" s="302">
        <f>ROUND('Budget Summary'!$U36*S$245,2)</f>
        <v>0</v>
      </c>
      <c r="T36" s="302">
        <f>ROUND('Budget Summary'!$U36*T$245,2)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Summary'!U37</f>
        <v>0</v>
      </c>
      <c r="I37" s="302">
        <f>ROUND('Budget Summary'!$U37*I$245,2)</f>
        <v>0</v>
      </c>
      <c r="J37" s="302">
        <f>ROUND('Budget Summary'!$U37*J$245,2)</f>
        <v>0</v>
      </c>
      <c r="K37" s="302">
        <f>ROUND('Budget Summary'!$U37*K$245,2)</f>
        <v>0</v>
      </c>
      <c r="L37" s="302">
        <f>ROUND('Budget Summary'!$U37*L$245,2)</f>
        <v>0</v>
      </c>
      <c r="M37" s="302">
        <f>ROUND('Budget Summary'!$U37*M$245,2)</f>
        <v>0</v>
      </c>
      <c r="N37" s="302">
        <f>ROUND('Budget Summary'!$U37*N$245,2)</f>
        <v>0</v>
      </c>
      <c r="O37" s="302">
        <f>ROUND('Budget Summary'!$U37*O$245,2)</f>
        <v>0</v>
      </c>
      <c r="P37" s="302">
        <f>ROUND('Budget Summary'!$U37*P$245,2)</f>
        <v>0</v>
      </c>
      <c r="Q37" s="302">
        <f>ROUND('Budget Summary'!$U37*Q$245,2)</f>
        <v>0</v>
      </c>
      <c r="R37" s="302">
        <f>ROUND('Budget Summary'!$U37*R$245,2)</f>
        <v>0</v>
      </c>
      <c r="S37" s="302">
        <f>ROUND('Budget Summary'!$U37*S$245,2)</f>
        <v>0</v>
      </c>
      <c r="T37" s="302">
        <f>ROUND('Budget Summary'!$U37*T$245,2)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Summary'!U38</f>
        <v>0</v>
      </c>
      <c r="I38" s="302">
        <f>ROUND('Budget Summary'!$U38*I$245,2)</f>
        <v>0</v>
      </c>
      <c r="J38" s="302">
        <f>ROUND('Budget Summary'!$U38*J$245,2)</f>
        <v>0</v>
      </c>
      <c r="K38" s="302">
        <f>ROUND('Budget Summary'!$U38*K$245,2)</f>
        <v>0</v>
      </c>
      <c r="L38" s="302">
        <f>ROUND('Budget Summary'!$U38*L$245,2)</f>
        <v>0</v>
      </c>
      <c r="M38" s="302">
        <f>ROUND('Budget Summary'!$U38*M$245,2)</f>
        <v>0</v>
      </c>
      <c r="N38" s="302">
        <f>ROUND('Budget Summary'!$U38*N$245,2)</f>
        <v>0</v>
      </c>
      <c r="O38" s="302">
        <f>ROUND('Budget Summary'!$U38*O$245,2)</f>
        <v>0</v>
      </c>
      <c r="P38" s="302">
        <f>ROUND('Budget Summary'!$U38*P$245,2)</f>
        <v>0</v>
      </c>
      <c r="Q38" s="302">
        <f>ROUND('Budget Summary'!$U38*Q$245,2)</f>
        <v>0</v>
      </c>
      <c r="R38" s="302">
        <f>ROUND('Budget Summary'!$U38*R$245,2)</f>
        <v>0</v>
      </c>
      <c r="S38" s="302">
        <f>ROUND('Budget Summary'!$U38*S$245,2)</f>
        <v>0</v>
      </c>
      <c r="T38" s="302">
        <f>ROUND('Budget Summary'!$U38*T$245,2)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Summary'!U39</f>
        <v>0</v>
      </c>
      <c r="I39" s="302">
        <f>ROUND('Budget Summary'!$U39*I$245,2)</f>
        <v>0</v>
      </c>
      <c r="J39" s="302">
        <f>ROUND('Budget Summary'!$U39*J$245,2)</f>
        <v>0</v>
      </c>
      <c r="K39" s="302">
        <f>ROUND('Budget Summary'!$U39*K$245,2)</f>
        <v>0</v>
      </c>
      <c r="L39" s="302">
        <f>ROUND('Budget Summary'!$U39*L$245,2)</f>
        <v>0</v>
      </c>
      <c r="M39" s="302">
        <f>ROUND('Budget Summary'!$U39*M$245,2)</f>
        <v>0</v>
      </c>
      <c r="N39" s="302">
        <f>ROUND('Budget Summary'!$U39*N$245,2)</f>
        <v>0</v>
      </c>
      <c r="O39" s="302">
        <f>ROUND('Budget Summary'!$U39*O$245,2)</f>
        <v>0</v>
      </c>
      <c r="P39" s="302">
        <f>ROUND('Budget Summary'!$U39*P$245,2)</f>
        <v>0</v>
      </c>
      <c r="Q39" s="302">
        <f>ROUND('Budget Summary'!$U39*Q$245,2)</f>
        <v>0</v>
      </c>
      <c r="R39" s="302">
        <f>ROUND('Budget Summary'!$U39*R$245,2)</f>
        <v>0</v>
      </c>
      <c r="S39" s="302">
        <f>ROUND('Budget Summary'!$U39*S$245,2)</f>
        <v>0</v>
      </c>
      <c r="T39" s="302">
        <f>ROUND('Budget Summary'!$U39*T$245,2)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Summary'!U41</f>
        <v>0</v>
      </c>
      <c r="I41" s="302">
        <f>ROUND('Budget Summary'!$U41*I$245,2)</f>
        <v>0</v>
      </c>
      <c r="J41" s="302">
        <f>ROUND('Budget Summary'!$U41*J$245,2)</f>
        <v>0</v>
      </c>
      <c r="K41" s="302">
        <f>ROUND('Budget Summary'!$U41*K$245,2)</f>
        <v>0</v>
      </c>
      <c r="L41" s="302">
        <f>ROUND('Budget Summary'!$U41*L$245,2)</f>
        <v>0</v>
      </c>
      <c r="M41" s="302">
        <f>ROUND('Budget Summary'!$U41*M$245,2)</f>
        <v>0</v>
      </c>
      <c r="N41" s="302">
        <f>ROUND('Budget Summary'!$U41*N$245,2)</f>
        <v>0</v>
      </c>
      <c r="O41" s="302">
        <f>ROUND('Budget Summary'!$U41*O$245,2)</f>
        <v>0</v>
      </c>
      <c r="P41" s="302">
        <f>ROUND('Budget Summary'!$U41*P$245,2)</f>
        <v>0</v>
      </c>
      <c r="Q41" s="302">
        <f>ROUND('Budget Summary'!$U41*Q$245,2)</f>
        <v>0</v>
      </c>
      <c r="R41" s="302">
        <f>ROUND('Budget Summary'!$U41*R$245,2)</f>
        <v>0</v>
      </c>
      <c r="S41" s="302">
        <f>ROUND('Budget Summary'!$U41*S$245,2)</f>
        <v>0</v>
      </c>
      <c r="T41" s="302">
        <f>ROUND('Budget Summary'!$U41*T$245,2)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Summary'!U42</f>
        <v>0</v>
      </c>
      <c r="I42" s="302">
        <f>ROUND('Budget Summary'!$U42*I$245,2)</f>
        <v>0</v>
      </c>
      <c r="J42" s="302">
        <f>ROUND('Budget Summary'!$U42*J$245,2)</f>
        <v>0</v>
      </c>
      <c r="K42" s="302">
        <f>ROUND('Budget Summary'!$U42*K$245,2)</f>
        <v>0</v>
      </c>
      <c r="L42" s="302">
        <f>ROUND('Budget Summary'!$U42*L$245,2)</f>
        <v>0</v>
      </c>
      <c r="M42" s="302">
        <f>ROUND('Budget Summary'!$U42*M$245,2)</f>
        <v>0</v>
      </c>
      <c r="N42" s="302">
        <f>ROUND('Budget Summary'!$U42*N$245,2)</f>
        <v>0</v>
      </c>
      <c r="O42" s="302">
        <f>ROUND('Budget Summary'!$U42*O$245,2)</f>
        <v>0</v>
      </c>
      <c r="P42" s="302">
        <f>ROUND('Budget Summary'!$U42*P$245,2)</f>
        <v>0</v>
      </c>
      <c r="Q42" s="302">
        <f>ROUND('Budget Summary'!$U42*Q$245,2)</f>
        <v>0</v>
      </c>
      <c r="R42" s="302">
        <f>ROUND('Budget Summary'!$U42*R$245,2)</f>
        <v>0</v>
      </c>
      <c r="S42" s="302">
        <f>ROUND('Budget Summary'!$U42*S$245,2)</f>
        <v>0</v>
      </c>
      <c r="T42" s="302">
        <f>ROUND('Budget Summary'!$U42*T$245,2)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Summary'!U43</f>
        <v>0</v>
      </c>
      <c r="I43" s="302">
        <f>ROUND('Budget Summary'!$U43*I$245,2)</f>
        <v>0</v>
      </c>
      <c r="J43" s="302">
        <f>ROUND('Budget Summary'!$U43*J$245,2)</f>
        <v>0</v>
      </c>
      <c r="K43" s="302">
        <f>ROUND('Budget Summary'!$U43*K$245,2)</f>
        <v>0</v>
      </c>
      <c r="L43" s="302">
        <f>ROUND('Budget Summary'!$U43*L$245,2)</f>
        <v>0</v>
      </c>
      <c r="M43" s="302">
        <f>ROUND('Budget Summary'!$U43*M$245,2)</f>
        <v>0</v>
      </c>
      <c r="N43" s="302">
        <f>ROUND('Budget Summary'!$U43*N$245,2)</f>
        <v>0</v>
      </c>
      <c r="O43" s="302">
        <f>ROUND('Budget Summary'!$U43*O$245,2)</f>
        <v>0</v>
      </c>
      <c r="P43" s="302">
        <f>ROUND('Budget Summary'!$U43*P$245,2)</f>
        <v>0</v>
      </c>
      <c r="Q43" s="302">
        <f>ROUND('Budget Summary'!$U43*Q$245,2)</f>
        <v>0</v>
      </c>
      <c r="R43" s="302">
        <f>ROUND('Budget Summary'!$U43*R$245,2)</f>
        <v>0</v>
      </c>
      <c r="S43" s="302">
        <f>ROUND('Budget Summary'!$U43*S$245,2)</f>
        <v>0</v>
      </c>
      <c r="T43" s="302">
        <f>ROUND('Budget Summary'!$U43*T$245,2)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Summary'!U50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Summary'!U51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Summary'!U53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Summary'!U54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Summary'!U55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Summary'!U56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Summary'!U58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Summary'!U59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Summary'!U60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Summary'!U61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Summary'!U62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Summary'!U63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Summary'!U64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Summary'!U65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Summary'!U66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Summary'!U67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Summary'!U68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Summary'!U69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Summary'!U71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Summary'!U72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Summary'!U73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Summary'!U75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Summary'!U76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Summary'!U77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Summary'!U78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Summary'!U79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Summary'!U80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Summary'!U81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Summary'!U82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Summary'!U84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Summary'!U85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Summary'!U86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Summary'!U87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Summary'!U88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Summary'!U89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Summary'!U90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Summary'!U91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Summary'!U92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Summary'!U93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Summary'!U94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Summary'!U95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Summary'!U96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Summary'!U97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Summary'!U98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Summary'!U99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Summary'!U100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Summary'!U101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Summary'!U102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Summary'!U103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Summary'!U104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Summary'!U105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Summary'!U106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Summary'!U107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Summary'!U108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Summary'!U109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Summary'!U110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Summary'!U112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Summary'!U113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Summary'!U114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Summary'!U115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Summary'!U116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Summary'!U117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Summary'!U118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Summary'!U119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Summary'!U121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Summary'!U122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Summary'!U123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Summary'!U124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Summary'!U125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Summary'!U126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Summary'!U127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Summary'!U128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Summary'!U130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Summary'!U131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Summary'!U132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Summary'!U133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Summary'!U134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Summary'!U136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Summary'!U137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Summary'!U138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Summary'!U139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Summary'!U140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Summary'!U141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Summary'!U142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Summary'!U143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Summary'!U144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Summary'!U145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Summary'!U147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Summary'!U148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Summary'!U149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Summary'!U150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Summary'!U152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Summary'!U153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Summary'!U154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Summary'!U156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Summary'!U157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Summary'!U159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Summary'!U160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Summary'!U161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Summary'!U162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Summary'!U163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Summary'!U164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Summary'!U165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Summary'!U167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Summary'!U168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Summary'!U169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Summary'!U171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Summary'!U172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Summary'!U173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Summary'!U174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Summary'!U176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Summary'!U177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Summary'!U178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Summary'!U179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Summary'!U180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Summary'!U181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Summary'!U183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Summary'!U184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Summary'!U185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Summary'!U186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Summary'!U187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Summary'!U188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Summary'!U189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Summary'!U190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Summary'!U191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Summary'!U192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Summary'!U193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Summary'!U194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Summary'!U195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Summary'!U196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Summary'!U198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Summary'!U199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Summary'!U200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Summary'!U201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Summary'!U202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Summary'!U204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Summary'!U205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Summary'!U207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Summary'!U208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Summary'!U209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Summary'!U210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Summary'!U211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Summary'!U213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Summary'!U214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Summary'!U215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Summary'!U216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Summary'!U217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Summary'!U218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Summary'!U219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Summary'!U220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Summary'!U221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Summary'!U222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Summary'!U223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Summary'!U224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Summary'!U226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Summary'!U227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Summary'!U229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Summary'!U242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Summary'!B16</f>
        <v>Contract 14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Summary'!V9</f>
        <v>0</v>
      </c>
      <c r="I9" s="302">
        <f>ROUND('Budget Summary'!$V9*I$245,2)</f>
        <v>0</v>
      </c>
      <c r="J9" s="302">
        <f>ROUND('Budget Summary'!$V9*J$245,2)</f>
        <v>0</v>
      </c>
      <c r="K9" s="302">
        <f>ROUND('Budget Summary'!$V9*K$245,2)</f>
        <v>0</v>
      </c>
      <c r="L9" s="302">
        <f>ROUND('Budget Summary'!$V9*L$245,2)</f>
        <v>0</v>
      </c>
      <c r="M9" s="302">
        <f>ROUND('Budget Summary'!$V9*M$245,2)</f>
        <v>0</v>
      </c>
      <c r="N9" s="302">
        <f>ROUND('Budget Summary'!$V9*N$245,2)</f>
        <v>0</v>
      </c>
      <c r="O9" s="302">
        <f>ROUND('Budget Summary'!$V9*O$245,2)</f>
        <v>0</v>
      </c>
      <c r="P9" s="302">
        <f>ROUND('Budget Summary'!$V9*P$245,2)</f>
        <v>0</v>
      </c>
      <c r="Q9" s="302">
        <f>ROUND('Budget Summary'!$V9*Q$245,2)</f>
        <v>0</v>
      </c>
      <c r="R9" s="302">
        <f>ROUND('Budget Summary'!$V9*R$245,2)</f>
        <v>0</v>
      </c>
      <c r="S9" s="302">
        <f>ROUND('Budget Summary'!$V9*S$245,2)</f>
        <v>0</v>
      </c>
      <c r="T9" s="302">
        <f>ROUND('Budget Summary'!$V9*T$245,2)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Summary'!V10</f>
        <v>0</v>
      </c>
      <c r="I10" s="302">
        <f>ROUND('Budget Summary'!$V10*I$245,2)</f>
        <v>0</v>
      </c>
      <c r="J10" s="302">
        <f>ROUND('Budget Summary'!$V10*J$245,2)</f>
        <v>0</v>
      </c>
      <c r="K10" s="302">
        <f>ROUND('Budget Summary'!$V10*K$245,2)</f>
        <v>0</v>
      </c>
      <c r="L10" s="302">
        <f>ROUND('Budget Summary'!$V10*L$245,2)</f>
        <v>0</v>
      </c>
      <c r="M10" s="302">
        <f>ROUND('Budget Summary'!$V10*M$245,2)</f>
        <v>0</v>
      </c>
      <c r="N10" s="302">
        <f>ROUND('Budget Summary'!$V10*N$245,2)</f>
        <v>0</v>
      </c>
      <c r="O10" s="302">
        <f>ROUND('Budget Summary'!$V10*O$245,2)</f>
        <v>0</v>
      </c>
      <c r="P10" s="302">
        <f>ROUND('Budget Summary'!$V10*P$245,2)</f>
        <v>0</v>
      </c>
      <c r="Q10" s="302">
        <f>ROUND('Budget Summary'!$V10*Q$245,2)</f>
        <v>0</v>
      </c>
      <c r="R10" s="302">
        <f>ROUND('Budget Summary'!$V10*R$245,2)</f>
        <v>0</v>
      </c>
      <c r="S10" s="302">
        <f>ROUND('Budget Summary'!$V10*S$245,2)</f>
        <v>0</v>
      </c>
      <c r="T10" s="302">
        <f>ROUND('Budget Summary'!$V10*T$245,2)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Summary'!V11</f>
        <v>0</v>
      </c>
      <c r="I11" s="302">
        <f>ROUND('Budget Summary'!$V11*I$245,2)</f>
        <v>0</v>
      </c>
      <c r="J11" s="302">
        <f>ROUND('Budget Summary'!$V11*J$245,2)</f>
        <v>0</v>
      </c>
      <c r="K11" s="302">
        <f>ROUND('Budget Summary'!$V11*K$245,2)</f>
        <v>0</v>
      </c>
      <c r="L11" s="302">
        <f>ROUND('Budget Summary'!$V11*L$245,2)</f>
        <v>0</v>
      </c>
      <c r="M11" s="302">
        <f>ROUND('Budget Summary'!$V11*M$245,2)</f>
        <v>0</v>
      </c>
      <c r="N11" s="302">
        <f>ROUND('Budget Summary'!$V11*N$245,2)</f>
        <v>0</v>
      </c>
      <c r="O11" s="302">
        <f>ROUND('Budget Summary'!$V11*O$245,2)</f>
        <v>0</v>
      </c>
      <c r="P11" s="302">
        <f>ROUND('Budget Summary'!$V11*P$245,2)</f>
        <v>0</v>
      </c>
      <c r="Q11" s="302">
        <f>ROUND('Budget Summary'!$V11*Q$245,2)</f>
        <v>0</v>
      </c>
      <c r="R11" s="302">
        <f>ROUND('Budget Summary'!$V11*R$245,2)</f>
        <v>0</v>
      </c>
      <c r="S11" s="302">
        <f>ROUND('Budget Summary'!$V11*S$245,2)</f>
        <v>0</v>
      </c>
      <c r="T11" s="302">
        <f>ROUND('Budget Summary'!$V11*T$245,2)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Summary'!V14</f>
        <v>0</v>
      </c>
      <c r="I14" s="302">
        <f>ROUND('Budget Summary'!$V14*I$245,2)</f>
        <v>0</v>
      </c>
      <c r="J14" s="302">
        <f>ROUND('Budget Summary'!$V14*J$245,2)</f>
        <v>0</v>
      </c>
      <c r="K14" s="302">
        <f>ROUND('Budget Summary'!$V14*K$245,2)</f>
        <v>0</v>
      </c>
      <c r="L14" s="302">
        <f>ROUND('Budget Summary'!$V14*L$245,2)</f>
        <v>0</v>
      </c>
      <c r="M14" s="302">
        <f>ROUND('Budget Summary'!$V14*M$245,2)</f>
        <v>0</v>
      </c>
      <c r="N14" s="302">
        <f>ROUND('Budget Summary'!$V14*N$245,2)</f>
        <v>0</v>
      </c>
      <c r="O14" s="302">
        <f>ROUND('Budget Summary'!$V14*O$245,2)</f>
        <v>0</v>
      </c>
      <c r="P14" s="302">
        <f>ROUND('Budget Summary'!$V14*P$245,2)</f>
        <v>0</v>
      </c>
      <c r="Q14" s="302">
        <f>ROUND('Budget Summary'!$V14*Q$245,2)</f>
        <v>0</v>
      </c>
      <c r="R14" s="302">
        <f>ROUND('Budget Summary'!$V14*R$245,2)</f>
        <v>0</v>
      </c>
      <c r="S14" s="302">
        <f>ROUND('Budget Summary'!$V14*S$245,2)</f>
        <v>0</v>
      </c>
      <c r="T14" s="302">
        <f>ROUND('Budget Summary'!$V14*T$245,2)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Summary'!V15</f>
        <v>0</v>
      </c>
      <c r="I15" s="302">
        <f>ROUND('Budget Summary'!$V15*I$245,2)</f>
        <v>0</v>
      </c>
      <c r="J15" s="302">
        <f>ROUND('Budget Summary'!$V15*J$245,2)</f>
        <v>0</v>
      </c>
      <c r="K15" s="302">
        <f>ROUND('Budget Summary'!$V15*K$245,2)</f>
        <v>0</v>
      </c>
      <c r="L15" s="302">
        <f>ROUND('Budget Summary'!$V15*L$245,2)</f>
        <v>0</v>
      </c>
      <c r="M15" s="302">
        <f>ROUND('Budget Summary'!$V15*M$245,2)</f>
        <v>0</v>
      </c>
      <c r="N15" s="302">
        <f>ROUND('Budget Summary'!$V15*N$245,2)</f>
        <v>0</v>
      </c>
      <c r="O15" s="302">
        <f>ROUND('Budget Summary'!$V15*O$245,2)</f>
        <v>0</v>
      </c>
      <c r="P15" s="302">
        <f>ROUND('Budget Summary'!$V15*P$245,2)</f>
        <v>0</v>
      </c>
      <c r="Q15" s="302">
        <f>ROUND('Budget Summary'!$V15*Q$245,2)</f>
        <v>0</v>
      </c>
      <c r="R15" s="302">
        <f>ROUND('Budget Summary'!$V15*R$245,2)</f>
        <v>0</v>
      </c>
      <c r="S15" s="302">
        <f>ROUND('Budget Summary'!$V15*S$245,2)</f>
        <v>0</v>
      </c>
      <c r="T15" s="302">
        <f>ROUND('Budget Summary'!$V15*T$245,2)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Summary'!V16</f>
        <v>0</v>
      </c>
      <c r="I16" s="302">
        <f>ROUND('Budget Summary'!$V16*I$245,2)</f>
        <v>0</v>
      </c>
      <c r="J16" s="302">
        <f>ROUND('Budget Summary'!$V16*J$245,2)</f>
        <v>0</v>
      </c>
      <c r="K16" s="302">
        <f>ROUND('Budget Summary'!$V16*K$245,2)</f>
        <v>0</v>
      </c>
      <c r="L16" s="302">
        <f>ROUND('Budget Summary'!$V16*L$245,2)</f>
        <v>0</v>
      </c>
      <c r="M16" s="302">
        <f>ROUND('Budget Summary'!$V16*M$245,2)</f>
        <v>0</v>
      </c>
      <c r="N16" s="302">
        <f>ROUND('Budget Summary'!$V16*N$245,2)</f>
        <v>0</v>
      </c>
      <c r="O16" s="302">
        <f>ROUND('Budget Summary'!$V16*O$245,2)</f>
        <v>0</v>
      </c>
      <c r="P16" s="302">
        <f>ROUND('Budget Summary'!$V16*P$245,2)</f>
        <v>0</v>
      </c>
      <c r="Q16" s="302">
        <f>ROUND('Budget Summary'!$V16*Q$245,2)</f>
        <v>0</v>
      </c>
      <c r="R16" s="302">
        <f>ROUND('Budget Summary'!$V16*R$245,2)</f>
        <v>0</v>
      </c>
      <c r="S16" s="302">
        <f>ROUND('Budget Summary'!$V16*S$245,2)</f>
        <v>0</v>
      </c>
      <c r="T16" s="302">
        <f>ROUND('Budget Summary'!$V16*T$245,2)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Summary'!V17</f>
        <v>0</v>
      </c>
      <c r="I17" s="302">
        <f>ROUND('Budget Summary'!$V17*I$245,2)</f>
        <v>0</v>
      </c>
      <c r="J17" s="302">
        <f>ROUND('Budget Summary'!$V17*J$245,2)</f>
        <v>0</v>
      </c>
      <c r="K17" s="302">
        <f>ROUND('Budget Summary'!$V17*K$245,2)</f>
        <v>0</v>
      </c>
      <c r="L17" s="302">
        <f>ROUND('Budget Summary'!$V17*L$245,2)</f>
        <v>0</v>
      </c>
      <c r="M17" s="302">
        <f>ROUND('Budget Summary'!$V17*M$245,2)</f>
        <v>0</v>
      </c>
      <c r="N17" s="302">
        <f>ROUND('Budget Summary'!$V17*N$245,2)</f>
        <v>0</v>
      </c>
      <c r="O17" s="302">
        <f>ROUND('Budget Summary'!$V17*O$245,2)</f>
        <v>0</v>
      </c>
      <c r="P17" s="302">
        <f>ROUND('Budget Summary'!$V17*P$245,2)</f>
        <v>0</v>
      </c>
      <c r="Q17" s="302">
        <f>ROUND('Budget Summary'!$V17*Q$245,2)</f>
        <v>0</v>
      </c>
      <c r="R17" s="302">
        <f>ROUND('Budget Summary'!$V17*R$245,2)</f>
        <v>0</v>
      </c>
      <c r="S17" s="302">
        <f>ROUND('Budget Summary'!$V17*S$245,2)</f>
        <v>0</v>
      </c>
      <c r="T17" s="302">
        <f>ROUND('Budget Summary'!$V17*T$245,2)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Summary'!V19</f>
        <v>0</v>
      </c>
      <c r="I19" s="302">
        <f>ROUND('Budget Summary'!$V19*I$245,2)</f>
        <v>0</v>
      </c>
      <c r="J19" s="302">
        <f>ROUND('Budget Summary'!$V19*J$245,2)</f>
        <v>0</v>
      </c>
      <c r="K19" s="302">
        <f>ROUND('Budget Summary'!$V19*K$245,2)</f>
        <v>0</v>
      </c>
      <c r="L19" s="302">
        <f>ROUND('Budget Summary'!$V19*L$245,2)</f>
        <v>0</v>
      </c>
      <c r="M19" s="302">
        <f>ROUND('Budget Summary'!$V19*M$245,2)</f>
        <v>0</v>
      </c>
      <c r="N19" s="302">
        <f>ROUND('Budget Summary'!$V19*N$245,2)</f>
        <v>0</v>
      </c>
      <c r="O19" s="302">
        <f>ROUND('Budget Summary'!$V19*O$245,2)</f>
        <v>0</v>
      </c>
      <c r="P19" s="302">
        <f>ROUND('Budget Summary'!$V19*P$245,2)</f>
        <v>0</v>
      </c>
      <c r="Q19" s="302">
        <f>ROUND('Budget Summary'!$V19*Q$245,2)</f>
        <v>0</v>
      </c>
      <c r="R19" s="302">
        <f>ROUND('Budget Summary'!$V19*R$245,2)</f>
        <v>0</v>
      </c>
      <c r="S19" s="302">
        <f>ROUND('Budget Summary'!$V19*S$245,2)</f>
        <v>0</v>
      </c>
      <c r="T19" s="302">
        <f>ROUND('Budget Summary'!$V19*T$245,2)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Summary'!V20</f>
        <v>0</v>
      </c>
      <c r="I20" s="302">
        <f>ROUND('Budget Summary'!$V20*I$245,2)</f>
        <v>0</v>
      </c>
      <c r="J20" s="302">
        <f>ROUND('Budget Summary'!$V20*J$245,2)</f>
        <v>0</v>
      </c>
      <c r="K20" s="302">
        <f>ROUND('Budget Summary'!$V20*K$245,2)</f>
        <v>0</v>
      </c>
      <c r="L20" s="302">
        <f>ROUND('Budget Summary'!$V20*L$245,2)</f>
        <v>0</v>
      </c>
      <c r="M20" s="302">
        <f>ROUND('Budget Summary'!$V20*M$245,2)</f>
        <v>0</v>
      </c>
      <c r="N20" s="302">
        <f>ROUND('Budget Summary'!$V20*N$245,2)</f>
        <v>0</v>
      </c>
      <c r="O20" s="302">
        <f>ROUND('Budget Summary'!$V20*O$245,2)</f>
        <v>0</v>
      </c>
      <c r="P20" s="302">
        <f>ROUND('Budget Summary'!$V20*P$245,2)</f>
        <v>0</v>
      </c>
      <c r="Q20" s="302">
        <f>ROUND('Budget Summary'!$V20*Q$245,2)</f>
        <v>0</v>
      </c>
      <c r="R20" s="302">
        <f>ROUND('Budget Summary'!$V20*R$245,2)</f>
        <v>0</v>
      </c>
      <c r="S20" s="302">
        <f>ROUND('Budget Summary'!$V20*S$245,2)</f>
        <v>0</v>
      </c>
      <c r="T20" s="302">
        <f>ROUND('Budget Summary'!$V20*T$245,2)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Summary'!V21</f>
        <v>0</v>
      </c>
      <c r="I21" s="302">
        <f>ROUND('Budget Summary'!$V21*I$245,2)</f>
        <v>0</v>
      </c>
      <c r="J21" s="302">
        <f>ROUND('Budget Summary'!$V21*J$245,2)</f>
        <v>0</v>
      </c>
      <c r="K21" s="302">
        <f>ROUND('Budget Summary'!$V21*K$245,2)</f>
        <v>0</v>
      </c>
      <c r="L21" s="302">
        <f>ROUND('Budget Summary'!$V21*L$245,2)</f>
        <v>0</v>
      </c>
      <c r="M21" s="302">
        <f>ROUND('Budget Summary'!$V21*M$245,2)</f>
        <v>0</v>
      </c>
      <c r="N21" s="302">
        <f>ROUND('Budget Summary'!$V21*N$245,2)</f>
        <v>0</v>
      </c>
      <c r="O21" s="302">
        <f>ROUND('Budget Summary'!$V21*O$245,2)</f>
        <v>0</v>
      </c>
      <c r="P21" s="302">
        <f>ROUND('Budget Summary'!$V21*P$245,2)</f>
        <v>0</v>
      </c>
      <c r="Q21" s="302">
        <f>ROUND('Budget Summary'!$V21*Q$245,2)</f>
        <v>0</v>
      </c>
      <c r="R21" s="302">
        <f>ROUND('Budget Summary'!$V21*R$245,2)</f>
        <v>0</v>
      </c>
      <c r="S21" s="302">
        <f>ROUND('Budget Summary'!$V21*S$245,2)</f>
        <v>0</v>
      </c>
      <c r="T21" s="302">
        <f>ROUND('Budget Summary'!$V21*T$245,2)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Summary'!V22</f>
        <v>0</v>
      </c>
      <c r="I22" s="302">
        <f>ROUND('Budget Summary'!$V22*I$245,2)</f>
        <v>0</v>
      </c>
      <c r="J22" s="302">
        <f>ROUND('Budget Summary'!$V22*J$245,2)</f>
        <v>0</v>
      </c>
      <c r="K22" s="302">
        <f>ROUND('Budget Summary'!$V22*K$245,2)</f>
        <v>0</v>
      </c>
      <c r="L22" s="302">
        <f>ROUND('Budget Summary'!$V22*L$245,2)</f>
        <v>0</v>
      </c>
      <c r="M22" s="302">
        <f>ROUND('Budget Summary'!$V22*M$245,2)</f>
        <v>0</v>
      </c>
      <c r="N22" s="302">
        <f>ROUND('Budget Summary'!$V22*N$245,2)</f>
        <v>0</v>
      </c>
      <c r="O22" s="302">
        <f>ROUND('Budget Summary'!$V22*O$245,2)</f>
        <v>0</v>
      </c>
      <c r="P22" s="302">
        <f>ROUND('Budget Summary'!$V22*P$245,2)</f>
        <v>0</v>
      </c>
      <c r="Q22" s="302">
        <f>ROUND('Budget Summary'!$V22*Q$245,2)</f>
        <v>0</v>
      </c>
      <c r="R22" s="302">
        <f>ROUND('Budget Summary'!$V22*R$245,2)</f>
        <v>0</v>
      </c>
      <c r="S22" s="302">
        <f>ROUND('Budget Summary'!$V22*S$245,2)</f>
        <v>0</v>
      </c>
      <c r="T22" s="302">
        <f>ROUND('Budget Summary'!$V22*T$245,2)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Summary'!V23</f>
        <v>0</v>
      </c>
      <c r="I23" s="302">
        <f>ROUND('Budget Summary'!$V23*I$245,2)</f>
        <v>0</v>
      </c>
      <c r="J23" s="302">
        <f>ROUND('Budget Summary'!$V23*J$245,2)</f>
        <v>0</v>
      </c>
      <c r="K23" s="302">
        <f>ROUND('Budget Summary'!$V23*K$245,2)</f>
        <v>0</v>
      </c>
      <c r="L23" s="302">
        <f>ROUND('Budget Summary'!$V23*L$245,2)</f>
        <v>0</v>
      </c>
      <c r="M23" s="302">
        <f>ROUND('Budget Summary'!$V23*M$245,2)</f>
        <v>0</v>
      </c>
      <c r="N23" s="302">
        <f>ROUND('Budget Summary'!$V23*N$245,2)</f>
        <v>0</v>
      </c>
      <c r="O23" s="302">
        <f>ROUND('Budget Summary'!$V23*O$245,2)</f>
        <v>0</v>
      </c>
      <c r="P23" s="302">
        <f>ROUND('Budget Summary'!$V23*P$245,2)</f>
        <v>0</v>
      </c>
      <c r="Q23" s="302">
        <f>ROUND('Budget Summary'!$V23*Q$245,2)</f>
        <v>0</v>
      </c>
      <c r="R23" s="302">
        <f>ROUND('Budget Summary'!$V23*R$245,2)</f>
        <v>0</v>
      </c>
      <c r="S23" s="302">
        <f>ROUND('Budget Summary'!$V23*S$245,2)</f>
        <v>0</v>
      </c>
      <c r="T23" s="302">
        <f>ROUND('Budget Summary'!$V23*T$245,2)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Summary'!V24</f>
        <v>0</v>
      </c>
      <c r="I24" s="302">
        <f>ROUND('Budget Summary'!$V24*I$245,2)</f>
        <v>0</v>
      </c>
      <c r="J24" s="302">
        <f>ROUND('Budget Summary'!$V24*J$245,2)</f>
        <v>0</v>
      </c>
      <c r="K24" s="302">
        <f>ROUND('Budget Summary'!$V24*K$245,2)</f>
        <v>0</v>
      </c>
      <c r="L24" s="302">
        <f>ROUND('Budget Summary'!$V24*L$245,2)</f>
        <v>0</v>
      </c>
      <c r="M24" s="302">
        <f>ROUND('Budget Summary'!$V24*M$245,2)</f>
        <v>0</v>
      </c>
      <c r="N24" s="302">
        <f>ROUND('Budget Summary'!$V24*N$245,2)</f>
        <v>0</v>
      </c>
      <c r="O24" s="302">
        <f>ROUND('Budget Summary'!$V24*O$245,2)</f>
        <v>0</v>
      </c>
      <c r="P24" s="302">
        <f>ROUND('Budget Summary'!$V24*P$245,2)</f>
        <v>0</v>
      </c>
      <c r="Q24" s="302">
        <f>ROUND('Budget Summary'!$V24*Q$245,2)</f>
        <v>0</v>
      </c>
      <c r="R24" s="302">
        <f>ROUND('Budget Summary'!$V24*R$245,2)</f>
        <v>0</v>
      </c>
      <c r="S24" s="302">
        <f>ROUND('Budget Summary'!$V24*S$245,2)</f>
        <v>0</v>
      </c>
      <c r="T24" s="302">
        <f>ROUND('Budget Summary'!$V24*T$245,2)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Summary'!V25</f>
        <v>0</v>
      </c>
      <c r="I25" s="302">
        <f>ROUND('Budget Summary'!$V25*I$245,2)</f>
        <v>0</v>
      </c>
      <c r="J25" s="302">
        <f>ROUND('Budget Summary'!$V25*J$245,2)</f>
        <v>0</v>
      </c>
      <c r="K25" s="302">
        <f>ROUND('Budget Summary'!$V25*K$245,2)</f>
        <v>0</v>
      </c>
      <c r="L25" s="302">
        <f>ROUND('Budget Summary'!$V25*L$245,2)</f>
        <v>0</v>
      </c>
      <c r="M25" s="302">
        <f>ROUND('Budget Summary'!$V25*M$245,2)</f>
        <v>0</v>
      </c>
      <c r="N25" s="302">
        <f>ROUND('Budget Summary'!$V25*N$245,2)</f>
        <v>0</v>
      </c>
      <c r="O25" s="302">
        <f>ROUND('Budget Summary'!$V25*O$245,2)</f>
        <v>0</v>
      </c>
      <c r="P25" s="302">
        <f>ROUND('Budget Summary'!$V25*P$245,2)</f>
        <v>0</v>
      </c>
      <c r="Q25" s="302">
        <f>ROUND('Budget Summary'!$V25*Q$245,2)</f>
        <v>0</v>
      </c>
      <c r="R25" s="302">
        <f>ROUND('Budget Summary'!$V25*R$245,2)</f>
        <v>0</v>
      </c>
      <c r="S25" s="302">
        <f>ROUND('Budget Summary'!$V25*S$245,2)</f>
        <v>0</v>
      </c>
      <c r="T25" s="302">
        <f>ROUND('Budget Summary'!$V25*T$245,2)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Summary'!V26</f>
        <v>0</v>
      </c>
      <c r="I26" s="302">
        <f>ROUND('Budget Summary'!$V26*I$245,2)</f>
        <v>0</v>
      </c>
      <c r="J26" s="302">
        <f>ROUND('Budget Summary'!$V26*J$245,2)</f>
        <v>0</v>
      </c>
      <c r="K26" s="302">
        <f>ROUND('Budget Summary'!$V26*K$245,2)</f>
        <v>0</v>
      </c>
      <c r="L26" s="302">
        <f>ROUND('Budget Summary'!$V26*L$245,2)</f>
        <v>0</v>
      </c>
      <c r="M26" s="302">
        <f>ROUND('Budget Summary'!$V26*M$245,2)</f>
        <v>0</v>
      </c>
      <c r="N26" s="302">
        <f>ROUND('Budget Summary'!$V26*N$245,2)</f>
        <v>0</v>
      </c>
      <c r="O26" s="302">
        <f>ROUND('Budget Summary'!$V26*O$245,2)</f>
        <v>0</v>
      </c>
      <c r="P26" s="302">
        <f>ROUND('Budget Summary'!$V26*P$245,2)</f>
        <v>0</v>
      </c>
      <c r="Q26" s="302">
        <f>ROUND('Budget Summary'!$V26*Q$245,2)</f>
        <v>0</v>
      </c>
      <c r="R26" s="302">
        <f>ROUND('Budget Summary'!$V26*R$245,2)</f>
        <v>0</v>
      </c>
      <c r="S26" s="302">
        <f>ROUND('Budget Summary'!$V26*S$245,2)</f>
        <v>0</v>
      </c>
      <c r="T26" s="302">
        <f>ROUND('Budget Summary'!$V26*T$245,2)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Summary'!V27</f>
        <v>0</v>
      </c>
      <c r="I27" s="302">
        <f>ROUND('Budget Summary'!$V27*I$245,2)</f>
        <v>0</v>
      </c>
      <c r="J27" s="302">
        <f>ROUND('Budget Summary'!$V27*J$245,2)</f>
        <v>0</v>
      </c>
      <c r="K27" s="302">
        <f>ROUND('Budget Summary'!$V27*K$245,2)</f>
        <v>0</v>
      </c>
      <c r="L27" s="302">
        <f>ROUND('Budget Summary'!$V27*L$245,2)</f>
        <v>0</v>
      </c>
      <c r="M27" s="302">
        <f>ROUND('Budget Summary'!$V27*M$245,2)</f>
        <v>0</v>
      </c>
      <c r="N27" s="302">
        <f>ROUND('Budget Summary'!$V27*N$245,2)</f>
        <v>0</v>
      </c>
      <c r="O27" s="302">
        <f>ROUND('Budget Summary'!$V27*O$245,2)</f>
        <v>0</v>
      </c>
      <c r="P27" s="302">
        <f>ROUND('Budget Summary'!$V27*P$245,2)</f>
        <v>0</v>
      </c>
      <c r="Q27" s="302">
        <f>ROUND('Budget Summary'!$V27*Q$245,2)</f>
        <v>0</v>
      </c>
      <c r="R27" s="302">
        <f>ROUND('Budget Summary'!$V27*R$245,2)</f>
        <v>0</v>
      </c>
      <c r="S27" s="302">
        <f>ROUND('Budget Summary'!$V27*S$245,2)</f>
        <v>0</v>
      </c>
      <c r="T27" s="302">
        <f>ROUND('Budget Summary'!$V27*T$245,2)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Summary'!V28</f>
        <v>0</v>
      </c>
      <c r="I28" s="302">
        <f>ROUND('Budget Summary'!$V28*I$245,2)</f>
        <v>0</v>
      </c>
      <c r="J28" s="302">
        <f>ROUND('Budget Summary'!$V28*J$245,2)</f>
        <v>0</v>
      </c>
      <c r="K28" s="302">
        <f>ROUND('Budget Summary'!$V28*K$245,2)</f>
        <v>0</v>
      </c>
      <c r="L28" s="302">
        <f>ROUND('Budget Summary'!$V28*L$245,2)</f>
        <v>0</v>
      </c>
      <c r="M28" s="302">
        <f>ROUND('Budget Summary'!$V28*M$245,2)</f>
        <v>0</v>
      </c>
      <c r="N28" s="302">
        <f>ROUND('Budget Summary'!$V28*N$245,2)</f>
        <v>0</v>
      </c>
      <c r="O28" s="302">
        <f>ROUND('Budget Summary'!$V28*O$245,2)</f>
        <v>0</v>
      </c>
      <c r="P28" s="302">
        <f>ROUND('Budget Summary'!$V28*P$245,2)</f>
        <v>0</v>
      </c>
      <c r="Q28" s="302">
        <f>ROUND('Budget Summary'!$V28*Q$245,2)</f>
        <v>0</v>
      </c>
      <c r="R28" s="302">
        <f>ROUND('Budget Summary'!$V28*R$245,2)</f>
        <v>0</v>
      </c>
      <c r="S28" s="302">
        <f>ROUND('Budget Summary'!$V28*S$245,2)</f>
        <v>0</v>
      </c>
      <c r="T28" s="302">
        <f>ROUND('Budget Summary'!$V28*T$245,2)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Summary'!V29</f>
        <v>0</v>
      </c>
      <c r="I29" s="302">
        <f>ROUND('Budget Summary'!$V29*I$245,2)</f>
        <v>0</v>
      </c>
      <c r="J29" s="302">
        <f>ROUND('Budget Summary'!$V29*J$245,2)</f>
        <v>0</v>
      </c>
      <c r="K29" s="302">
        <f>ROUND('Budget Summary'!$V29*K$245,2)</f>
        <v>0</v>
      </c>
      <c r="L29" s="302">
        <f>ROUND('Budget Summary'!$V29*L$245,2)</f>
        <v>0</v>
      </c>
      <c r="M29" s="302">
        <f>ROUND('Budget Summary'!$V29*M$245,2)</f>
        <v>0</v>
      </c>
      <c r="N29" s="302">
        <f>ROUND('Budget Summary'!$V29*N$245,2)</f>
        <v>0</v>
      </c>
      <c r="O29" s="302">
        <f>ROUND('Budget Summary'!$V29*O$245,2)</f>
        <v>0</v>
      </c>
      <c r="P29" s="302">
        <f>ROUND('Budget Summary'!$V29*P$245,2)</f>
        <v>0</v>
      </c>
      <c r="Q29" s="302">
        <f>ROUND('Budget Summary'!$V29*Q$245,2)</f>
        <v>0</v>
      </c>
      <c r="R29" s="302">
        <f>ROUND('Budget Summary'!$V29*R$245,2)</f>
        <v>0</v>
      </c>
      <c r="S29" s="302">
        <f>ROUND('Budget Summary'!$V29*S$245,2)</f>
        <v>0</v>
      </c>
      <c r="T29" s="302">
        <f>ROUND('Budget Summary'!$V29*T$245,2)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Summary'!V30</f>
        <v>0</v>
      </c>
      <c r="I30" s="302">
        <f>ROUND('Budget Summary'!$V30*I$245,2)</f>
        <v>0</v>
      </c>
      <c r="J30" s="302">
        <f>ROUND('Budget Summary'!$V30*J$245,2)</f>
        <v>0</v>
      </c>
      <c r="K30" s="302">
        <f>ROUND('Budget Summary'!$V30*K$245,2)</f>
        <v>0</v>
      </c>
      <c r="L30" s="302">
        <f>ROUND('Budget Summary'!$V30*L$245,2)</f>
        <v>0</v>
      </c>
      <c r="M30" s="302">
        <f>ROUND('Budget Summary'!$V30*M$245,2)</f>
        <v>0</v>
      </c>
      <c r="N30" s="302">
        <f>ROUND('Budget Summary'!$V30*N$245,2)</f>
        <v>0</v>
      </c>
      <c r="O30" s="302">
        <f>ROUND('Budget Summary'!$V30*O$245,2)</f>
        <v>0</v>
      </c>
      <c r="P30" s="302">
        <f>ROUND('Budget Summary'!$V30*P$245,2)</f>
        <v>0</v>
      </c>
      <c r="Q30" s="302">
        <f>ROUND('Budget Summary'!$V30*Q$245,2)</f>
        <v>0</v>
      </c>
      <c r="R30" s="302">
        <f>ROUND('Budget Summary'!$V30*R$245,2)</f>
        <v>0</v>
      </c>
      <c r="S30" s="302">
        <f>ROUND('Budget Summary'!$V30*S$245,2)</f>
        <v>0</v>
      </c>
      <c r="T30" s="302">
        <f>ROUND('Budget Summary'!$V30*T$245,2)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Summary'!V31</f>
        <v>0</v>
      </c>
      <c r="I31" s="302">
        <f>ROUND('Budget Summary'!$V31*I$245,2)</f>
        <v>0</v>
      </c>
      <c r="J31" s="302">
        <f>ROUND('Budget Summary'!$V31*J$245,2)</f>
        <v>0</v>
      </c>
      <c r="K31" s="302">
        <f>ROUND('Budget Summary'!$V31*K$245,2)</f>
        <v>0</v>
      </c>
      <c r="L31" s="302">
        <f>ROUND('Budget Summary'!$V31*L$245,2)</f>
        <v>0</v>
      </c>
      <c r="M31" s="302">
        <f>ROUND('Budget Summary'!$V31*M$245,2)</f>
        <v>0</v>
      </c>
      <c r="N31" s="302">
        <f>ROUND('Budget Summary'!$V31*N$245,2)</f>
        <v>0</v>
      </c>
      <c r="O31" s="302">
        <f>ROUND('Budget Summary'!$V31*O$245,2)</f>
        <v>0</v>
      </c>
      <c r="P31" s="302">
        <f>ROUND('Budget Summary'!$V31*P$245,2)</f>
        <v>0</v>
      </c>
      <c r="Q31" s="302">
        <f>ROUND('Budget Summary'!$V31*Q$245,2)</f>
        <v>0</v>
      </c>
      <c r="R31" s="302">
        <f>ROUND('Budget Summary'!$V31*R$245,2)</f>
        <v>0</v>
      </c>
      <c r="S31" s="302">
        <f>ROUND('Budget Summary'!$V31*S$245,2)</f>
        <v>0</v>
      </c>
      <c r="T31" s="302">
        <f>ROUND('Budget Summary'!$V31*T$245,2)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Summary'!V32</f>
        <v>0</v>
      </c>
      <c r="I32" s="302">
        <f>ROUND('Budget Summary'!$V32*I$245,2)</f>
        <v>0</v>
      </c>
      <c r="J32" s="302">
        <f>ROUND('Budget Summary'!$V32*J$245,2)</f>
        <v>0</v>
      </c>
      <c r="K32" s="302">
        <f>ROUND('Budget Summary'!$V32*K$245,2)</f>
        <v>0</v>
      </c>
      <c r="L32" s="302">
        <f>ROUND('Budget Summary'!$V32*L$245,2)</f>
        <v>0</v>
      </c>
      <c r="M32" s="302">
        <f>ROUND('Budget Summary'!$V32*M$245,2)</f>
        <v>0</v>
      </c>
      <c r="N32" s="302">
        <f>ROUND('Budget Summary'!$V32*N$245,2)</f>
        <v>0</v>
      </c>
      <c r="O32" s="302">
        <f>ROUND('Budget Summary'!$V32*O$245,2)</f>
        <v>0</v>
      </c>
      <c r="P32" s="302">
        <f>ROUND('Budget Summary'!$V32*P$245,2)</f>
        <v>0</v>
      </c>
      <c r="Q32" s="302">
        <f>ROUND('Budget Summary'!$V32*Q$245,2)</f>
        <v>0</v>
      </c>
      <c r="R32" s="302">
        <f>ROUND('Budget Summary'!$V32*R$245,2)</f>
        <v>0</v>
      </c>
      <c r="S32" s="302">
        <f>ROUND('Budget Summary'!$V32*S$245,2)</f>
        <v>0</v>
      </c>
      <c r="T32" s="302">
        <f>ROUND('Budget Summary'!$V32*T$245,2)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Summary'!V33</f>
        <v>0</v>
      </c>
      <c r="I33" s="302">
        <f>ROUND('Budget Summary'!$V33*I$245,2)</f>
        <v>0</v>
      </c>
      <c r="J33" s="302">
        <f>ROUND('Budget Summary'!$V33*J$245,2)</f>
        <v>0</v>
      </c>
      <c r="K33" s="302">
        <f>ROUND('Budget Summary'!$V33*K$245,2)</f>
        <v>0</v>
      </c>
      <c r="L33" s="302">
        <f>ROUND('Budget Summary'!$V33*L$245,2)</f>
        <v>0</v>
      </c>
      <c r="M33" s="302">
        <f>ROUND('Budget Summary'!$V33*M$245,2)</f>
        <v>0</v>
      </c>
      <c r="N33" s="302">
        <f>ROUND('Budget Summary'!$V33*N$245,2)</f>
        <v>0</v>
      </c>
      <c r="O33" s="302">
        <f>ROUND('Budget Summary'!$V33*O$245,2)</f>
        <v>0</v>
      </c>
      <c r="P33" s="302">
        <f>ROUND('Budget Summary'!$V33*P$245,2)</f>
        <v>0</v>
      </c>
      <c r="Q33" s="302">
        <f>ROUND('Budget Summary'!$V33*Q$245,2)</f>
        <v>0</v>
      </c>
      <c r="R33" s="302">
        <f>ROUND('Budget Summary'!$V33*R$245,2)</f>
        <v>0</v>
      </c>
      <c r="S33" s="302">
        <f>ROUND('Budget Summary'!$V33*S$245,2)</f>
        <v>0</v>
      </c>
      <c r="T33" s="302">
        <f>ROUND('Budget Summary'!$V33*T$245,2)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Summary'!V34</f>
        <v>0</v>
      </c>
      <c r="I34" s="302">
        <f>ROUND('Budget Summary'!$V34*I$245,2)</f>
        <v>0</v>
      </c>
      <c r="J34" s="302">
        <f>ROUND('Budget Summary'!$V34*J$245,2)</f>
        <v>0</v>
      </c>
      <c r="K34" s="302">
        <f>ROUND('Budget Summary'!$V34*K$245,2)</f>
        <v>0</v>
      </c>
      <c r="L34" s="302">
        <f>ROUND('Budget Summary'!$V34*L$245,2)</f>
        <v>0</v>
      </c>
      <c r="M34" s="302">
        <f>ROUND('Budget Summary'!$V34*M$245,2)</f>
        <v>0</v>
      </c>
      <c r="N34" s="302">
        <f>ROUND('Budget Summary'!$V34*N$245,2)</f>
        <v>0</v>
      </c>
      <c r="O34" s="302">
        <f>ROUND('Budget Summary'!$V34*O$245,2)</f>
        <v>0</v>
      </c>
      <c r="P34" s="302">
        <f>ROUND('Budget Summary'!$V34*P$245,2)</f>
        <v>0</v>
      </c>
      <c r="Q34" s="302">
        <f>ROUND('Budget Summary'!$V34*Q$245,2)</f>
        <v>0</v>
      </c>
      <c r="R34" s="302">
        <f>ROUND('Budget Summary'!$V34*R$245,2)</f>
        <v>0</v>
      </c>
      <c r="S34" s="302">
        <f>ROUND('Budget Summary'!$V34*S$245,2)</f>
        <v>0</v>
      </c>
      <c r="T34" s="302">
        <f>ROUND('Budget Summary'!$V34*T$245,2)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Summary'!V35</f>
        <v>0</v>
      </c>
      <c r="I35" s="302">
        <f>ROUND('Budget Summary'!$V35*I$245,2)</f>
        <v>0</v>
      </c>
      <c r="J35" s="302">
        <f>ROUND('Budget Summary'!$V35*J$245,2)</f>
        <v>0</v>
      </c>
      <c r="K35" s="302">
        <f>ROUND('Budget Summary'!$V35*K$245,2)</f>
        <v>0</v>
      </c>
      <c r="L35" s="302">
        <f>ROUND('Budget Summary'!$V35*L$245,2)</f>
        <v>0</v>
      </c>
      <c r="M35" s="302">
        <f>ROUND('Budget Summary'!$V35*M$245,2)</f>
        <v>0</v>
      </c>
      <c r="N35" s="302">
        <f>ROUND('Budget Summary'!$V35*N$245,2)</f>
        <v>0</v>
      </c>
      <c r="O35" s="302">
        <f>ROUND('Budget Summary'!$V35*O$245,2)</f>
        <v>0</v>
      </c>
      <c r="P35" s="302">
        <f>ROUND('Budget Summary'!$V35*P$245,2)</f>
        <v>0</v>
      </c>
      <c r="Q35" s="302">
        <f>ROUND('Budget Summary'!$V35*Q$245,2)</f>
        <v>0</v>
      </c>
      <c r="R35" s="302">
        <f>ROUND('Budget Summary'!$V35*R$245,2)</f>
        <v>0</v>
      </c>
      <c r="S35" s="302">
        <f>ROUND('Budget Summary'!$V35*S$245,2)</f>
        <v>0</v>
      </c>
      <c r="T35" s="302">
        <f>ROUND('Budget Summary'!$V35*T$245,2)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Summary'!V36</f>
        <v>0</v>
      </c>
      <c r="I36" s="302">
        <f>ROUND('Budget Summary'!$V36*I$245,2)</f>
        <v>0</v>
      </c>
      <c r="J36" s="302">
        <f>ROUND('Budget Summary'!$V36*J$245,2)</f>
        <v>0</v>
      </c>
      <c r="K36" s="302">
        <f>ROUND('Budget Summary'!$V36*K$245,2)</f>
        <v>0</v>
      </c>
      <c r="L36" s="302">
        <f>ROUND('Budget Summary'!$V36*L$245,2)</f>
        <v>0</v>
      </c>
      <c r="M36" s="302">
        <f>ROUND('Budget Summary'!$V36*M$245,2)</f>
        <v>0</v>
      </c>
      <c r="N36" s="302">
        <f>ROUND('Budget Summary'!$V36*N$245,2)</f>
        <v>0</v>
      </c>
      <c r="O36" s="302">
        <f>ROUND('Budget Summary'!$V36*O$245,2)</f>
        <v>0</v>
      </c>
      <c r="P36" s="302">
        <f>ROUND('Budget Summary'!$V36*P$245,2)</f>
        <v>0</v>
      </c>
      <c r="Q36" s="302">
        <f>ROUND('Budget Summary'!$V36*Q$245,2)</f>
        <v>0</v>
      </c>
      <c r="R36" s="302">
        <f>ROUND('Budget Summary'!$V36*R$245,2)</f>
        <v>0</v>
      </c>
      <c r="S36" s="302">
        <f>ROUND('Budget Summary'!$V36*S$245,2)</f>
        <v>0</v>
      </c>
      <c r="T36" s="302">
        <f>ROUND('Budget Summary'!$V36*T$245,2)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Summary'!V37</f>
        <v>0</v>
      </c>
      <c r="I37" s="302">
        <f>ROUND('Budget Summary'!$V37*I$245,2)</f>
        <v>0</v>
      </c>
      <c r="J37" s="302">
        <f>ROUND('Budget Summary'!$V37*J$245,2)</f>
        <v>0</v>
      </c>
      <c r="K37" s="302">
        <f>ROUND('Budget Summary'!$V37*K$245,2)</f>
        <v>0</v>
      </c>
      <c r="L37" s="302">
        <f>ROUND('Budget Summary'!$V37*L$245,2)</f>
        <v>0</v>
      </c>
      <c r="M37" s="302">
        <f>ROUND('Budget Summary'!$V37*M$245,2)</f>
        <v>0</v>
      </c>
      <c r="N37" s="302">
        <f>ROUND('Budget Summary'!$V37*N$245,2)</f>
        <v>0</v>
      </c>
      <c r="O37" s="302">
        <f>ROUND('Budget Summary'!$V37*O$245,2)</f>
        <v>0</v>
      </c>
      <c r="P37" s="302">
        <f>ROUND('Budget Summary'!$V37*P$245,2)</f>
        <v>0</v>
      </c>
      <c r="Q37" s="302">
        <f>ROUND('Budget Summary'!$V37*Q$245,2)</f>
        <v>0</v>
      </c>
      <c r="R37" s="302">
        <f>ROUND('Budget Summary'!$V37*R$245,2)</f>
        <v>0</v>
      </c>
      <c r="S37" s="302">
        <f>ROUND('Budget Summary'!$V37*S$245,2)</f>
        <v>0</v>
      </c>
      <c r="T37" s="302">
        <f>ROUND('Budget Summary'!$V37*T$245,2)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Summary'!V38</f>
        <v>0</v>
      </c>
      <c r="I38" s="302">
        <f>ROUND('Budget Summary'!$V38*I$245,2)</f>
        <v>0</v>
      </c>
      <c r="J38" s="302">
        <f>ROUND('Budget Summary'!$V38*J$245,2)</f>
        <v>0</v>
      </c>
      <c r="K38" s="302">
        <f>ROUND('Budget Summary'!$V38*K$245,2)</f>
        <v>0</v>
      </c>
      <c r="L38" s="302">
        <f>ROUND('Budget Summary'!$V38*L$245,2)</f>
        <v>0</v>
      </c>
      <c r="M38" s="302">
        <f>ROUND('Budget Summary'!$V38*M$245,2)</f>
        <v>0</v>
      </c>
      <c r="N38" s="302">
        <f>ROUND('Budget Summary'!$V38*N$245,2)</f>
        <v>0</v>
      </c>
      <c r="O38" s="302">
        <f>ROUND('Budget Summary'!$V38*O$245,2)</f>
        <v>0</v>
      </c>
      <c r="P38" s="302">
        <f>ROUND('Budget Summary'!$V38*P$245,2)</f>
        <v>0</v>
      </c>
      <c r="Q38" s="302">
        <f>ROUND('Budget Summary'!$V38*Q$245,2)</f>
        <v>0</v>
      </c>
      <c r="R38" s="302">
        <f>ROUND('Budget Summary'!$V38*R$245,2)</f>
        <v>0</v>
      </c>
      <c r="S38" s="302">
        <f>ROUND('Budget Summary'!$V38*S$245,2)</f>
        <v>0</v>
      </c>
      <c r="T38" s="302">
        <f>ROUND('Budget Summary'!$V38*T$245,2)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Summary'!V39</f>
        <v>0</v>
      </c>
      <c r="I39" s="302">
        <f>ROUND('Budget Summary'!$V39*I$245,2)</f>
        <v>0</v>
      </c>
      <c r="J39" s="302">
        <f>ROUND('Budget Summary'!$V39*J$245,2)</f>
        <v>0</v>
      </c>
      <c r="K39" s="302">
        <f>ROUND('Budget Summary'!$V39*K$245,2)</f>
        <v>0</v>
      </c>
      <c r="L39" s="302">
        <f>ROUND('Budget Summary'!$V39*L$245,2)</f>
        <v>0</v>
      </c>
      <c r="M39" s="302">
        <f>ROUND('Budget Summary'!$V39*M$245,2)</f>
        <v>0</v>
      </c>
      <c r="N39" s="302">
        <f>ROUND('Budget Summary'!$V39*N$245,2)</f>
        <v>0</v>
      </c>
      <c r="O39" s="302">
        <f>ROUND('Budget Summary'!$V39*O$245,2)</f>
        <v>0</v>
      </c>
      <c r="P39" s="302">
        <f>ROUND('Budget Summary'!$V39*P$245,2)</f>
        <v>0</v>
      </c>
      <c r="Q39" s="302">
        <f>ROUND('Budget Summary'!$V39*Q$245,2)</f>
        <v>0</v>
      </c>
      <c r="R39" s="302">
        <f>ROUND('Budget Summary'!$V39*R$245,2)</f>
        <v>0</v>
      </c>
      <c r="S39" s="302">
        <f>ROUND('Budget Summary'!$V39*S$245,2)</f>
        <v>0</v>
      </c>
      <c r="T39" s="302">
        <f>ROUND('Budget Summary'!$V39*T$245,2)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Summary'!V41</f>
        <v>0</v>
      </c>
      <c r="I41" s="302">
        <f>ROUND('Budget Summary'!$V41*I$245,2)</f>
        <v>0</v>
      </c>
      <c r="J41" s="302">
        <f>ROUND('Budget Summary'!$V41*J$245,2)</f>
        <v>0</v>
      </c>
      <c r="K41" s="302">
        <f>ROUND('Budget Summary'!$V41*K$245,2)</f>
        <v>0</v>
      </c>
      <c r="L41" s="302">
        <f>ROUND('Budget Summary'!$V41*L$245,2)</f>
        <v>0</v>
      </c>
      <c r="M41" s="302">
        <f>ROUND('Budget Summary'!$V41*M$245,2)</f>
        <v>0</v>
      </c>
      <c r="N41" s="302">
        <f>ROUND('Budget Summary'!$V41*N$245,2)</f>
        <v>0</v>
      </c>
      <c r="O41" s="302">
        <f>ROUND('Budget Summary'!$V41*O$245,2)</f>
        <v>0</v>
      </c>
      <c r="P41" s="302">
        <f>ROUND('Budget Summary'!$V41*P$245,2)</f>
        <v>0</v>
      </c>
      <c r="Q41" s="302">
        <f>ROUND('Budget Summary'!$V41*Q$245,2)</f>
        <v>0</v>
      </c>
      <c r="R41" s="302">
        <f>ROUND('Budget Summary'!$V41*R$245,2)</f>
        <v>0</v>
      </c>
      <c r="S41" s="302">
        <f>ROUND('Budget Summary'!$V41*S$245,2)</f>
        <v>0</v>
      </c>
      <c r="T41" s="302">
        <f>ROUND('Budget Summary'!$V41*T$245,2)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Summary'!V42</f>
        <v>0</v>
      </c>
      <c r="I42" s="302">
        <f>ROUND('Budget Summary'!$V42*I$245,2)</f>
        <v>0</v>
      </c>
      <c r="J42" s="302">
        <f>ROUND('Budget Summary'!$V42*J$245,2)</f>
        <v>0</v>
      </c>
      <c r="K42" s="302">
        <f>ROUND('Budget Summary'!$V42*K$245,2)</f>
        <v>0</v>
      </c>
      <c r="L42" s="302">
        <f>ROUND('Budget Summary'!$V42*L$245,2)</f>
        <v>0</v>
      </c>
      <c r="M42" s="302">
        <f>ROUND('Budget Summary'!$V42*M$245,2)</f>
        <v>0</v>
      </c>
      <c r="N42" s="302">
        <f>ROUND('Budget Summary'!$V42*N$245,2)</f>
        <v>0</v>
      </c>
      <c r="O42" s="302">
        <f>ROUND('Budget Summary'!$V42*O$245,2)</f>
        <v>0</v>
      </c>
      <c r="P42" s="302">
        <f>ROUND('Budget Summary'!$V42*P$245,2)</f>
        <v>0</v>
      </c>
      <c r="Q42" s="302">
        <f>ROUND('Budget Summary'!$V42*Q$245,2)</f>
        <v>0</v>
      </c>
      <c r="R42" s="302">
        <f>ROUND('Budget Summary'!$V42*R$245,2)</f>
        <v>0</v>
      </c>
      <c r="S42" s="302">
        <f>ROUND('Budget Summary'!$V42*S$245,2)</f>
        <v>0</v>
      </c>
      <c r="T42" s="302">
        <f>ROUND('Budget Summary'!$V42*T$245,2)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Summary'!V43</f>
        <v>0</v>
      </c>
      <c r="I43" s="302">
        <f>ROUND('Budget Summary'!$V43*I$245,2)</f>
        <v>0</v>
      </c>
      <c r="J43" s="302">
        <f>ROUND('Budget Summary'!$V43*J$245,2)</f>
        <v>0</v>
      </c>
      <c r="K43" s="302">
        <f>ROUND('Budget Summary'!$V43*K$245,2)</f>
        <v>0</v>
      </c>
      <c r="L43" s="302">
        <f>ROUND('Budget Summary'!$V43*L$245,2)</f>
        <v>0</v>
      </c>
      <c r="M43" s="302">
        <f>ROUND('Budget Summary'!$V43*M$245,2)</f>
        <v>0</v>
      </c>
      <c r="N43" s="302">
        <f>ROUND('Budget Summary'!$V43*N$245,2)</f>
        <v>0</v>
      </c>
      <c r="O43" s="302">
        <f>ROUND('Budget Summary'!$V43*O$245,2)</f>
        <v>0</v>
      </c>
      <c r="P43" s="302">
        <f>ROUND('Budget Summary'!$V43*P$245,2)</f>
        <v>0</v>
      </c>
      <c r="Q43" s="302">
        <f>ROUND('Budget Summary'!$V43*Q$245,2)</f>
        <v>0</v>
      </c>
      <c r="R43" s="302">
        <f>ROUND('Budget Summary'!$V43*R$245,2)</f>
        <v>0</v>
      </c>
      <c r="S43" s="302">
        <f>ROUND('Budget Summary'!$V43*S$245,2)</f>
        <v>0</v>
      </c>
      <c r="T43" s="302">
        <f>ROUND('Budget Summary'!$V43*T$245,2)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Summary'!V50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Summary'!V51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Summary'!V53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Summary'!V54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Summary'!V55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Summary'!V56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Summary'!V58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Summary'!V59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Summary'!V60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Summary'!V61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Summary'!V62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Summary'!V63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Summary'!V64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Summary'!V65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Summary'!V66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Summary'!V67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Summary'!V68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Summary'!V69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Summary'!V71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Summary'!V72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Summary'!V73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Summary'!V75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Summary'!V76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Summary'!V77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Summary'!V78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Summary'!V79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Summary'!V80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Summary'!V81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Summary'!V82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Summary'!V84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Summary'!V85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Summary'!V86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Summary'!V87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Summary'!V88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Summary'!V89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Summary'!V90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Summary'!V91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Summary'!V92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Summary'!V93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Summary'!V94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Summary'!V95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Summary'!V96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Summary'!V97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Summary'!V98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Summary'!V99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Summary'!V100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Summary'!V101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Summary'!V102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Summary'!V103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Summary'!V104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Summary'!V105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Summary'!V106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Summary'!V107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Summary'!V108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Summary'!V109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Summary'!V110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Summary'!V112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Summary'!V113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Summary'!V114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Summary'!V115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Summary'!V116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Summary'!V117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Summary'!V118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Summary'!V119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Summary'!V121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Summary'!V122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Summary'!V123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Summary'!V124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Summary'!V125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Summary'!V126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Summary'!V127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Summary'!V128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Summary'!V130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Summary'!V131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Summary'!V132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Summary'!V133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Summary'!V134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Summary'!V136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Summary'!V137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Summary'!V138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Summary'!V139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Summary'!V140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Summary'!V141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Summary'!V142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Summary'!V143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Summary'!V144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Summary'!V145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Summary'!V147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Summary'!V148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Summary'!V149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Summary'!V150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Summary'!V152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Summary'!V153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Summary'!V154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Summary'!V156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Summary'!V157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Summary'!V159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Summary'!V160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Summary'!V161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Summary'!V162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Summary'!V163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Summary'!V164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Summary'!V165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Summary'!V167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Summary'!V168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Summary'!V169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Summary'!V171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Summary'!V172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Summary'!V173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Summary'!V174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Summary'!V176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Summary'!V177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Summary'!V178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Summary'!V179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Summary'!V180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Summary'!V181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Summary'!V183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Summary'!V184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Summary'!V185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Summary'!V186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Summary'!V187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Summary'!V188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Summary'!V189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Summary'!V190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Summary'!V191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Summary'!V192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Summary'!V193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Summary'!V194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Summary'!V195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Summary'!V196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Summary'!V198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Summary'!V199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Summary'!V200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Summary'!V201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Summary'!V202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Summary'!V204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Summary'!V205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Summary'!V207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Summary'!V208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Summary'!V209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Summary'!V210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Summary'!V211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Summary'!V213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Summary'!V214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Summary'!V215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Summary'!V216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Summary'!V217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Summary'!V218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Summary'!V219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Summary'!V220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Summary'!V221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Summary'!V222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Summary'!V223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Summary'!V224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Summary'!V226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Summary'!V227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Summary'!V229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Summary'!V242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tabColor theme="9"/>
  </sheetPr>
  <dimension ref="B1:X248"/>
  <sheetViews>
    <sheetView topLeftCell="B1" workbookViewId="0">
      <selection activeCell="I4" sqref="I4:T5"/>
    </sheetView>
  </sheetViews>
  <sheetFormatPr defaultRowHeight="15" outlineLevelRow="1" x14ac:dyDescent="0.25"/>
  <cols>
    <col min="1" max="1" width="0" hidden="1" customWidth="1"/>
    <col min="3" max="3" width="38.140625" bestFit="1" customWidth="1"/>
    <col min="4" max="7" width="0" hidden="1" customWidth="1"/>
    <col min="9" max="21" width="10.7109375" customWidth="1"/>
  </cols>
  <sheetData>
    <row r="1" spans="2:24" x14ac:dyDescent="0.25">
      <c r="B1" s="54"/>
      <c r="C1" s="19" t="s">
        <v>106</v>
      </c>
      <c r="D1" s="18"/>
      <c r="E1" s="18"/>
      <c r="F1" s="54"/>
      <c r="G1" s="18"/>
      <c r="H1" s="18"/>
      <c r="I1" s="18"/>
      <c r="J1" s="18"/>
      <c r="K1" s="18"/>
      <c r="L1" s="18"/>
      <c r="M1" s="18"/>
      <c r="N1" s="18"/>
      <c r="O1" s="18"/>
      <c r="P1" s="125"/>
      <c r="Q1" s="18"/>
      <c r="R1" s="18"/>
      <c r="S1" s="18"/>
      <c r="T1" s="18"/>
      <c r="U1" s="18"/>
      <c r="V1" s="18"/>
      <c r="W1" s="18"/>
      <c r="X1" s="18"/>
    </row>
    <row r="2" spans="2:24" x14ac:dyDescent="0.25">
      <c r="B2" s="54"/>
      <c r="C2" s="19" t="str">
        <f>'Contracts Summary'!B17</f>
        <v>Contract 15</v>
      </c>
      <c r="D2" s="18"/>
      <c r="E2" s="18"/>
      <c r="F2" s="54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2:24" x14ac:dyDescent="0.25">
      <c r="B3" s="54"/>
      <c r="C3" s="19" t="s">
        <v>326</v>
      </c>
      <c r="D3" s="18"/>
      <c r="E3" s="18"/>
      <c r="F3" s="54"/>
      <c r="G3" s="18"/>
      <c r="H3" s="126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2:24" x14ac:dyDescent="0.25">
      <c r="B4" s="54"/>
      <c r="C4" s="19" t="str">
        <f>'Staffing Plan'!D4</f>
        <v>Annual Budget FY 2025-2026</v>
      </c>
      <c r="D4" s="18"/>
      <c r="E4" s="18"/>
      <c r="F4" s="54"/>
      <c r="G4" s="18"/>
      <c r="H4" s="126"/>
      <c r="I4" s="303">
        <v>2</v>
      </c>
      <c r="J4" s="303">
        <v>3</v>
      </c>
      <c r="K4" s="303">
        <v>2</v>
      </c>
      <c r="L4" s="303">
        <v>1</v>
      </c>
      <c r="M4" s="303">
        <v>2</v>
      </c>
      <c r="N4" s="303">
        <v>2</v>
      </c>
      <c r="O4" s="303">
        <v>3</v>
      </c>
      <c r="P4" s="303">
        <v>2</v>
      </c>
      <c r="Q4" s="303">
        <v>2</v>
      </c>
      <c r="R4" s="303">
        <v>2</v>
      </c>
      <c r="S4" s="303">
        <v>1</v>
      </c>
      <c r="T4" s="303">
        <v>2</v>
      </c>
      <c r="U4" s="257">
        <f>SUM(I4:T4)</f>
        <v>24</v>
      </c>
      <c r="V4" s="18"/>
      <c r="W4" s="18"/>
      <c r="X4" s="18"/>
    </row>
    <row r="5" spans="2:24" x14ac:dyDescent="0.25">
      <c r="B5" s="127"/>
      <c r="C5" s="128"/>
      <c r="D5" s="128"/>
      <c r="E5" s="128"/>
      <c r="F5" s="129"/>
      <c r="G5" s="130" t="s">
        <v>329</v>
      </c>
      <c r="H5" s="131"/>
      <c r="I5" s="304">
        <v>23</v>
      </c>
      <c r="J5" s="305">
        <v>21</v>
      </c>
      <c r="K5" s="305">
        <v>22</v>
      </c>
      <c r="L5" s="305">
        <v>23</v>
      </c>
      <c r="M5" s="305">
        <v>20</v>
      </c>
      <c r="N5" s="305">
        <v>23</v>
      </c>
      <c r="O5" s="305">
        <v>22</v>
      </c>
      <c r="P5" s="305">
        <v>20</v>
      </c>
      <c r="Q5" s="305">
        <v>22</v>
      </c>
      <c r="R5" s="305">
        <v>22</v>
      </c>
      <c r="S5" s="305">
        <v>21</v>
      </c>
      <c r="T5" s="305">
        <v>22</v>
      </c>
      <c r="U5" s="258">
        <f>SUM(I5:T5)</f>
        <v>261</v>
      </c>
      <c r="V5" s="18"/>
      <c r="W5" s="18"/>
      <c r="X5" s="18"/>
    </row>
    <row r="6" spans="2:24" ht="26.25" x14ac:dyDescent="0.25">
      <c r="B6" s="132" t="s">
        <v>327</v>
      </c>
      <c r="C6" s="70"/>
      <c r="D6" s="21" t="s">
        <v>328</v>
      </c>
      <c r="E6" s="133" t="s">
        <v>329</v>
      </c>
      <c r="F6" s="21"/>
      <c r="G6" s="21" t="s">
        <v>628</v>
      </c>
      <c r="H6" s="134" t="s">
        <v>16</v>
      </c>
      <c r="I6" s="135" t="s">
        <v>553</v>
      </c>
      <c r="J6" s="135" t="s">
        <v>554</v>
      </c>
      <c r="K6" s="135" t="s">
        <v>555</v>
      </c>
      <c r="L6" s="135" t="s">
        <v>556</v>
      </c>
      <c r="M6" s="135" t="s">
        <v>557</v>
      </c>
      <c r="N6" s="135" t="s">
        <v>558</v>
      </c>
      <c r="O6" s="135" t="s">
        <v>559</v>
      </c>
      <c r="P6" s="135" t="s">
        <v>560</v>
      </c>
      <c r="Q6" s="135" t="s">
        <v>561</v>
      </c>
      <c r="R6" s="135" t="s">
        <v>562</v>
      </c>
      <c r="S6" s="135" t="s">
        <v>563</v>
      </c>
      <c r="T6" s="135" t="s">
        <v>564</v>
      </c>
      <c r="U6" s="136" t="s">
        <v>286</v>
      </c>
      <c r="V6" s="18"/>
      <c r="W6" s="18"/>
      <c r="X6" s="18"/>
    </row>
    <row r="7" spans="2:24" x14ac:dyDescent="0.25">
      <c r="B7" s="137"/>
      <c r="C7" s="138" t="s">
        <v>330</v>
      </c>
      <c r="D7" s="139"/>
      <c r="E7" s="140"/>
      <c r="F7" s="139"/>
      <c r="G7" s="139"/>
      <c r="H7" s="137"/>
      <c r="I7" s="137"/>
      <c r="J7" s="137"/>
      <c r="K7" s="137"/>
      <c r="L7" s="137"/>
      <c r="M7" s="137"/>
      <c r="N7" s="137"/>
      <c r="O7" s="137"/>
      <c r="P7" s="147"/>
      <c r="Q7" s="137"/>
      <c r="R7" s="147"/>
      <c r="S7" s="137"/>
      <c r="T7" s="137"/>
      <c r="U7" s="157"/>
      <c r="V7" s="126"/>
      <c r="W7" s="64"/>
      <c r="X7" s="64"/>
    </row>
    <row r="8" spans="2:24" x14ac:dyDescent="0.25">
      <c r="B8" s="158"/>
      <c r="C8" s="146" t="s">
        <v>331</v>
      </c>
      <c r="D8" s="153"/>
      <c r="E8" s="18"/>
      <c r="F8" s="54"/>
      <c r="G8" s="154"/>
      <c r="H8" s="155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7"/>
      <c r="V8" s="126"/>
      <c r="W8" s="18"/>
      <c r="X8" s="18"/>
    </row>
    <row r="9" spans="2:24" hidden="1" outlineLevel="1" x14ac:dyDescent="0.25">
      <c r="B9" s="151">
        <v>6210</v>
      </c>
      <c r="C9" s="152" t="s">
        <v>332</v>
      </c>
      <c r="D9" s="153"/>
      <c r="E9" s="18"/>
      <c r="F9" s="54"/>
      <c r="G9" s="154"/>
      <c r="H9" s="155">
        <f>'Budget Summary'!W9</f>
        <v>0</v>
      </c>
      <c r="I9" s="302">
        <f>ROUND('Budget Summary'!$W9*I$245,2)</f>
        <v>0</v>
      </c>
      <c r="J9" s="302">
        <f>ROUND('Budget Summary'!$W9*J$245,2)</f>
        <v>0</v>
      </c>
      <c r="K9" s="302">
        <f>ROUND('Budget Summary'!$W9*K$245,2)</f>
        <v>0</v>
      </c>
      <c r="L9" s="302">
        <f>ROUND('Budget Summary'!$W9*L$245,2)</f>
        <v>0</v>
      </c>
      <c r="M9" s="302">
        <f>ROUND('Budget Summary'!$W9*M$245,2)</f>
        <v>0</v>
      </c>
      <c r="N9" s="302">
        <f>ROUND('Budget Summary'!$W9*N$245,2)</f>
        <v>0</v>
      </c>
      <c r="O9" s="302">
        <f>ROUND('Budget Summary'!$W9*O$245,2)</f>
        <v>0</v>
      </c>
      <c r="P9" s="302">
        <f>ROUND('Budget Summary'!$W9*P$245,2)</f>
        <v>0</v>
      </c>
      <c r="Q9" s="302">
        <f>ROUND('Budget Summary'!$W9*Q$245,2)</f>
        <v>0</v>
      </c>
      <c r="R9" s="302">
        <f>ROUND('Budget Summary'!$W9*R$245,2)</f>
        <v>0</v>
      </c>
      <c r="S9" s="302">
        <f>ROUND('Budget Summary'!$W9*S$245,2)</f>
        <v>0</v>
      </c>
      <c r="T9" s="302">
        <f>ROUND('Budget Summary'!$W9*T$245,2)</f>
        <v>0</v>
      </c>
      <c r="U9" s="157">
        <f>SUM(I9:T9)</f>
        <v>0</v>
      </c>
      <c r="V9" s="126">
        <f>H9-U9</f>
        <v>0</v>
      </c>
      <c r="W9" s="18"/>
      <c r="X9" s="18"/>
    </row>
    <row r="10" spans="2:24" hidden="1" outlineLevel="1" x14ac:dyDescent="0.25">
      <c r="B10" s="151">
        <v>6220</v>
      </c>
      <c r="C10" s="152" t="s">
        <v>333</v>
      </c>
      <c r="D10" s="153"/>
      <c r="E10" s="18"/>
      <c r="F10" s="54"/>
      <c r="G10" s="154"/>
      <c r="H10" s="155">
        <f>'Budget Summary'!W10</f>
        <v>0</v>
      </c>
      <c r="I10" s="302">
        <f>ROUND('Budget Summary'!$W10*I$245,2)</f>
        <v>0</v>
      </c>
      <c r="J10" s="302">
        <f>ROUND('Budget Summary'!$W10*J$245,2)</f>
        <v>0</v>
      </c>
      <c r="K10" s="302">
        <f>ROUND('Budget Summary'!$W10*K$245,2)</f>
        <v>0</v>
      </c>
      <c r="L10" s="302">
        <f>ROUND('Budget Summary'!$W10*L$245,2)</f>
        <v>0</v>
      </c>
      <c r="M10" s="302">
        <f>ROUND('Budget Summary'!$W10*M$245,2)</f>
        <v>0</v>
      </c>
      <c r="N10" s="302">
        <f>ROUND('Budget Summary'!$W10*N$245,2)</f>
        <v>0</v>
      </c>
      <c r="O10" s="302">
        <f>ROUND('Budget Summary'!$W10*O$245,2)</f>
        <v>0</v>
      </c>
      <c r="P10" s="302">
        <f>ROUND('Budget Summary'!$W10*P$245,2)</f>
        <v>0</v>
      </c>
      <c r="Q10" s="302">
        <f>ROUND('Budget Summary'!$W10*Q$245,2)</f>
        <v>0</v>
      </c>
      <c r="R10" s="302">
        <f>ROUND('Budget Summary'!$W10*R$245,2)</f>
        <v>0</v>
      </c>
      <c r="S10" s="302">
        <f>ROUND('Budget Summary'!$W10*S$245,2)</f>
        <v>0</v>
      </c>
      <c r="T10" s="302">
        <f>ROUND('Budget Summary'!$W10*T$245,2)</f>
        <v>0</v>
      </c>
      <c r="U10" s="157">
        <f>SUM(I10:T10)</f>
        <v>0</v>
      </c>
      <c r="V10" s="126">
        <f t="shared" ref="V10:V73" si="0">H10-U10</f>
        <v>0</v>
      </c>
      <c r="W10" s="18"/>
      <c r="X10" s="18"/>
    </row>
    <row r="11" spans="2:24" hidden="1" outlineLevel="1" x14ac:dyDescent="0.25">
      <c r="B11" s="158">
        <v>6230</v>
      </c>
      <c r="C11" s="152" t="s">
        <v>334</v>
      </c>
      <c r="D11" s="153"/>
      <c r="E11" s="18"/>
      <c r="F11" s="54"/>
      <c r="G11" s="154"/>
      <c r="H11" s="155">
        <f>'Budget Summary'!W11</f>
        <v>0</v>
      </c>
      <c r="I11" s="302">
        <f>ROUND('Budget Summary'!$W11*I$245,2)</f>
        <v>0</v>
      </c>
      <c r="J11" s="302">
        <f>ROUND('Budget Summary'!$W11*J$245,2)</f>
        <v>0</v>
      </c>
      <c r="K11" s="302">
        <f>ROUND('Budget Summary'!$W11*K$245,2)</f>
        <v>0</v>
      </c>
      <c r="L11" s="302">
        <f>ROUND('Budget Summary'!$W11*L$245,2)</f>
        <v>0</v>
      </c>
      <c r="M11" s="302">
        <f>ROUND('Budget Summary'!$W11*M$245,2)</f>
        <v>0</v>
      </c>
      <c r="N11" s="302">
        <f>ROUND('Budget Summary'!$W11*N$245,2)</f>
        <v>0</v>
      </c>
      <c r="O11" s="302">
        <f>ROUND('Budget Summary'!$W11*O$245,2)</f>
        <v>0</v>
      </c>
      <c r="P11" s="302">
        <f>ROUND('Budget Summary'!$W11*P$245,2)</f>
        <v>0</v>
      </c>
      <c r="Q11" s="302">
        <f>ROUND('Budget Summary'!$W11*Q$245,2)</f>
        <v>0</v>
      </c>
      <c r="R11" s="302">
        <f>ROUND('Budget Summary'!$W11*R$245,2)</f>
        <v>0</v>
      </c>
      <c r="S11" s="302">
        <f>ROUND('Budget Summary'!$W11*S$245,2)</f>
        <v>0</v>
      </c>
      <c r="T11" s="302">
        <f>ROUND('Budget Summary'!$W11*T$245,2)</f>
        <v>0</v>
      </c>
      <c r="U11" s="157">
        <f>SUM(I11:T11)</f>
        <v>0</v>
      </c>
      <c r="V11" s="126">
        <f t="shared" si="0"/>
        <v>0</v>
      </c>
      <c r="W11" s="18"/>
      <c r="X11" s="18"/>
    </row>
    <row r="12" spans="2:24" collapsed="1" x14ac:dyDescent="0.25">
      <c r="B12" s="158"/>
      <c r="C12" s="146" t="s">
        <v>335</v>
      </c>
      <c r="D12" s="153"/>
      <c r="E12" s="18"/>
      <c r="F12" s="54"/>
      <c r="G12" s="154"/>
      <c r="H12" s="155">
        <f t="shared" ref="H12:V12" si="1">SUM(H9:H11)</f>
        <v>0</v>
      </c>
      <c r="I12" s="159">
        <f t="shared" si="1"/>
        <v>0</v>
      </c>
      <c r="J12" s="159">
        <f t="shared" si="1"/>
        <v>0</v>
      </c>
      <c r="K12" s="159">
        <f t="shared" si="1"/>
        <v>0</v>
      </c>
      <c r="L12" s="159">
        <f t="shared" si="1"/>
        <v>0</v>
      </c>
      <c r="M12" s="159">
        <f t="shared" si="1"/>
        <v>0</v>
      </c>
      <c r="N12" s="159">
        <f t="shared" si="1"/>
        <v>0</v>
      </c>
      <c r="O12" s="159">
        <f t="shared" si="1"/>
        <v>0</v>
      </c>
      <c r="P12" s="159">
        <f t="shared" si="1"/>
        <v>0</v>
      </c>
      <c r="Q12" s="159">
        <f t="shared" si="1"/>
        <v>0</v>
      </c>
      <c r="R12" s="159">
        <f t="shared" si="1"/>
        <v>0</v>
      </c>
      <c r="S12" s="159">
        <f t="shared" si="1"/>
        <v>0</v>
      </c>
      <c r="T12" s="159">
        <f t="shared" si="1"/>
        <v>0</v>
      </c>
      <c r="U12" s="159">
        <f t="shared" si="1"/>
        <v>0</v>
      </c>
      <c r="V12" s="159">
        <f t="shared" si="1"/>
        <v>0</v>
      </c>
      <c r="W12" s="18"/>
      <c r="X12" s="18"/>
    </row>
    <row r="13" spans="2:24" x14ac:dyDescent="0.25">
      <c r="B13" s="158"/>
      <c r="C13" s="146" t="s">
        <v>336</v>
      </c>
      <c r="D13" s="153"/>
      <c r="E13" s="18"/>
      <c r="F13" s="54"/>
      <c r="G13" s="154"/>
      <c r="H13" s="155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157"/>
      <c r="V13" s="126"/>
      <c r="W13" s="18"/>
      <c r="X13" s="18"/>
    </row>
    <row r="14" spans="2:24" x14ac:dyDescent="0.25">
      <c r="B14" s="151">
        <v>6260</v>
      </c>
      <c r="C14" s="162" t="s">
        <v>337</v>
      </c>
      <c r="D14" s="153"/>
      <c r="E14" s="18"/>
      <c r="F14" s="54"/>
      <c r="G14" s="154"/>
      <c r="H14" s="155">
        <f>'Budget Summary'!W14</f>
        <v>0</v>
      </c>
      <c r="I14" s="302">
        <f>ROUND('Budget Summary'!$W14*I$245,2)</f>
        <v>0</v>
      </c>
      <c r="J14" s="302">
        <f>ROUND('Budget Summary'!$W14*J$245,2)</f>
        <v>0</v>
      </c>
      <c r="K14" s="302">
        <f>ROUND('Budget Summary'!$W14*K$245,2)</f>
        <v>0</v>
      </c>
      <c r="L14" s="302">
        <f>ROUND('Budget Summary'!$W14*L$245,2)</f>
        <v>0</v>
      </c>
      <c r="M14" s="302">
        <f>ROUND('Budget Summary'!$W14*M$245,2)</f>
        <v>0</v>
      </c>
      <c r="N14" s="302">
        <f>ROUND('Budget Summary'!$W14*N$245,2)</f>
        <v>0</v>
      </c>
      <c r="O14" s="302">
        <f>ROUND('Budget Summary'!$W14*O$245,2)</f>
        <v>0</v>
      </c>
      <c r="P14" s="302">
        <f>ROUND('Budget Summary'!$W14*P$245,2)</f>
        <v>0</v>
      </c>
      <c r="Q14" s="302">
        <f>ROUND('Budget Summary'!$W14*Q$245,2)</f>
        <v>0</v>
      </c>
      <c r="R14" s="302">
        <f>ROUND('Budget Summary'!$W14*R$245,2)</f>
        <v>0</v>
      </c>
      <c r="S14" s="302">
        <f>ROUND('Budget Summary'!$W14*S$245,2)</f>
        <v>0</v>
      </c>
      <c r="T14" s="302">
        <f>ROUND('Budget Summary'!$W14*T$245,2)</f>
        <v>0</v>
      </c>
      <c r="U14" s="157">
        <f>SUM(I14:T14)</f>
        <v>0</v>
      </c>
      <c r="V14" s="126">
        <f t="shared" si="0"/>
        <v>0</v>
      </c>
      <c r="W14" s="18"/>
      <c r="X14" s="18"/>
    </row>
    <row r="15" spans="2:24" x14ac:dyDescent="0.25">
      <c r="B15" s="151">
        <v>6270</v>
      </c>
      <c r="C15" s="162" t="s">
        <v>338</v>
      </c>
      <c r="D15" s="153"/>
      <c r="E15" s="18"/>
      <c r="F15" s="54"/>
      <c r="G15" s="154"/>
      <c r="H15" s="155">
        <f>'Budget Summary'!W15</f>
        <v>0</v>
      </c>
      <c r="I15" s="302">
        <f>ROUND('Budget Summary'!$W15*I$245,2)</f>
        <v>0</v>
      </c>
      <c r="J15" s="302">
        <f>ROUND('Budget Summary'!$W15*J$245,2)</f>
        <v>0</v>
      </c>
      <c r="K15" s="302">
        <f>ROUND('Budget Summary'!$W15*K$245,2)</f>
        <v>0</v>
      </c>
      <c r="L15" s="302">
        <f>ROUND('Budget Summary'!$W15*L$245,2)</f>
        <v>0</v>
      </c>
      <c r="M15" s="302">
        <f>ROUND('Budget Summary'!$W15*M$245,2)</f>
        <v>0</v>
      </c>
      <c r="N15" s="302">
        <f>ROUND('Budget Summary'!$W15*N$245,2)</f>
        <v>0</v>
      </c>
      <c r="O15" s="302">
        <f>ROUND('Budget Summary'!$W15*O$245,2)</f>
        <v>0</v>
      </c>
      <c r="P15" s="302">
        <f>ROUND('Budget Summary'!$W15*P$245,2)</f>
        <v>0</v>
      </c>
      <c r="Q15" s="302">
        <f>ROUND('Budget Summary'!$W15*Q$245,2)</f>
        <v>0</v>
      </c>
      <c r="R15" s="302">
        <f>ROUND('Budget Summary'!$W15*R$245,2)</f>
        <v>0</v>
      </c>
      <c r="S15" s="302">
        <f>ROUND('Budget Summary'!$W15*S$245,2)</f>
        <v>0</v>
      </c>
      <c r="T15" s="302">
        <f>ROUND('Budget Summary'!$W15*T$245,2)</f>
        <v>0</v>
      </c>
      <c r="U15" s="157">
        <f t="shared" ref="U15:U17" si="2">SUM(I15:T15)</f>
        <v>0</v>
      </c>
      <c r="V15" s="126">
        <f t="shared" si="0"/>
        <v>0</v>
      </c>
      <c r="W15" s="18"/>
      <c r="X15" s="18"/>
    </row>
    <row r="16" spans="2:24" hidden="1" outlineLevel="1" x14ac:dyDescent="0.25">
      <c r="B16" s="151">
        <v>6290</v>
      </c>
      <c r="C16" s="152" t="s">
        <v>339</v>
      </c>
      <c r="D16" s="153"/>
      <c r="E16" s="18"/>
      <c r="F16" s="54"/>
      <c r="G16" s="154"/>
      <c r="H16" s="155">
        <f>'Budget Summary'!W16</f>
        <v>0</v>
      </c>
      <c r="I16" s="302">
        <f>ROUND('Budget Summary'!$W16*I$245,2)</f>
        <v>0</v>
      </c>
      <c r="J16" s="302">
        <f>ROUND('Budget Summary'!$W16*J$245,2)</f>
        <v>0</v>
      </c>
      <c r="K16" s="302">
        <f>ROUND('Budget Summary'!$W16*K$245,2)</f>
        <v>0</v>
      </c>
      <c r="L16" s="302">
        <f>ROUND('Budget Summary'!$W16*L$245,2)</f>
        <v>0</v>
      </c>
      <c r="M16" s="302">
        <f>ROUND('Budget Summary'!$W16*M$245,2)</f>
        <v>0</v>
      </c>
      <c r="N16" s="302">
        <f>ROUND('Budget Summary'!$W16*N$245,2)</f>
        <v>0</v>
      </c>
      <c r="O16" s="302">
        <f>ROUND('Budget Summary'!$W16*O$245,2)</f>
        <v>0</v>
      </c>
      <c r="P16" s="302">
        <f>ROUND('Budget Summary'!$W16*P$245,2)</f>
        <v>0</v>
      </c>
      <c r="Q16" s="302">
        <f>ROUND('Budget Summary'!$W16*Q$245,2)</f>
        <v>0</v>
      </c>
      <c r="R16" s="302">
        <f>ROUND('Budget Summary'!$W16*R$245,2)</f>
        <v>0</v>
      </c>
      <c r="S16" s="302">
        <f>ROUND('Budget Summary'!$W16*S$245,2)</f>
        <v>0</v>
      </c>
      <c r="T16" s="302">
        <f>ROUND('Budget Summary'!$W16*T$245,2)</f>
        <v>0</v>
      </c>
      <c r="U16" s="157">
        <f t="shared" si="2"/>
        <v>0</v>
      </c>
      <c r="V16" s="126">
        <f t="shared" si="0"/>
        <v>0</v>
      </c>
      <c r="W16" s="18"/>
      <c r="X16" s="18"/>
    </row>
    <row r="17" spans="2:24" hidden="1" outlineLevel="1" x14ac:dyDescent="0.25">
      <c r="B17" s="151">
        <v>6310</v>
      </c>
      <c r="C17" s="152" t="s">
        <v>340</v>
      </c>
      <c r="D17" s="153"/>
      <c r="E17" s="18"/>
      <c r="F17" s="54"/>
      <c r="G17" s="154"/>
      <c r="H17" s="155">
        <f>'Budget Summary'!W17</f>
        <v>0</v>
      </c>
      <c r="I17" s="302">
        <f>ROUND('Budget Summary'!$W17*I$245,2)</f>
        <v>0</v>
      </c>
      <c r="J17" s="302">
        <f>ROUND('Budget Summary'!$W17*J$245,2)</f>
        <v>0</v>
      </c>
      <c r="K17" s="302">
        <f>ROUND('Budget Summary'!$W17*K$245,2)</f>
        <v>0</v>
      </c>
      <c r="L17" s="302">
        <f>ROUND('Budget Summary'!$W17*L$245,2)</f>
        <v>0</v>
      </c>
      <c r="M17" s="302">
        <f>ROUND('Budget Summary'!$W17*M$245,2)</f>
        <v>0</v>
      </c>
      <c r="N17" s="302">
        <f>ROUND('Budget Summary'!$W17*N$245,2)</f>
        <v>0</v>
      </c>
      <c r="O17" s="302">
        <f>ROUND('Budget Summary'!$W17*O$245,2)</f>
        <v>0</v>
      </c>
      <c r="P17" s="302">
        <f>ROUND('Budget Summary'!$W17*P$245,2)</f>
        <v>0</v>
      </c>
      <c r="Q17" s="302">
        <f>ROUND('Budget Summary'!$W17*Q$245,2)</f>
        <v>0</v>
      </c>
      <c r="R17" s="302">
        <f>ROUND('Budget Summary'!$W17*R$245,2)</f>
        <v>0</v>
      </c>
      <c r="S17" s="302">
        <f>ROUND('Budget Summary'!$W17*S$245,2)</f>
        <v>0</v>
      </c>
      <c r="T17" s="302">
        <f>ROUND('Budget Summary'!$W17*T$245,2)</f>
        <v>0</v>
      </c>
      <c r="U17" s="157">
        <f t="shared" si="2"/>
        <v>0</v>
      </c>
      <c r="V17" s="126">
        <f t="shared" si="0"/>
        <v>0</v>
      </c>
      <c r="W17" s="18"/>
      <c r="X17" s="18"/>
    </row>
    <row r="18" spans="2:24" collapsed="1" x14ac:dyDescent="0.25">
      <c r="B18" s="163"/>
      <c r="C18" s="162" t="s">
        <v>341</v>
      </c>
      <c r="D18" s="164"/>
      <c r="E18" s="64"/>
      <c r="F18" s="65"/>
      <c r="G18" s="165"/>
      <c r="H18" s="155">
        <f t="shared" ref="H18:V18" si="3">SUBTOTAL(9,H16:H17)</f>
        <v>0</v>
      </c>
      <c r="I18" s="166">
        <f t="shared" si="3"/>
        <v>0</v>
      </c>
      <c r="J18" s="166">
        <f t="shared" si="3"/>
        <v>0</v>
      </c>
      <c r="K18" s="166">
        <f t="shared" si="3"/>
        <v>0</v>
      </c>
      <c r="L18" s="166">
        <f t="shared" si="3"/>
        <v>0</v>
      </c>
      <c r="M18" s="166">
        <f t="shared" si="3"/>
        <v>0</v>
      </c>
      <c r="N18" s="166">
        <f t="shared" si="3"/>
        <v>0</v>
      </c>
      <c r="O18" s="166">
        <f t="shared" si="3"/>
        <v>0</v>
      </c>
      <c r="P18" s="166">
        <f t="shared" si="3"/>
        <v>0</v>
      </c>
      <c r="Q18" s="166">
        <f t="shared" si="3"/>
        <v>0</v>
      </c>
      <c r="R18" s="166">
        <f t="shared" si="3"/>
        <v>0</v>
      </c>
      <c r="S18" s="166">
        <f t="shared" si="3"/>
        <v>0</v>
      </c>
      <c r="T18" s="166">
        <f t="shared" si="3"/>
        <v>0</v>
      </c>
      <c r="U18" s="159">
        <f t="shared" si="3"/>
        <v>0</v>
      </c>
      <c r="V18" s="159">
        <f t="shared" si="3"/>
        <v>0</v>
      </c>
      <c r="W18" s="64"/>
      <c r="X18" s="64"/>
    </row>
    <row r="19" spans="2:24" hidden="1" outlineLevel="1" x14ac:dyDescent="0.25">
      <c r="B19" s="151">
        <v>6280</v>
      </c>
      <c r="C19" s="152" t="s">
        <v>342</v>
      </c>
      <c r="D19" s="153"/>
      <c r="E19" s="18"/>
      <c r="F19" s="54"/>
      <c r="G19" s="154"/>
      <c r="H19" s="155">
        <f>'Budget Summary'!W19</f>
        <v>0</v>
      </c>
      <c r="I19" s="302">
        <f>ROUND('Budget Summary'!$W19*I$245,2)</f>
        <v>0</v>
      </c>
      <c r="J19" s="302">
        <f>ROUND('Budget Summary'!$W19*J$245,2)</f>
        <v>0</v>
      </c>
      <c r="K19" s="302">
        <f>ROUND('Budget Summary'!$W19*K$245,2)</f>
        <v>0</v>
      </c>
      <c r="L19" s="302">
        <f>ROUND('Budget Summary'!$W19*L$245,2)</f>
        <v>0</v>
      </c>
      <c r="M19" s="302">
        <f>ROUND('Budget Summary'!$W19*M$245,2)</f>
        <v>0</v>
      </c>
      <c r="N19" s="302">
        <f>ROUND('Budget Summary'!$W19*N$245,2)</f>
        <v>0</v>
      </c>
      <c r="O19" s="302">
        <f>ROUND('Budget Summary'!$W19*O$245,2)</f>
        <v>0</v>
      </c>
      <c r="P19" s="302">
        <f>ROUND('Budget Summary'!$W19*P$245,2)</f>
        <v>0</v>
      </c>
      <c r="Q19" s="302">
        <f>ROUND('Budget Summary'!$W19*Q$245,2)</f>
        <v>0</v>
      </c>
      <c r="R19" s="302">
        <f>ROUND('Budget Summary'!$W19*R$245,2)</f>
        <v>0</v>
      </c>
      <c r="S19" s="302">
        <f>ROUND('Budget Summary'!$W19*S$245,2)</f>
        <v>0</v>
      </c>
      <c r="T19" s="302">
        <f>ROUND('Budget Summary'!$W19*T$245,2)</f>
        <v>0</v>
      </c>
      <c r="U19" s="157">
        <f t="shared" ref="U19:U39" si="4">SUM(I19:T19)</f>
        <v>0</v>
      </c>
      <c r="V19" s="126">
        <f t="shared" si="0"/>
        <v>0</v>
      </c>
      <c r="W19" s="18"/>
      <c r="X19" s="18"/>
    </row>
    <row r="20" spans="2:24" hidden="1" outlineLevel="1" x14ac:dyDescent="0.25">
      <c r="B20" s="151">
        <v>6281</v>
      </c>
      <c r="C20" s="152" t="s">
        <v>343</v>
      </c>
      <c r="D20" s="153"/>
      <c r="E20" s="18"/>
      <c r="F20" s="54"/>
      <c r="G20" s="154"/>
      <c r="H20" s="155">
        <f>'Budget Summary'!W20</f>
        <v>0</v>
      </c>
      <c r="I20" s="302">
        <f>ROUND('Budget Summary'!$W20*I$245,2)</f>
        <v>0</v>
      </c>
      <c r="J20" s="302">
        <f>ROUND('Budget Summary'!$W20*J$245,2)</f>
        <v>0</v>
      </c>
      <c r="K20" s="302">
        <f>ROUND('Budget Summary'!$W20*K$245,2)</f>
        <v>0</v>
      </c>
      <c r="L20" s="302">
        <f>ROUND('Budget Summary'!$W20*L$245,2)</f>
        <v>0</v>
      </c>
      <c r="M20" s="302">
        <f>ROUND('Budget Summary'!$W20*M$245,2)</f>
        <v>0</v>
      </c>
      <c r="N20" s="302">
        <f>ROUND('Budget Summary'!$W20*N$245,2)</f>
        <v>0</v>
      </c>
      <c r="O20" s="302">
        <f>ROUND('Budget Summary'!$W20*O$245,2)</f>
        <v>0</v>
      </c>
      <c r="P20" s="302">
        <f>ROUND('Budget Summary'!$W20*P$245,2)</f>
        <v>0</v>
      </c>
      <c r="Q20" s="302">
        <f>ROUND('Budget Summary'!$W20*Q$245,2)</f>
        <v>0</v>
      </c>
      <c r="R20" s="302">
        <f>ROUND('Budget Summary'!$W20*R$245,2)</f>
        <v>0</v>
      </c>
      <c r="S20" s="302">
        <f>ROUND('Budget Summary'!$W20*S$245,2)</f>
        <v>0</v>
      </c>
      <c r="T20" s="302">
        <f>ROUND('Budget Summary'!$W20*T$245,2)</f>
        <v>0</v>
      </c>
      <c r="U20" s="157">
        <f t="shared" si="4"/>
        <v>0</v>
      </c>
      <c r="V20" s="126">
        <f t="shared" si="0"/>
        <v>0</v>
      </c>
      <c r="W20" s="18"/>
      <c r="X20" s="18"/>
    </row>
    <row r="21" spans="2:24" hidden="1" outlineLevel="1" x14ac:dyDescent="0.25">
      <c r="B21" s="151">
        <v>6295</v>
      </c>
      <c r="C21" s="152" t="s">
        <v>344</v>
      </c>
      <c r="D21" s="153"/>
      <c r="E21" s="18"/>
      <c r="F21" s="54"/>
      <c r="G21" s="154"/>
      <c r="H21" s="155">
        <f>'Budget Summary'!W21</f>
        <v>0</v>
      </c>
      <c r="I21" s="302">
        <f>ROUND('Budget Summary'!$W21*I$245,2)</f>
        <v>0</v>
      </c>
      <c r="J21" s="302">
        <f>ROUND('Budget Summary'!$W21*J$245,2)</f>
        <v>0</v>
      </c>
      <c r="K21" s="302">
        <f>ROUND('Budget Summary'!$W21*K$245,2)</f>
        <v>0</v>
      </c>
      <c r="L21" s="302">
        <f>ROUND('Budget Summary'!$W21*L$245,2)</f>
        <v>0</v>
      </c>
      <c r="M21" s="302">
        <f>ROUND('Budget Summary'!$W21*M$245,2)</f>
        <v>0</v>
      </c>
      <c r="N21" s="302">
        <f>ROUND('Budget Summary'!$W21*N$245,2)</f>
        <v>0</v>
      </c>
      <c r="O21" s="302">
        <f>ROUND('Budget Summary'!$W21*O$245,2)</f>
        <v>0</v>
      </c>
      <c r="P21" s="302">
        <f>ROUND('Budget Summary'!$W21*P$245,2)</f>
        <v>0</v>
      </c>
      <c r="Q21" s="302">
        <f>ROUND('Budget Summary'!$W21*Q$245,2)</f>
        <v>0</v>
      </c>
      <c r="R21" s="302">
        <f>ROUND('Budget Summary'!$W21*R$245,2)</f>
        <v>0</v>
      </c>
      <c r="S21" s="302">
        <f>ROUND('Budget Summary'!$W21*S$245,2)</f>
        <v>0</v>
      </c>
      <c r="T21" s="302">
        <f>ROUND('Budget Summary'!$W21*T$245,2)</f>
        <v>0</v>
      </c>
      <c r="U21" s="157">
        <f t="shared" si="4"/>
        <v>0</v>
      </c>
      <c r="V21" s="126">
        <f t="shared" si="0"/>
        <v>0</v>
      </c>
      <c r="W21" s="18"/>
      <c r="X21" s="18"/>
    </row>
    <row r="22" spans="2:24" hidden="1" outlineLevel="1" x14ac:dyDescent="0.25">
      <c r="B22" s="151">
        <v>6410</v>
      </c>
      <c r="C22" s="152" t="s">
        <v>345</v>
      </c>
      <c r="D22" s="153"/>
      <c r="E22" s="18"/>
      <c r="F22" s="54"/>
      <c r="G22" s="154"/>
      <c r="H22" s="155">
        <f>'Budget Summary'!W22</f>
        <v>0</v>
      </c>
      <c r="I22" s="302">
        <f>ROUND('Budget Summary'!$W22*I$245,2)</f>
        <v>0</v>
      </c>
      <c r="J22" s="302">
        <f>ROUND('Budget Summary'!$W22*J$245,2)</f>
        <v>0</v>
      </c>
      <c r="K22" s="302">
        <f>ROUND('Budget Summary'!$W22*K$245,2)</f>
        <v>0</v>
      </c>
      <c r="L22" s="302">
        <f>ROUND('Budget Summary'!$W22*L$245,2)</f>
        <v>0</v>
      </c>
      <c r="M22" s="302">
        <f>ROUND('Budget Summary'!$W22*M$245,2)</f>
        <v>0</v>
      </c>
      <c r="N22" s="302">
        <f>ROUND('Budget Summary'!$W22*N$245,2)</f>
        <v>0</v>
      </c>
      <c r="O22" s="302">
        <f>ROUND('Budget Summary'!$W22*O$245,2)</f>
        <v>0</v>
      </c>
      <c r="P22" s="302">
        <f>ROUND('Budget Summary'!$W22*P$245,2)</f>
        <v>0</v>
      </c>
      <c r="Q22" s="302">
        <f>ROUND('Budget Summary'!$W22*Q$245,2)</f>
        <v>0</v>
      </c>
      <c r="R22" s="302">
        <f>ROUND('Budget Summary'!$W22*R$245,2)</f>
        <v>0</v>
      </c>
      <c r="S22" s="302">
        <f>ROUND('Budget Summary'!$W22*S$245,2)</f>
        <v>0</v>
      </c>
      <c r="T22" s="302">
        <f>ROUND('Budget Summary'!$W22*T$245,2)</f>
        <v>0</v>
      </c>
      <c r="U22" s="157">
        <f t="shared" si="4"/>
        <v>0</v>
      </c>
      <c r="V22" s="126">
        <f t="shared" si="0"/>
        <v>0</v>
      </c>
      <c r="W22" s="18"/>
      <c r="X22" s="18"/>
    </row>
    <row r="23" spans="2:24" hidden="1" outlineLevel="1" x14ac:dyDescent="0.25">
      <c r="B23" s="151">
        <v>6420</v>
      </c>
      <c r="C23" s="152" t="s">
        <v>346</v>
      </c>
      <c r="D23" s="153"/>
      <c r="E23" s="18"/>
      <c r="F23" s="54"/>
      <c r="G23" s="154"/>
      <c r="H23" s="155">
        <f>'Budget Summary'!W23</f>
        <v>0</v>
      </c>
      <c r="I23" s="302">
        <f>ROUND('Budget Summary'!$W23*I$245,2)</f>
        <v>0</v>
      </c>
      <c r="J23" s="302">
        <f>ROUND('Budget Summary'!$W23*J$245,2)</f>
        <v>0</v>
      </c>
      <c r="K23" s="302">
        <f>ROUND('Budget Summary'!$W23*K$245,2)</f>
        <v>0</v>
      </c>
      <c r="L23" s="302">
        <f>ROUND('Budget Summary'!$W23*L$245,2)</f>
        <v>0</v>
      </c>
      <c r="M23" s="302">
        <f>ROUND('Budget Summary'!$W23*M$245,2)</f>
        <v>0</v>
      </c>
      <c r="N23" s="302">
        <f>ROUND('Budget Summary'!$W23*N$245,2)</f>
        <v>0</v>
      </c>
      <c r="O23" s="302">
        <f>ROUND('Budget Summary'!$W23*O$245,2)</f>
        <v>0</v>
      </c>
      <c r="P23" s="302">
        <f>ROUND('Budget Summary'!$W23*P$245,2)</f>
        <v>0</v>
      </c>
      <c r="Q23" s="302">
        <f>ROUND('Budget Summary'!$W23*Q$245,2)</f>
        <v>0</v>
      </c>
      <c r="R23" s="302">
        <f>ROUND('Budget Summary'!$W23*R$245,2)</f>
        <v>0</v>
      </c>
      <c r="S23" s="302">
        <f>ROUND('Budget Summary'!$W23*S$245,2)</f>
        <v>0</v>
      </c>
      <c r="T23" s="302">
        <f>ROUND('Budget Summary'!$W23*T$245,2)</f>
        <v>0</v>
      </c>
      <c r="U23" s="157">
        <f t="shared" si="4"/>
        <v>0</v>
      </c>
      <c r="V23" s="126">
        <f t="shared" si="0"/>
        <v>0</v>
      </c>
      <c r="W23" s="18"/>
      <c r="X23" s="18"/>
    </row>
    <row r="24" spans="2:24" hidden="1" outlineLevel="1" x14ac:dyDescent="0.25">
      <c r="B24" s="151">
        <v>6510</v>
      </c>
      <c r="C24" s="152" t="s">
        <v>347</v>
      </c>
      <c r="D24" s="153"/>
      <c r="E24" s="18"/>
      <c r="F24" s="54"/>
      <c r="G24" s="154"/>
      <c r="H24" s="155">
        <f>'Budget Summary'!W24</f>
        <v>0</v>
      </c>
      <c r="I24" s="302">
        <f>ROUND('Budget Summary'!$W24*I$245,2)</f>
        <v>0</v>
      </c>
      <c r="J24" s="302">
        <f>ROUND('Budget Summary'!$W24*J$245,2)</f>
        <v>0</v>
      </c>
      <c r="K24" s="302">
        <f>ROUND('Budget Summary'!$W24*K$245,2)</f>
        <v>0</v>
      </c>
      <c r="L24" s="302">
        <f>ROUND('Budget Summary'!$W24*L$245,2)</f>
        <v>0</v>
      </c>
      <c r="M24" s="302">
        <f>ROUND('Budget Summary'!$W24*M$245,2)</f>
        <v>0</v>
      </c>
      <c r="N24" s="302">
        <f>ROUND('Budget Summary'!$W24*N$245,2)</f>
        <v>0</v>
      </c>
      <c r="O24" s="302">
        <f>ROUND('Budget Summary'!$W24*O$245,2)</f>
        <v>0</v>
      </c>
      <c r="P24" s="302">
        <f>ROUND('Budget Summary'!$W24*P$245,2)</f>
        <v>0</v>
      </c>
      <c r="Q24" s="302">
        <f>ROUND('Budget Summary'!$W24*Q$245,2)</f>
        <v>0</v>
      </c>
      <c r="R24" s="302">
        <f>ROUND('Budget Summary'!$W24*R$245,2)</f>
        <v>0</v>
      </c>
      <c r="S24" s="302">
        <f>ROUND('Budget Summary'!$W24*S$245,2)</f>
        <v>0</v>
      </c>
      <c r="T24" s="302">
        <f>ROUND('Budget Summary'!$W24*T$245,2)</f>
        <v>0</v>
      </c>
      <c r="U24" s="157">
        <f t="shared" si="4"/>
        <v>0</v>
      </c>
      <c r="V24" s="126">
        <f t="shared" si="0"/>
        <v>0</v>
      </c>
      <c r="W24" s="18"/>
      <c r="X24" s="18"/>
    </row>
    <row r="25" spans="2:24" hidden="1" outlineLevel="1" x14ac:dyDescent="0.25">
      <c r="B25" s="151">
        <v>6515</v>
      </c>
      <c r="C25" s="152" t="s">
        <v>348</v>
      </c>
      <c r="D25" s="153"/>
      <c r="E25" s="18"/>
      <c r="F25" s="54"/>
      <c r="G25" s="154"/>
      <c r="H25" s="155">
        <f>'Budget Summary'!W25</f>
        <v>0</v>
      </c>
      <c r="I25" s="302">
        <f>ROUND('Budget Summary'!$W25*I$245,2)</f>
        <v>0</v>
      </c>
      <c r="J25" s="302">
        <f>ROUND('Budget Summary'!$W25*J$245,2)</f>
        <v>0</v>
      </c>
      <c r="K25" s="302">
        <f>ROUND('Budget Summary'!$W25*K$245,2)</f>
        <v>0</v>
      </c>
      <c r="L25" s="302">
        <f>ROUND('Budget Summary'!$W25*L$245,2)</f>
        <v>0</v>
      </c>
      <c r="M25" s="302">
        <f>ROUND('Budget Summary'!$W25*M$245,2)</f>
        <v>0</v>
      </c>
      <c r="N25" s="302">
        <f>ROUND('Budget Summary'!$W25*N$245,2)</f>
        <v>0</v>
      </c>
      <c r="O25" s="302">
        <f>ROUND('Budget Summary'!$W25*O$245,2)</f>
        <v>0</v>
      </c>
      <c r="P25" s="302">
        <f>ROUND('Budget Summary'!$W25*P$245,2)</f>
        <v>0</v>
      </c>
      <c r="Q25" s="302">
        <f>ROUND('Budget Summary'!$W25*Q$245,2)</f>
        <v>0</v>
      </c>
      <c r="R25" s="302">
        <f>ROUND('Budget Summary'!$W25*R$245,2)</f>
        <v>0</v>
      </c>
      <c r="S25" s="302">
        <f>ROUND('Budget Summary'!$W25*S$245,2)</f>
        <v>0</v>
      </c>
      <c r="T25" s="302">
        <f>ROUND('Budget Summary'!$W25*T$245,2)</f>
        <v>0</v>
      </c>
      <c r="U25" s="157">
        <f t="shared" si="4"/>
        <v>0</v>
      </c>
      <c r="V25" s="126">
        <f t="shared" si="0"/>
        <v>0</v>
      </c>
      <c r="W25" s="18"/>
      <c r="X25" s="18"/>
    </row>
    <row r="26" spans="2:24" hidden="1" outlineLevel="1" x14ac:dyDescent="0.25">
      <c r="B26" s="151">
        <v>6520</v>
      </c>
      <c r="C26" s="152" t="s">
        <v>349</v>
      </c>
      <c r="D26" s="153"/>
      <c r="E26" s="18"/>
      <c r="F26" s="54"/>
      <c r="G26" s="154"/>
      <c r="H26" s="155">
        <f>'Budget Summary'!W26</f>
        <v>0</v>
      </c>
      <c r="I26" s="302">
        <f>ROUND('Budget Summary'!$W26*I$245,2)</f>
        <v>0</v>
      </c>
      <c r="J26" s="302">
        <f>ROUND('Budget Summary'!$W26*J$245,2)</f>
        <v>0</v>
      </c>
      <c r="K26" s="302">
        <f>ROUND('Budget Summary'!$W26*K$245,2)</f>
        <v>0</v>
      </c>
      <c r="L26" s="302">
        <f>ROUND('Budget Summary'!$W26*L$245,2)</f>
        <v>0</v>
      </c>
      <c r="M26" s="302">
        <f>ROUND('Budget Summary'!$W26*M$245,2)</f>
        <v>0</v>
      </c>
      <c r="N26" s="302">
        <f>ROUND('Budget Summary'!$W26*N$245,2)</f>
        <v>0</v>
      </c>
      <c r="O26" s="302">
        <f>ROUND('Budget Summary'!$W26*O$245,2)</f>
        <v>0</v>
      </c>
      <c r="P26" s="302">
        <f>ROUND('Budget Summary'!$W26*P$245,2)</f>
        <v>0</v>
      </c>
      <c r="Q26" s="302">
        <f>ROUND('Budget Summary'!$W26*Q$245,2)</f>
        <v>0</v>
      </c>
      <c r="R26" s="302">
        <f>ROUND('Budget Summary'!$W26*R$245,2)</f>
        <v>0</v>
      </c>
      <c r="S26" s="302">
        <f>ROUND('Budget Summary'!$W26*S$245,2)</f>
        <v>0</v>
      </c>
      <c r="T26" s="302">
        <f>ROUND('Budget Summary'!$W26*T$245,2)</f>
        <v>0</v>
      </c>
      <c r="U26" s="157">
        <f t="shared" si="4"/>
        <v>0</v>
      </c>
      <c r="V26" s="126">
        <f t="shared" si="0"/>
        <v>0</v>
      </c>
      <c r="W26" s="18"/>
      <c r="X26" s="18"/>
    </row>
    <row r="27" spans="2:24" hidden="1" outlineLevel="1" x14ac:dyDescent="0.25">
      <c r="B27" s="151">
        <v>6521</v>
      </c>
      <c r="C27" s="152" t="s">
        <v>350</v>
      </c>
      <c r="D27" s="153"/>
      <c r="E27" s="18"/>
      <c r="F27" s="54"/>
      <c r="G27" s="154"/>
      <c r="H27" s="155">
        <f>'Budget Summary'!W27</f>
        <v>0</v>
      </c>
      <c r="I27" s="302">
        <f>ROUND('Budget Summary'!$W27*I$245,2)</f>
        <v>0</v>
      </c>
      <c r="J27" s="302">
        <f>ROUND('Budget Summary'!$W27*J$245,2)</f>
        <v>0</v>
      </c>
      <c r="K27" s="302">
        <f>ROUND('Budget Summary'!$W27*K$245,2)</f>
        <v>0</v>
      </c>
      <c r="L27" s="302">
        <f>ROUND('Budget Summary'!$W27*L$245,2)</f>
        <v>0</v>
      </c>
      <c r="M27" s="302">
        <f>ROUND('Budget Summary'!$W27*M$245,2)</f>
        <v>0</v>
      </c>
      <c r="N27" s="302">
        <f>ROUND('Budget Summary'!$W27*N$245,2)</f>
        <v>0</v>
      </c>
      <c r="O27" s="302">
        <f>ROUND('Budget Summary'!$W27*O$245,2)</f>
        <v>0</v>
      </c>
      <c r="P27" s="302">
        <f>ROUND('Budget Summary'!$W27*P$245,2)</f>
        <v>0</v>
      </c>
      <c r="Q27" s="302">
        <f>ROUND('Budget Summary'!$W27*Q$245,2)</f>
        <v>0</v>
      </c>
      <c r="R27" s="302">
        <f>ROUND('Budget Summary'!$W27*R$245,2)</f>
        <v>0</v>
      </c>
      <c r="S27" s="302">
        <f>ROUND('Budget Summary'!$W27*S$245,2)</f>
        <v>0</v>
      </c>
      <c r="T27" s="302">
        <f>ROUND('Budget Summary'!$W27*T$245,2)</f>
        <v>0</v>
      </c>
      <c r="U27" s="157">
        <f t="shared" si="4"/>
        <v>0</v>
      </c>
      <c r="V27" s="126">
        <f t="shared" si="0"/>
        <v>0</v>
      </c>
      <c r="W27" s="18"/>
      <c r="X27" s="18"/>
    </row>
    <row r="28" spans="2:24" hidden="1" outlineLevel="1" x14ac:dyDescent="0.25">
      <c r="B28" s="151">
        <v>6522</v>
      </c>
      <c r="C28" s="152" t="s">
        <v>351</v>
      </c>
      <c r="D28" s="153"/>
      <c r="E28" s="18"/>
      <c r="F28" s="54"/>
      <c r="G28" s="154"/>
      <c r="H28" s="155">
        <f>'Budget Summary'!W28</f>
        <v>0</v>
      </c>
      <c r="I28" s="302">
        <f>ROUND('Budget Summary'!$W28*I$245,2)</f>
        <v>0</v>
      </c>
      <c r="J28" s="302">
        <f>ROUND('Budget Summary'!$W28*J$245,2)</f>
        <v>0</v>
      </c>
      <c r="K28" s="302">
        <f>ROUND('Budget Summary'!$W28*K$245,2)</f>
        <v>0</v>
      </c>
      <c r="L28" s="302">
        <f>ROUND('Budget Summary'!$W28*L$245,2)</f>
        <v>0</v>
      </c>
      <c r="M28" s="302">
        <f>ROUND('Budget Summary'!$W28*M$245,2)</f>
        <v>0</v>
      </c>
      <c r="N28" s="302">
        <f>ROUND('Budget Summary'!$W28*N$245,2)</f>
        <v>0</v>
      </c>
      <c r="O28" s="302">
        <f>ROUND('Budget Summary'!$W28*O$245,2)</f>
        <v>0</v>
      </c>
      <c r="P28" s="302">
        <f>ROUND('Budget Summary'!$W28*P$245,2)</f>
        <v>0</v>
      </c>
      <c r="Q28" s="302">
        <f>ROUND('Budget Summary'!$W28*Q$245,2)</f>
        <v>0</v>
      </c>
      <c r="R28" s="302">
        <f>ROUND('Budget Summary'!$W28*R$245,2)</f>
        <v>0</v>
      </c>
      <c r="S28" s="302">
        <f>ROUND('Budget Summary'!$W28*S$245,2)</f>
        <v>0</v>
      </c>
      <c r="T28" s="302">
        <f>ROUND('Budget Summary'!$W28*T$245,2)</f>
        <v>0</v>
      </c>
      <c r="U28" s="157">
        <f t="shared" si="4"/>
        <v>0</v>
      </c>
      <c r="V28" s="126">
        <f t="shared" si="0"/>
        <v>0</v>
      </c>
      <c r="W28" s="18"/>
      <c r="X28" s="18"/>
    </row>
    <row r="29" spans="2:24" hidden="1" outlineLevel="1" x14ac:dyDescent="0.25">
      <c r="B29" s="151">
        <v>6523</v>
      </c>
      <c r="C29" s="152" t="s">
        <v>352</v>
      </c>
      <c r="D29" s="153"/>
      <c r="E29" s="18"/>
      <c r="F29" s="54"/>
      <c r="G29" s="154"/>
      <c r="H29" s="155">
        <f>'Budget Summary'!W29</f>
        <v>0</v>
      </c>
      <c r="I29" s="302">
        <f>ROUND('Budget Summary'!$W29*I$245,2)</f>
        <v>0</v>
      </c>
      <c r="J29" s="302">
        <f>ROUND('Budget Summary'!$W29*J$245,2)</f>
        <v>0</v>
      </c>
      <c r="K29" s="302">
        <f>ROUND('Budget Summary'!$W29*K$245,2)</f>
        <v>0</v>
      </c>
      <c r="L29" s="302">
        <f>ROUND('Budget Summary'!$W29*L$245,2)</f>
        <v>0</v>
      </c>
      <c r="M29" s="302">
        <f>ROUND('Budget Summary'!$W29*M$245,2)</f>
        <v>0</v>
      </c>
      <c r="N29" s="302">
        <f>ROUND('Budget Summary'!$W29*N$245,2)</f>
        <v>0</v>
      </c>
      <c r="O29" s="302">
        <f>ROUND('Budget Summary'!$W29*O$245,2)</f>
        <v>0</v>
      </c>
      <c r="P29" s="302">
        <f>ROUND('Budget Summary'!$W29*P$245,2)</f>
        <v>0</v>
      </c>
      <c r="Q29" s="302">
        <f>ROUND('Budget Summary'!$W29*Q$245,2)</f>
        <v>0</v>
      </c>
      <c r="R29" s="302">
        <f>ROUND('Budget Summary'!$W29*R$245,2)</f>
        <v>0</v>
      </c>
      <c r="S29" s="302">
        <f>ROUND('Budget Summary'!$W29*S$245,2)</f>
        <v>0</v>
      </c>
      <c r="T29" s="302">
        <f>ROUND('Budget Summary'!$W29*T$245,2)</f>
        <v>0</v>
      </c>
      <c r="U29" s="157">
        <f t="shared" si="4"/>
        <v>0</v>
      </c>
      <c r="V29" s="126">
        <f t="shared" si="0"/>
        <v>0</v>
      </c>
      <c r="W29" s="18"/>
      <c r="X29" s="18"/>
    </row>
    <row r="30" spans="2:24" hidden="1" outlineLevel="1" x14ac:dyDescent="0.25">
      <c r="B30" s="151">
        <v>6524</v>
      </c>
      <c r="C30" s="152" t="s">
        <v>353</v>
      </c>
      <c r="D30" s="153"/>
      <c r="E30" s="18"/>
      <c r="F30" s="54"/>
      <c r="G30" s="154"/>
      <c r="H30" s="155">
        <f>'Budget Summary'!W30</f>
        <v>0</v>
      </c>
      <c r="I30" s="302">
        <f>ROUND('Budget Summary'!$W30*I$245,2)</f>
        <v>0</v>
      </c>
      <c r="J30" s="302">
        <f>ROUND('Budget Summary'!$W30*J$245,2)</f>
        <v>0</v>
      </c>
      <c r="K30" s="302">
        <f>ROUND('Budget Summary'!$W30*K$245,2)</f>
        <v>0</v>
      </c>
      <c r="L30" s="302">
        <f>ROUND('Budget Summary'!$W30*L$245,2)</f>
        <v>0</v>
      </c>
      <c r="M30" s="302">
        <f>ROUND('Budget Summary'!$W30*M$245,2)</f>
        <v>0</v>
      </c>
      <c r="N30" s="302">
        <f>ROUND('Budget Summary'!$W30*N$245,2)</f>
        <v>0</v>
      </c>
      <c r="O30" s="302">
        <f>ROUND('Budget Summary'!$W30*O$245,2)</f>
        <v>0</v>
      </c>
      <c r="P30" s="302">
        <f>ROUND('Budget Summary'!$W30*P$245,2)</f>
        <v>0</v>
      </c>
      <c r="Q30" s="302">
        <f>ROUND('Budget Summary'!$W30*Q$245,2)</f>
        <v>0</v>
      </c>
      <c r="R30" s="302">
        <f>ROUND('Budget Summary'!$W30*R$245,2)</f>
        <v>0</v>
      </c>
      <c r="S30" s="302">
        <f>ROUND('Budget Summary'!$W30*S$245,2)</f>
        <v>0</v>
      </c>
      <c r="T30" s="302">
        <f>ROUND('Budget Summary'!$W30*T$245,2)</f>
        <v>0</v>
      </c>
      <c r="U30" s="157">
        <f t="shared" si="4"/>
        <v>0</v>
      </c>
      <c r="V30" s="126">
        <f t="shared" si="0"/>
        <v>0</v>
      </c>
      <c r="W30" s="18"/>
      <c r="X30" s="18"/>
    </row>
    <row r="31" spans="2:24" hidden="1" outlineLevel="1" x14ac:dyDescent="0.25">
      <c r="B31" s="151">
        <v>6530</v>
      </c>
      <c r="C31" s="152" t="s">
        <v>354</v>
      </c>
      <c r="D31" s="153"/>
      <c r="E31" s="18"/>
      <c r="F31" s="54"/>
      <c r="G31" s="154"/>
      <c r="H31" s="155">
        <f>'Budget Summary'!W31</f>
        <v>0</v>
      </c>
      <c r="I31" s="302">
        <f>ROUND('Budget Summary'!$W31*I$245,2)</f>
        <v>0</v>
      </c>
      <c r="J31" s="302">
        <f>ROUND('Budget Summary'!$W31*J$245,2)</f>
        <v>0</v>
      </c>
      <c r="K31" s="302">
        <f>ROUND('Budget Summary'!$W31*K$245,2)</f>
        <v>0</v>
      </c>
      <c r="L31" s="302">
        <f>ROUND('Budget Summary'!$W31*L$245,2)</f>
        <v>0</v>
      </c>
      <c r="M31" s="302">
        <f>ROUND('Budget Summary'!$W31*M$245,2)</f>
        <v>0</v>
      </c>
      <c r="N31" s="302">
        <f>ROUND('Budget Summary'!$W31*N$245,2)</f>
        <v>0</v>
      </c>
      <c r="O31" s="302">
        <f>ROUND('Budget Summary'!$W31*O$245,2)</f>
        <v>0</v>
      </c>
      <c r="P31" s="302">
        <f>ROUND('Budget Summary'!$W31*P$245,2)</f>
        <v>0</v>
      </c>
      <c r="Q31" s="302">
        <f>ROUND('Budget Summary'!$W31*Q$245,2)</f>
        <v>0</v>
      </c>
      <c r="R31" s="302">
        <f>ROUND('Budget Summary'!$W31*R$245,2)</f>
        <v>0</v>
      </c>
      <c r="S31" s="302">
        <f>ROUND('Budget Summary'!$W31*S$245,2)</f>
        <v>0</v>
      </c>
      <c r="T31" s="302">
        <f>ROUND('Budget Summary'!$W31*T$245,2)</f>
        <v>0</v>
      </c>
      <c r="U31" s="157">
        <f t="shared" si="4"/>
        <v>0</v>
      </c>
      <c r="V31" s="126">
        <f t="shared" si="0"/>
        <v>0</v>
      </c>
      <c r="W31" s="18"/>
      <c r="X31" s="18"/>
    </row>
    <row r="32" spans="2:24" hidden="1" outlineLevel="1" x14ac:dyDescent="0.25">
      <c r="B32" s="151">
        <v>6531</v>
      </c>
      <c r="C32" s="152" t="s">
        <v>355</v>
      </c>
      <c r="D32" s="153"/>
      <c r="E32" s="18"/>
      <c r="F32" s="54"/>
      <c r="G32" s="154"/>
      <c r="H32" s="155">
        <f>'Budget Summary'!W32</f>
        <v>0</v>
      </c>
      <c r="I32" s="302">
        <f>ROUND('Budget Summary'!$W32*I$245,2)</f>
        <v>0</v>
      </c>
      <c r="J32" s="302">
        <f>ROUND('Budget Summary'!$W32*J$245,2)</f>
        <v>0</v>
      </c>
      <c r="K32" s="302">
        <f>ROUND('Budget Summary'!$W32*K$245,2)</f>
        <v>0</v>
      </c>
      <c r="L32" s="302">
        <f>ROUND('Budget Summary'!$W32*L$245,2)</f>
        <v>0</v>
      </c>
      <c r="M32" s="302">
        <f>ROUND('Budget Summary'!$W32*M$245,2)</f>
        <v>0</v>
      </c>
      <c r="N32" s="302">
        <f>ROUND('Budget Summary'!$W32*N$245,2)</f>
        <v>0</v>
      </c>
      <c r="O32" s="302">
        <f>ROUND('Budget Summary'!$W32*O$245,2)</f>
        <v>0</v>
      </c>
      <c r="P32" s="302">
        <f>ROUND('Budget Summary'!$W32*P$245,2)</f>
        <v>0</v>
      </c>
      <c r="Q32" s="302">
        <f>ROUND('Budget Summary'!$W32*Q$245,2)</f>
        <v>0</v>
      </c>
      <c r="R32" s="302">
        <f>ROUND('Budget Summary'!$W32*R$245,2)</f>
        <v>0</v>
      </c>
      <c r="S32" s="302">
        <f>ROUND('Budget Summary'!$W32*S$245,2)</f>
        <v>0</v>
      </c>
      <c r="T32" s="302">
        <f>ROUND('Budget Summary'!$W32*T$245,2)</f>
        <v>0</v>
      </c>
      <c r="U32" s="157">
        <f t="shared" si="4"/>
        <v>0</v>
      </c>
      <c r="V32" s="126">
        <f t="shared" si="0"/>
        <v>0</v>
      </c>
      <c r="W32" s="18"/>
      <c r="X32" s="18"/>
    </row>
    <row r="33" spans="2:24" hidden="1" outlineLevel="1" x14ac:dyDescent="0.25">
      <c r="B33" s="151">
        <v>6540</v>
      </c>
      <c r="C33" s="152" t="s">
        <v>356</v>
      </c>
      <c r="D33" s="153"/>
      <c r="E33" s="18"/>
      <c r="F33" s="54"/>
      <c r="G33" s="154"/>
      <c r="H33" s="155">
        <f>'Budget Summary'!W33</f>
        <v>0</v>
      </c>
      <c r="I33" s="302">
        <f>ROUND('Budget Summary'!$W33*I$245,2)</f>
        <v>0</v>
      </c>
      <c r="J33" s="302">
        <f>ROUND('Budget Summary'!$W33*J$245,2)</f>
        <v>0</v>
      </c>
      <c r="K33" s="302">
        <f>ROUND('Budget Summary'!$W33*K$245,2)</f>
        <v>0</v>
      </c>
      <c r="L33" s="302">
        <f>ROUND('Budget Summary'!$W33*L$245,2)</f>
        <v>0</v>
      </c>
      <c r="M33" s="302">
        <f>ROUND('Budget Summary'!$W33*M$245,2)</f>
        <v>0</v>
      </c>
      <c r="N33" s="302">
        <f>ROUND('Budget Summary'!$W33*N$245,2)</f>
        <v>0</v>
      </c>
      <c r="O33" s="302">
        <f>ROUND('Budget Summary'!$W33*O$245,2)</f>
        <v>0</v>
      </c>
      <c r="P33" s="302">
        <f>ROUND('Budget Summary'!$W33*P$245,2)</f>
        <v>0</v>
      </c>
      <c r="Q33" s="302">
        <f>ROUND('Budget Summary'!$W33*Q$245,2)</f>
        <v>0</v>
      </c>
      <c r="R33" s="302">
        <f>ROUND('Budget Summary'!$W33*R$245,2)</f>
        <v>0</v>
      </c>
      <c r="S33" s="302">
        <f>ROUND('Budget Summary'!$W33*S$245,2)</f>
        <v>0</v>
      </c>
      <c r="T33" s="302">
        <f>ROUND('Budget Summary'!$W33*T$245,2)</f>
        <v>0</v>
      </c>
      <c r="U33" s="157">
        <f t="shared" si="4"/>
        <v>0</v>
      </c>
      <c r="V33" s="126">
        <f t="shared" si="0"/>
        <v>0</v>
      </c>
      <c r="W33" s="18"/>
      <c r="X33" s="18"/>
    </row>
    <row r="34" spans="2:24" hidden="1" outlineLevel="1" x14ac:dyDescent="0.25">
      <c r="B34" s="151">
        <v>6610</v>
      </c>
      <c r="C34" s="152" t="s">
        <v>357</v>
      </c>
      <c r="D34" s="153"/>
      <c r="E34" s="18"/>
      <c r="F34" s="54"/>
      <c r="G34" s="154"/>
      <c r="H34" s="155">
        <f>'Budget Summary'!W34</f>
        <v>0</v>
      </c>
      <c r="I34" s="302">
        <f>ROUND('Budget Summary'!$W34*I$245,2)</f>
        <v>0</v>
      </c>
      <c r="J34" s="302">
        <f>ROUND('Budget Summary'!$W34*J$245,2)</f>
        <v>0</v>
      </c>
      <c r="K34" s="302">
        <f>ROUND('Budget Summary'!$W34*K$245,2)</f>
        <v>0</v>
      </c>
      <c r="L34" s="302">
        <f>ROUND('Budget Summary'!$W34*L$245,2)</f>
        <v>0</v>
      </c>
      <c r="M34" s="302">
        <f>ROUND('Budget Summary'!$W34*M$245,2)</f>
        <v>0</v>
      </c>
      <c r="N34" s="302">
        <f>ROUND('Budget Summary'!$W34*N$245,2)</f>
        <v>0</v>
      </c>
      <c r="O34" s="302">
        <f>ROUND('Budget Summary'!$W34*O$245,2)</f>
        <v>0</v>
      </c>
      <c r="P34" s="302">
        <f>ROUND('Budget Summary'!$W34*P$245,2)</f>
        <v>0</v>
      </c>
      <c r="Q34" s="302">
        <f>ROUND('Budget Summary'!$W34*Q$245,2)</f>
        <v>0</v>
      </c>
      <c r="R34" s="302">
        <f>ROUND('Budget Summary'!$W34*R$245,2)</f>
        <v>0</v>
      </c>
      <c r="S34" s="302">
        <f>ROUND('Budget Summary'!$W34*S$245,2)</f>
        <v>0</v>
      </c>
      <c r="T34" s="302">
        <f>ROUND('Budget Summary'!$W34*T$245,2)</f>
        <v>0</v>
      </c>
      <c r="U34" s="157">
        <f t="shared" si="4"/>
        <v>0</v>
      </c>
      <c r="V34" s="126">
        <f t="shared" si="0"/>
        <v>0</v>
      </c>
      <c r="W34" s="18"/>
      <c r="X34" s="18"/>
    </row>
    <row r="35" spans="2:24" hidden="1" outlineLevel="1" x14ac:dyDescent="0.25">
      <c r="B35" s="151">
        <v>6620</v>
      </c>
      <c r="C35" s="152" t="s">
        <v>358</v>
      </c>
      <c r="D35" s="153"/>
      <c r="E35" s="18"/>
      <c r="F35" s="54"/>
      <c r="G35" s="154"/>
      <c r="H35" s="155">
        <f>'Budget Summary'!W35</f>
        <v>0</v>
      </c>
      <c r="I35" s="302">
        <f>ROUND('Budget Summary'!$W35*I$245,2)</f>
        <v>0</v>
      </c>
      <c r="J35" s="302">
        <f>ROUND('Budget Summary'!$W35*J$245,2)</f>
        <v>0</v>
      </c>
      <c r="K35" s="302">
        <f>ROUND('Budget Summary'!$W35*K$245,2)</f>
        <v>0</v>
      </c>
      <c r="L35" s="302">
        <f>ROUND('Budget Summary'!$W35*L$245,2)</f>
        <v>0</v>
      </c>
      <c r="M35" s="302">
        <f>ROUND('Budget Summary'!$W35*M$245,2)</f>
        <v>0</v>
      </c>
      <c r="N35" s="302">
        <f>ROUND('Budget Summary'!$W35*N$245,2)</f>
        <v>0</v>
      </c>
      <c r="O35" s="302">
        <f>ROUND('Budget Summary'!$W35*O$245,2)</f>
        <v>0</v>
      </c>
      <c r="P35" s="302">
        <f>ROUND('Budget Summary'!$W35*P$245,2)</f>
        <v>0</v>
      </c>
      <c r="Q35" s="302">
        <f>ROUND('Budget Summary'!$W35*Q$245,2)</f>
        <v>0</v>
      </c>
      <c r="R35" s="302">
        <f>ROUND('Budget Summary'!$W35*R$245,2)</f>
        <v>0</v>
      </c>
      <c r="S35" s="302">
        <f>ROUND('Budget Summary'!$W35*S$245,2)</f>
        <v>0</v>
      </c>
      <c r="T35" s="302">
        <f>ROUND('Budget Summary'!$W35*T$245,2)</f>
        <v>0</v>
      </c>
      <c r="U35" s="157">
        <f t="shared" si="4"/>
        <v>0</v>
      </c>
      <c r="V35" s="126">
        <f t="shared" si="0"/>
        <v>0</v>
      </c>
      <c r="W35" s="18"/>
      <c r="X35" s="18"/>
    </row>
    <row r="36" spans="2:24" hidden="1" outlineLevel="1" x14ac:dyDescent="0.25">
      <c r="B36" s="151">
        <v>6625</v>
      </c>
      <c r="C36" s="152" t="s">
        <v>359</v>
      </c>
      <c r="D36" s="153"/>
      <c r="E36" s="18"/>
      <c r="F36" s="54"/>
      <c r="G36" s="154"/>
      <c r="H36" s="155">
        <f>'Budget Summary'!W36</f>
        <v>0</v>
      </c>
      <c r="I36" s="302">
        <f>ROUND('Budget Summary'!$W36*I$245,2)</f>
        <v>0</v>
      </c>
      <c r="J36" s="302">
        <f>ROUND('Budget Summary'!$W36*J$245,2)</f>
        <v>0</v>
      </c>
      <c r="K36" s="302">
        <f>ROUND('Budget Summary'!$W36*K$245,2)</f>
        <v>0</v>
      </c>
      <c r="L36" s="302">
        <f>ROUND('Budget Summary'!$W36*L$245,2)</f>
        <v>0</v>
      </c>
      <c r="M36" s="302">
        <f>ROUND('Budget Summary'!$W36*M$245,2)</f>
        <v>0</v>
      </c>
      <c r="N36" s="302">
        <f>ROUND('Budget Summary'!$W36*N$245,2)</f>
        <v>0</v>
      </c>
      <c r="O36" s="302">
        <f>ROUND('Budget Summary'!$W36*O$245,2)</f>
        <v>0</v>
      </c>
      <c r="P36" s="302">
        <f>ROUND('Budget Summary'!$W36*P$245,2)</f>
        <v>0</v>
      </c>
      <c r="Q36" s="302">
        <f>ROUND('Budget Summary'!$W36*Q$245,2)</f>
        <v>0</v>
      </c>
      <c r="R36" s="302">
        <f>ROUND('Budget Summary'!$W36*R$245,2)</f>
        <v>0</v>
      </c>
      <c r="S36" s="302">
        <f>ROUND('Budget Summary'!$W36*S$245,2)</f>
        <v>0</v>
      </c>
      <c r="T36" s="302">
        <f>ROUND('Budget Summary'!$W36*T$245,2)</f>
        <v>0</v>
      </c>
      <c r="U36" s="157">
        <f t="shared" si="4"/>
        <v>0</v>
      </c>
      <c r="V36" s="126">
        <f t="shared" si="0"/>
        <v>0</v>
      </c>
      <c r="W36" s="18"/>
      <c r="X36" s="18"/>
    </row>
    <row r="37" spans="2:24" hidden="1" outlineLevel="1" x14ac:dyDescent="0.25">
      <c r="B37" s="151">
        <v>6630</v>
      </c>
      <c r="C37" s="152" t="s">
        <v>360</v>
      </c>
      <c r="D37" s="153"/>
      <c r="E37" s="18"/>
      <c r="F37" s="54"/>
      <c r="G37" s="154"/>
      <c r="H37" s="155">
        <f>'Budget Summary'!W37</f>
        <v>0</v>
      </c>
      <c r="I37" s="302">
        <f>ROUND('Budget Summary'!$W37*I$245,2)</f>
        <v>0</v>
      </c>
      <c r="J37" s="302">
        <f>ROUND('Budget Summary'!$W37*J$245,2)</f>
        <v>0</v>
      </c>
      <c r="K37" s="302">
        <f>ROUND('Budget Summary'!$W37*K$245,2)</f>
        <v>0</v>
      </c>
      <c r="L37" s="302">
        <f>ROUND('Budget Summary'!$W37*L$245,2)</f>
        <v>0</v>
      </c>
      <c r="M37" s="302">
        <f>ROUND('Budget Summary'!$W37*M$245,2)</f>
        <v>0</v>
      </c>
      <c r="N37" s="302">
        <f>ROUND('Budget Summary'!$W37*N$245,2)</f>
        <v>0</v>
      </c>
      <c r="O37" s="302">
        <f>ROUND('Budget Summary'!$W37*O$245,2)</f>
        <v>0</v>
      </c>
      <c r="P37" s="302">
        <f>ROUND('Budget Summary'!$W37*P$245,2)</f>
        <v>0</v>
      </c>
      <c r="Q37" s="302">
        <f>ROUND('Budget Summary'!$W37*Q$245,2)</f>
        <v>0</v>
      </c>
      <c r="R37" s="302">
        <f>ROUND('Budget Summary'!$W37*R$245,2)</f>
        <v>0</v>
      </c>
      <c r="S37" s="302">
        <f>ROUND('Budget Summary'!$W37*S$245,2)</f>
        <v>0</v>
      </c>
      <c r="T37" s="302">
        <f>ROUND('Budget Summary'!$W37*T$245,2)</f>
        <v>0</v>
      </c>
      <c r="U37" s="157">
        <f t="shared" si="4"/>
        <v>0</v>
      </c>
      <c r="V37" s="126">
        <f t="shared" si="0"/>
        <v>0</v>
      </c>
      <c r="W37" s="18"/>
      <c r="X37" s="18"/>
    </row>
    <row r="38" spans="2:24" hidden="1" outlineLevel="1" x14ac:dyDescent="0.25">
      <c r="B38" s="151">
        <v>6640</v>
      </c>
      <c r="C38" s="152" t="s">
        <v>361</v>
      </c>
      <c r="D38" s="153"/>
      <c r="E38" s="18"/>
      <c r="F38" s="54"/>
      <c r="G38" s="154"/>
      <c r="H38" s="155">
        <f>'Budget Summary'!W38</f>
        <v>0</v>
      </c>
      <c r="I38" s="302">
        <f>ROUND('Budget Summary'!$W38*I$245,2)</f>
        <v>0</v>
      </c>
      <c r="J38" s="302">
        <f>ROUND('Budget Summary'!$W38*J$245,2)</f>
        <v>0</v>
      </c>
      <c r="K38" s="302">
        <f>ROUND('Budget Summary'!$W38*K$245,2)</f>
        <v>0</v>
      </c>
      <c r="L38" s="302">
        <f>ROUND('Budget Summary'!$W38*L$245,2)</f>
        <v>0</v>
      </c>
      <c r="M38" s="302">
        <f>ROUND('Budget Summary'!$W38*M$245,2)</f>
        <v>0</v>
      </c>
      <c r="N38" s="302">
        <f>ROUND('Budget Summary'!$W38*N$245,2)</f>
        <v>0</v>
      </c>
      <c r="O38" s="302">
        <f>ROUND('Budget Summary'!$W38*O$245,2)</f>
        <v>0</v>
      </c>
      <c r="P38" s="302">
        <f>ROUND('Budget Summary'!$W38*P$245,2)</f>
        <v>0</v>
      </c>
      <c r="Q38" s="302">
        <f>ROUND('Budget Summary'!$W38*Q$245,2)</f>
        <v>0</v>
      </c>
      <c r="R38" s="302">
        <f>ROUND('Budget Summary'!$W38*R$245,2)</f>
        <v>0</v>
      </c>
      <c r="S38" s="302">
        <f>ROUND('Budget Summary'!$W38*S$245,2)</f>
        <v>0</v>
      </c>
      <c r="T38" s="302">
        <f>ROUND('Budget Summary'!$W38*T$245,2)</f>
        <v>0</v>
      </c>
      <c r="U38" s="157">
        <f t="shared" si="4"/>
        <v>0</v>
      </c>
      <c r="V38" s="126">
        <f t="shared" si="0"/>
        <v>0</v>
      </c>
      <c r="W38" s="18"/>
      <c r="X38" s="18"/>
    </row>
    <row r="39" spans="2:24" hidden="1" outlineLevel="1" x14ac:dyDescent="0.25">
      <c r="B39" s="151">
        <v>6650</v>
      </c>
      <c r="C39" s="152" t="s">
        <v>362</v>
      </c>
      <c r="D39" s="153"/>
      <c r="E39" s="18"/>
      <c r="F39" s="54"/>
      <c r="G39" s="154"/>
      <c r="H39" s="155">
        <f>'Budget Summary'!W39</f>
        <v>0</v>
      </c>
      <c r="I39" s="302">
        <f>ROUND('Budget Summary'!$W39*I$245,2)</f>
        <v>0</v>
      </c>
      <c r="J39" s="302">
        <f>ROUND('Budget Summary'!$W39*J$245,2)</f>
        <v>0</v>
      </c>
      <c r="K39" s="302">
        <f>ROUND('Budget Summary'!$W39*K$245,2)</f>
        <v>0</v>
      </c>
      <c r="L39" s="302">
        <f>ROUND('Budget Summary'!$W39*L$245,2)</f>
        <v>0</v>
      </c>
      <c r="M39" s="302">
        <f>ROUND('Budget Summary'!$W39*M$245,2)</f>
        <v>0</v>
      </c>
      <c r="N39" s="302">
        <f>ROUND('Budget Summary'!$W39*N$245,2)</f>
        <v>0</v>
      </c>
      <c r="O39" s="302">
        <f>ROUND('Budget Summary'!$W39*O$245,2)</f>
        <v>0</v>
      </c>
      <c r="P39" s="302">
        <f>ROUND('Budget Summary'!$W39*P$245,2)</f>
        <v>0</v>
      </c>
      <c r="Q39" s="302">
        <f>ROUND('Budget Summary'!$W39*Q$245,2)</f>
        <v>0</v>
      </c>
      <c r="R39" s="302">
        <f>ROUND('Budget Summary'!$W39*R$245,2)</f>
        <v>0</v>
      </c>
      <c r="S39" s="302">
        <f>ROUND('Budget Summary'!$W39*S$245,2)</f>
        <v>0</v>
      </c>
      <c r="T39" s="302">
        <f>ROUND('Budget Summary'!$W39*T$245,2)</f>
        <v>0</v>
      </c>
      <c r="U39" s="157">
        <f t="shared" si="4"/>
        <v>0</v>
      </c>
      <c r="V39" s="126">
        <f t="shared" si="0"/>
        <v>0</v>
      </c>
      <c r="W39" s="18"/>
      <c r="X39" s="18"/>
    </row>
    <row r="40" spans="2:24" collapsed="1" x14ac:dyDescent="0.25">
      <c r="B40" s="163"/>
      <c r="C40" s="162" t="s">
        <v>363</v>
      </c>
      <c r="D40" s="164"/>
      <c r="E40" s="64"/>
      <c r="F40" s="65"/>
      <c r="G40" s="165"/>
      <c r="H40" s="155">
        <f t="shared" ref="H40:V40" si="5">SUBTOTAL(9,H19:H39)</f>
        <v>0</v>
      </c>
      <c r="I40" s="166">
        <f t="shared" si="5"/>
        <v>0</v>
      </c>
      <c r="J40" s="166">
        <f t="shared" si="5"/>
        <v>0</v>
      </c>
      <c r="K40" s="166">
        <f t="shared" si="5"/>
        <v>0</v>
      </c>
      <c r="L40" s="166">
        <f t="shared" si="5"/>
        <v>0</v>
      </c>
      <c r="M40" s="166">
        <f t="shared" si="5"/>
        <v>0</v>
      </c>
      <c r="N40" s="166">
        <f t="shared" si="5"/>
        <v>0</v>
      </c>
      <c r="O40" s="166">
        <f t="shared" si="5"/>
        <v>0</v>
      </c>
      <c r="P40" s="166">
        <f t="shared" si="5"/>
        <v>0</v>
      </c>
      <c r="Q40" s="166">
        <f t="shared" si="5"/>
        <v>0</v>
      </c>
      <c r="R40" s="166">
        <f t="shared" si="5"/>
        <v>0</v>
      </c>
      <c r="S40" s="166">
        <f t="shared" si="5"/>
        <v>0</v>
      </c>
      <c r="T40" s="166">
        <f t="shared" si="5"/>
        <v>0</v>
      </c>
      <c r="U40" s="159">
        <f t="shared" si="5"/>
        <v>0</v>
      </c>
      <c r="V40" s="159">
        <f t="shared" si="5"/>
        <v>0</v>
      </c>
      <c r="W40" s="64"/>
      <c r="X40" s="64"/>
    </row>
    <row r="41" spans="2:24" hidden="1" outlineLevel="1" x14ac:dyDescent="0.25">
      <c r="B41" s="151">
        <v>6320</v>
      </c>
      <c r="C41" s="152" t="s">
        <v>364</v>
      </c>
      <c r="D41" s="153"/>
      <c r="E41" s="18"/>
      <c r="F41" s="54"/>
      <c r="G41" s="154"/>
      <c r="H41" s="155">
        <f>'Budget Summary'!W41</f>
        <v>0</v>
      </c>
      <c r="I41" s="302">
        <f>ROUND('Budget Summary'!$W41*I$245,2)</f>
        <v>0</v>
      </c>
      <c r="J41" s="302">
        <f>ROUND('Budget Summary'!$W41*J$245,2)</f>
        <v>0</v>
      </c>
      <c r="K41" s="302">
        <f>ROUND('Budget Summary'!$W41*K$245,2)</f>
        <v>0</v>
      </c>
      <c r="L41" s="302">
        <f>ROUND('Budget Summary'!$W41*L$245,2)</f>
        <v>0</v>
      </c>
      <c r="M41" s="302">
        <f>ROUND('Budget Summary'!$W41*M$245,2)</f>
        <v>0</v>
      </c>
      <c r="N41" s="302">
        <f>ROUND('Budget Summary'!$W41*N$245,2)</f>
        <v>0</v>
      </c>
      <c r="O41" s="302">
        <f>ROUND('Budget Summary'!$W41*O$245,2)</f>
        <v>0</v>
      </c>
      <c r="P41" s="302">
        <f>ROUND('Budget Summary'!$W41*P$245,2)</f>
        <v>0</v>
      </c>
      <c r="Q41" s="302">
        <f>ROUND('Budget Summary'!$W41*Q$245,2)</f>
        <v>0</v>
      </c>
      <c r="R41" s="302">
        <f>ROUND('Budget Summary'!$W41*R$245,2)</f>
        <v>0</v>
      </c>
      <c r="S41" s="302">
        <f>ROUND('Budget Summary'!$W41*S$245,2)</f>
        <v>0</v>
      </c>
      <c r="T41" s="302">
        <f>ROUND('Budget Summary'!$W41*T$245,2)</f>
        <v>0</v>
      </c>
      <c r="U41" s="157">
        <f t="shared" ref="U41:U43" si="6">SUM(I41:T41)</f>
        <v>0</v>
      </c>
      <c r="V41" s="126">
        <f t="shared" si="0"/>
        <v>0</v>
      </c>
      <c r="W41" s="18"/>
      <c r="X41" s="18"/>
    </row>
    <row r="42" spans="2:24" hidden="1" outlineLevel="1" x14ac:dyDescent="0.25">
      <c r="B42" s="151">
        <v>6325</v>
      </c>
      <c r="C42" s="152" t="s">
        <v>365</v>
      </c>
      <c r="D42" s="153"/>
      <c r="E42" s="18"/>
      <c r="F42" s="54"/>
      <c r="G42" s="154"/>
      <c r="H42" s="155">
        <f>'Budget Summary'!W42</f>
        <v>0</v>
      </c>
      <c r="I42" s="302">
        <f>ROUND('Budget Summary'!$W42*I$245,2)</f>
        <v>0</v>
      </c>
      <c r="J42" s="302">
        <f>ROUND('Budget Summary'!$W42*J$245,2)</f>
        <v>0</v>
      </c>
      <c r="K42" s="302">
        <f>ROUND('Budget Summary'!$W42*K$245,2)</f>
        <v>0</v>
      </c>
      <c r="L42" s="302">
        <f>ROUND('Budget Summary'!$W42*L$245,2)</f>
        <v>0</v>
      </c>
      <c r="M42" s="302">
        <f>ROUND('Budget Summary'!$W42*M$245,2)</f>
        <v>0</v>
      </c>
      <c r="N42" s="302">
        <f>ROUND('Budget Summary'!$W42*N$245,2)</f>
        <v>0</v>
      </c>
      <c r="O42" s="302">
        <f>ROUND('Budget Summary'!$W42*O$245,2)</f>
        <v>0</v>
      </c>
      <c r="P42" s="302">
        <f>ROUND('Budget Summary'!$W42*P$245,2)</f>
        <v>0</v>
      </c>
      <c r="Q42" s="302">
        <f>ROUND('Budget Summary'!$W42*Q$245,2)</f>
        <v>0</v>
      </c>
      <c r="R42" s="302">
        <f>ROUND('Budget Summary'!$W42*R$245,2)</f>
        <v>0</v>
      </c>
      <c r="S42" s="302">
        <f>ROUND('Budget Summary'!$W42*S$245,2)</f>
        <v>0</v>
      </c>
      <c r="T42" s="302">
        <f>ROUND('Budget Summary'!$W42*T$245,2)</f>
        <v>0</v>
      </c>
      <c r="U42" s="157">
        <f t="shared" si="6"/>
        <v>0</v>
      </c>
      <c r="V42" s="126">
        <f t="shared" si="0"/>
        <v>0</v>
      </c>
      <c r="W42" s="18"/>
      <c r="X42" s="18"/>
    </row>
    <row r="43" spans="2:24" hidden="1" outlineLevel="1" x14ac:dyDescent="0.25">
      <c r="B43" s="151">
        <v>6330</v>
      </c>
      <c r="C43" s="152" t="s">
        <v>366</v>
      </c>
      <c r="D43" s="153"/>
      <c r="E43" s="18"/>
      <c r="F43" s="54"/>
      <c r="G43" s="154"/>
      <c r="H43" s="155">
        <f>'Budget Summary'!W43</f>
        <v>0</v>
      </c>
      <c r="I43" s="302">
        <f>ROUND('Budget Summary'!$W43*I$245,2)</f>
        <v>0</v>
      </c>
      <c r="J43" s="302">
        <f>ROUND('Budget Summary'!$W43*J$245,2)</f>
        <v>0</v>
      </c>
      <c r="K43" s="302">
        <f>ROUND('Budget Summary'!$W43*K$245,2)</f>
        <v>0</v>
      </c>
      <c r="L43" s="302">
        <f>ROUND('Budget Summary'!$W43*L$245,2)</f>
        <v>0</v>
      </c>
      <c r="M43" s="302">
        <f>ROUND('Budget Summary'!$W43*M$245,2)</f>
        <v>0</v>
      </c>
      <c r="N43" s="302">
        <f>ROUND('Budget Summary'!$W43*N$245,2)</f>
        <v>0</v>
      </c>
      <c r="O43" s="302">
        <f>ROUND('Budget Summary'!$W43*O$245,2)</f>
        <v>0</v>
      </c>
      <c r="P43" s="302">
        <f>ROUND('Budget Summary'!$W43*P$245,2)</f>
        <v>0</v>
      </c>
      <c r="Q43" s="302">
        <f>ROUND('Budget Summary'!$W43*Q$245,2)</f>
        <v>0</v>
      </c>
      <c r="R43" s="302">
        <f>ROUND('Budget Summary'!$W43*R$245,2)</f>
        <v>0</v>
      </c>
      <c r="S43" s="302">
        <f>ROUND('Budget Summary'!$W43*S$245,2)</f>
        <v>0</v>
      </c>
      <c r="T43" s="302">
        <f>ROUND('Budget Summary'!$W43*T$245,2)</f>
        <v>0</v>
      </c>
      <c r="U43" s="157">
        <f t="shared" si="6"/>
        <v>0</v>
      </c>
      <c r="V43" s="126">
        <f t="shared" si="0"/>
        <v>0</v>
      </c>
      <c r="W43" s="18"/>
      <c r="X43" s="18"/>
    </row>
    <row r="44" spans="2:24" collapsed="1" x14ac:dyDescent="0.25">
      <c r="B44" s="163"/>
      <c r="C44" s="162" t="s">
        <v>367</v>
      </c>
      <c r="D44" s="164"/>
      <c r="E44" s="64"/>
      <c r="F44" s="65"/>
      <c r="G44" s="165"/>
      <c r="H44" s="155">
        <f>SUM(H41:H43)</f>
        <v>0</v>
      </c>
      <c r="I44" s="166">
        <f>SUM(I41:I43)</f>
        <v>0</v>
      </c>
      <c r="J44" s="166">
        <f t="shared" ref="J44:V44" si="7">SUM(J41:J43)</f>
        <v>0</v>
      </c>
      <c r="K44" s="166">
        <f t="shared" si="7"/>
        <v>0</v>
      </c>
      <c r="L44" s="166">
        <f t="shared" si="7"/>
        <v>0</v>
      </c>
      <c r="M44" s="166">
        <f t="shared" si="7"/>
        <v>0</v>
      </c>
      <c r="N44" s="166">
        <f t="shared" si="7"/>
        <v>0</v>
      </c>
      <c r="O44" s="166">
        <f t="shared" si="7"/>
        <v>0</v>
      </c>
      <c r="P44" s="166">
        <f t="shared" si="7"/>
        <v>0</v>
      </c>
      <c r="Q44" s="166">
        <f t="shared" si="7"/>
        <v>0</v>
      </c>
      <c r="R44" s="166">
        <f t="shared" si="7"/>
        <v>0</v>
      </c>
      <c r="S44" s="166">
        <f t="shared" si="7"/>
        <v>0</v>
      </c>
      <c r="T44" s="166">
        <f t="shared" si="7"/>
        <v>0</v>
      </c>
      <c r="U44" s="159">
        <f t="shared" si="7"/>
        <v>0</v>
      </c>
      <c r="V44" s="159">
        <f t="shared" si="7"/>
        <v>0</v>
      </c>
      <c r="W44" s="64"/>
      <c r="X44" s="64"/>
    </row>
    <row r="45" spans="2:24" x14ac:dyDescent="0.25">
      <c r="B45" s="167"/>
      <c r="C45" s="168" t="s">
        <v>368</v>
      </c>
      <c r="D45" s="164"/>
      <c r="E45" s="64"/>
      <c r="F45" s="65"/>
      <c r="G45" s="165"/>
      <c r="H45" s="155">
        <f>SUM(H14,H15,H18,H40,H44)</f>
        <v>0</v>
      </c>
      <c r="I45" s="166">
        <f t="shared" ref="I45:V45" si="8">SUM(I14,I15,I18,I40,I44)</f>
        <v>0</v>
      </c>
      <c r="J45" s="166">
        <f t="shared" si="8"/>
        <v>0</v>
      </c>
      <c r="K45" s="166">
        <f t="shared" si="8"/>
        <v>0</v>
      </c>
      <c r="L45" s="166">
        <f t="shared" si="8"/>
        <v>0</v>
      </c>
      <c r="M45" s="166">
        <f t="shared" si="8"/>
        <v>0</v>
      </c>
      <c r="N45" s="166">
        <f t="shared" si="8"/>
        <v>0</v>
      </c>
      <c r="O45" s="166">
        <f t="shared" si="8"/>
        <v>0</v>
      </c>
      <c r="P45" s="159">
        <f t="shared" si="8"/>
        <v>0</v>
      </c>
      <c r="Q45" s="159">
        <f t="shared" si="8"/>
        <v>0</v>
      </c>
      <c r="R45" s="159">
        <f t="shared" si="8"/>
        <v>0</v>
      </c>
      <c r="S45" s="159">
        <f t="shared" si="8"/>
        <v>0</v>
      </c>
      <c r="T45" s="166">
        <f t="shared" si="8"/>
        <v>0</v>
      </c>
      <c r="U45" s="159">
        <f t="shared" si="8"/>
        <v>0</v>
      </c>
      <c r="V45" s="159">
        <f t="shared" si="8"/>
        <v>0</v>
      </c>
      <c r="W45" s="64"/>
      <c r="X45" s="64"/>
    </row>
    <row r="46" spans="2:24" x14ac:dyDescent="0.25">
      <c r="B46" s="169"/>
      <c r="C46" s="170" t="s">
        <v>369</v>
      </c>
      <c r="D46" s="171"/>
      <c r="E46" s="70"/>
      <c r="F46" s="172"/>
      <c r="G46" s="173"/>
      <c r="H46" s="299">
        <f>SUM(H12,H45)</f>
        <v>0</v>
      </c>
      <c r="I46" s="174">
        <f t="shared" ref="I46:U46" si="9">SUM(I12,I45)</f>
        <v>0</v>
      </c>
      <c r="J46" s="174">
        <f t="shared" si="9"/>
        <v>0</v>
      </c>
      <c r="K46" s="174">
        <f t="shared" si="9"/>
        <v>0</v>
      </c>
      <c r="L46" s="174">
        <f t="shared" si="9"/>
        <v>0</v>
      </c>
      <c r="M46" s="174">
        <f t="shared" si="9"/>
        <v>0</v>
      </c>
      <c r="N46" s="174">
        <f t="shared" si="9"/>
        <v>0</v>
      </c>
      <c r="O46" s="174">
        <f t="shared" si="9"/>
        <v>0</v>
      </c>
      <c r="P46" s="174">
        <f t="shared" si="9"/>
        <v>0</v>
      </c>
      <c r="Q46" s="174">
        <f t="shared" si="9"/>
        <v>0</v>
      </c>
      <c r="R46" s="174">
        <f t="shared" si="9"/>
        <v>0</v>
      </c>
      <c r="S46" s="174">
        <f t="shared" si="9"/>
        <v>0</v>
      </c>
      <c r="T46" s="174">
        <f t="shared" si="9"/>
        <v>0</v>
      </c>
      <c r="U46" s="174">
        <f t="shared" si="9"/>
        <v>0</v>
      </c>
      <c r="V46" s="126">
        <f t="shared" si="0"/>
        <v>0</v>
      </c>
      <c r="W46" s="18"/>
      <c r="X46" s="18"/>
    </row>
    <row r="47" spans="2:24" x14ac:dyDescent="0.25">
      <c r="B47" s="158"/>
      <c r="C47" s="175"/>
      <c r="D47" s="153"/>
      <c r="E47" s="18"/>
      <c r="F47" s="54"/>
      <c r="G47" s="154"/>
      <c r="H47" s="155"/>
      <c r="I47" s="176"/>
      <c r="J47" s="176"/>
      <c r="K47" s="176"/>
      <c r="L47" s="177"/>
      <c r="M47" s="176"/>
      <c r="N47" s="176"/>
      <c r="O47" s="178"/>
      <c r="P47" s="178"/>
      <c r="Q47" s="176"/>
      <c r="R47" s="178"/>
      <c r="S47" s="176"/>
      <c r="T47" s="178"/>
      <c r="U47" s="179"/>
      <c r="V47" s="126">
        <f t="shared" si="0"/>
        <v>0</v>
      </c>
      <c r="W47" s="18"/>
      <c r="X47" s="18"/>
    </row>
    <row r="48" spans="2:24" x14ac:dyDescent="0.25">
      <c r="B48" s="158"/>
      <c r="C48" s="175"/>
      <c r="D48" s="153"/>
      <c r="E48" s="18"/>
      <c r="F48" s="54"/>
      <c r="G48" s="154"/>
      <c r="H48" s="155"/>
      <c r="I48" s="176"/>
      <c r="J48" s="176"/>
      <c r="K48" s="176"/>
      <c r="L48" s="177"/>
      <c r="M48" s="176"/>
      <c r="N48" s="176"/>
      <c r="O48" s="178"/>
      <c r="P48" s="178"/>
      <c r="Q48" s="176"/>
      <c r="R48" s="178"/>
      <c r="S48" s="176"/>
      <c r="T48" s="178"/>
      <c r="U48" s="179"/>
      <c r="V48" s="126">
        <f t="shared" si="0"/>
        <v>0</v>
      </c>
      <c r="W48" s="18"/>
      <c r="X48" s="18"/>
    </row>
    <row r="49" spans="2:24" x14ac:dyDescent="0.25">
      <c r="B49" s="137"/>
      <c r="C49" s="138" t="s">
        <v>629</v>
      </c>
      <c r="D49" s="147"/>
      <c r="E49" s="148"/>
      <c r="F49" s="147"/>
      <c r="G49" s="147"/>
      <c r="H49" s="300"/>
      <c r="I49" s="137"/>
      <c r="J49" s="137"/>
      <c r="K49" s="137"/>
      <c r="L49" s="285"/>
      <c r="M49" s="137"/>
      <c r="N49" s="137"/>
      <c r="O49" s="139"/>
      <c r="P49" s="139"/>
      <c r="Q49" s="137"/>
      <c r="R49" s="139"/>
      <c r="S49" s="137"/>
      <c r="T49" s="139"/>
      <c r="U49" s="286"/>
      <c r="V49" s="126">
        <f t="shared" si="0"/>
        <v>0</v>
      </c>
      <c r="W49" s="64"/>
      <c r="X49" s="64"/>
    </row>
    <row r="50" spans="2:24" hidden="1" outlineLevel="1" x14ac:dyDescent="0.25">
      <c r="B50" s="151">
        <v>7110</v>
      </c>
      <c r="C50" s="152" t="s">
        <v>371</v>
      </c>
      <c r="D50" s="153"/>
      <c r="E50" s="18"/>
      <c r="F50" s="54"/>
      <c r="G50" s="154"/>
      <c r="H50" s="155">
        <f>'Budget Summary'!W50</f>
        <v>0</v>
      </c>
      <c r="I50" s="155">
        <f t="shared" ref="I50:T50" si="10">ROUND(($H$50/$U$5)*I5,2)</f>
        <v>0</v>
      </c>
      <c r="J50" s="155">
        <f t="shared" si="10"/>
        <v>0</v>
      </c>
      <c r="K50" s="155">
        <f t="shared" si="10"/>
        <v>0</v>
      </c>
      <c r="L50" s="155">
        <f t="shared" si="10"/>
        <v>0</v>
      </c>
      <c r="M50" s="155">
        <f t="shared" si="10"/>
        <v>0</v>
      </c>
      <c r="N50" s="155">
        <f t="shared" si="10"/>
        <v>0</v>
      </c>
      <c r="O50" s="155">
        <f t="shared" si="10"/>
        <v>0</v>
      </c>
      <c r="P50" s="155">
        <f t="shared" si="10"/>
        <v>0</v>
      </c>
      <c r="Q50" s="155">
        <f t="shared" si="10"/>
        <v>0</v>
      </c>
      <c r="R50" s="155">
        <f t="shared" si="10"/>
        <v>0</v>
      </c>
      <c r="S50" s="155">
        <f t="shared" si="10"/>
        <v>0</v>
      </c>
      <c r="T50" s="155">
        <f t="shared" si="10"/>
        <v>0</v>
      </c>
      <c r="U50" s="155">
        <f>SUM(I50:T50)</f>
        <v>0</v>
      </c>
      <c r="V50" s="126">
        <f t="shared" si="0"/>
        <v>0</v>
      </c>
      <c r="W50" s="18"/>
      <c r="X50" s="18"/>
    </row>
    <row r="51" spans="2:24" hidden="1" outlineLevel="1" x14ac:dyDescent="0.25">
      <c r="B51" s="151">
        <v>7120</v>
      </c>
      <c r="C51" s="152" t="s">
        <v>372</v>
      </c>
      <c r="D51" s="153"/>
      <c r="E51" s="18"/>
      <c r="F51" s="54"/>
      <c r="G51" s="154"/>
      <c r="H51" s="155">
        <f>'Budget Summary'!W51</f>
        <v>0</v>
      </c>
      <c r="I51" s="155">
        <f>ROUND($H$51/12,2)</f>
        <v>0</v>
      </c>
      <c r="J51" s="155">
        <f t="shared" ref="J51:T51" si="11">ROUND($H$51/12,2)</f>
        <v>0</v>
      </c>
      <c r="K51" s="155">
        <f t="shared" si="11"/>
        <v>0</v>
      </c>
      <c r="L51" s="155">
        <f t="shared" si="11"/>
        <v>0</v>
      </c>
      <c r="M51" s="155">
        <f t="shared" si="11"/>
        <v>0</v>
      </c>
      <c r="N51" s="155">
        <f t="shared" si="11"/>
        <v>0</v>
      </c>
      <c r="O51" s="155">
        <f t="shared" si="11"/>
        <v>0</v>
      </c>
      <c r="P51" s="155">
        <f t="shared" si="11"/>
        <v>0</v>
      </c>
      <c r="Q51" s="155">
        <f t="shared" si="11"/>
        <v>0</v>
      </c>
      <c r="R51" s="155">
        <f t="shared" si="11"/>
        <v>0</v>
      </c>
      <c r="S51" s="155">
        <f t="shared" si="11"/>
        <v>0</v>
      </c>
      <c r="T51" s="155">
        <f t="shared" si="11"/>
        <v>0</v>
      </c>
      <c r="U51" s="155">
        <f>SUM(I51:T51)</f>
        <v>0</v>
      </c>
      <c r="V51" s="126">
        <f t="shared" si="0"/>
        <v>0</v>
      </c>
      <c r="W51" s="18"/>
      <c r="X51" s="18"/>
    </row>
    <row r="52" spans="2:24" collapsed="1" x14ac:dyDescent="0.25">
      <c r="B52" s="163"/>
      <c r="C52" s="162" t="s">
        <v>371</v>
      </c>
      <c r="D52" s="164"/>
      <c r="E52" s="64"/>
      <c r="F52" s="65"/>
      <c r="G52" s="165"/>
      <c r="H52" s="155">
        <f t="shared" ref="H52:V52" si="12">SUBTOTAL(9,H50:H51)</f>
        <v>0</v>
      </c>
      <c r="I52" s="166">
        <f t="shared" si="12"/>
        <v>0</v>
      </c>
      <c r="J52" s="166">
        <f t="shared" si="12"/>
        <v>0</v>
      </c>
      <c r="K52" s="166">
        <f t="shared" si="12"/>
        <v>0</v>
      </c>
      <c r="L52" s="166">
        <f t="shared" si="12"/>
        <v>0</v>
      </c>
      <c r="M52" s="166">
        <f t="shared" si="12"/>
        <v>0</v>
      </c>
      <c r="N52" s="166">
        <f t="shared" si="12"/>
        <v>0</v>
      </c>
      <c r="O52" s="166">
        <f t="shared" si="12"/>
        <v>0</v>
      </c>
      <c r="P52" s="166">
        <f t="shared" si="12"/>
        <v>0</v>
      </c>
      <c r="Q52" s="166">
        <f t="shared" si="12"/>
        <v>0</v>
      </c>
      <c r="R52" s="166">
        <f t="shared" si="12"/>
        <v>0</v>
      </c>
      <c r="S52" s="166">
        <f t="shared" si="12"/>
        <v>0</v>
      </c>
      <c r="T52" s="166">
        <f t="shared" si="12"/>
        <v>0</v>
      </c>
      <c r="U52" s="159">
        <f t="shared" si="12"/>
        <v>0</v>
      </c>
      <c r="V52" s="159">
        <f t="shared" si="12"/>
        <v>0</v>
      </c>
      <c r="W52" s="64"/>
      <c r="X52" s="64"/>
    </row>
    <row r="53" spans="2:24" hidden="1" outlineLevel="1" x14ac:dyDescent="0.25">
      <c r="B53" s="151">
        <v>7310</v>
      </c>
      <c r="C53" s="152" t="s">
        <v>373</v>
      </c>
      <c r="D53" s="153"/>
      <c r="E53" s="18"/>
      <c r="F53" s="54"/>
      <c r="G53" s="154"/>
      <c r="H53" s="155">
        <f>'Budget Summary'!W53</f>
        <v>0</v>
      </c>
      <c r="I53" s="155">
        <f>ROUND((H53/$U$5)*$I$5,2)</f>
        <v>0</v>
      </c>
      <c r="J53" s="155">
        <f>ROUND((H53/$U$5)*$J$5,2)</f>
        <v>0</v>
      </c>
      <c r="K53" s="155">
        <f>ROUND((H53/$U$5)*$K$5,2)</f>
        <v>0</v>
      </c>
      <c r="L53" s="155">
        <f>ROUND((H53/$U$5)*$L$5,2)</f>
        <v>0</v>
      </c>
      <c r="M53" s="155">
        <f>ROUND((H53/$U$5)*$M$5,2)</f>
        <v>0</v>
      </c>
      <c r="N53" s="155">
        <f>ROUND((H53/$U$5)*$N$5,2)</f>
        <v>0</v>
      </c>
      <c r="O53" s="155">
        <f>ROUND((H53/$U$5)*$O$5,2)</f>
        <v>0</v>
      </c>
      <c r="P53" s="155">
        <f>ROUND((H53/$U$5)*$P$5,2)</f>
        <v>0</v>
      </c>
      <c r="Q53" s="155">
        <f>ROUND((H53/$U$5)*$Q$5,2)</f>
        <v>0</v>
      </c>
      <c r="R53" s="155">
        <f>ROUND((H53/$U$5)*$R$5,2)</f>
        <v>0</v>
      </c>
      <c r="S53" s="155">
        <f>ROUND((H53/$U$5)*$S$5,2)</f>
        <v>0</v>
      </c>
      <c r="T53" s="155">
        <f>ROUND((H53/$U$5)*$T$5,2)</f>
        <v>0</v>
      </c>
      <c r="U53" s="155">
        <f>SUM(I53:T53)</f>
        <v>0</v>
      </c>
      <c r="V53" s="126">
        <f t="shared" si="0"/>
        <v>0</v>
      </c>
      <c r="W53" s="18"/>
      <c r="X53" s="18"/>
    </row>
    <row r="54" spans="2:24" hidden="1" outlineLevel="1" x14ac:dyDescent="0.25">
      <c r="B54" s="151">
        <v>7315</v>
      </c>
      <c r="C54" s="152" t="s">
        <v>112</v>
      </c>
      <c r="D54" s="153"/>
      <c r="E54" s="18"/>
      <c r="F54" s="54"/>
      <c r="G54" s="154"/>
      <c r="H54" s="155">
        <f>'Budget Summary'!W54</f>
        <v>0</v>
      </c>
      <c r="I54" s="155">
        <f>ROUND((H54/$U$5)*$I$5,2)</f>
        <v>0</v>
      </c>
      <c r="J54" s="155">
        <f>ROUND((H54/$U$5)*$J$5,2)</f>
        <v>0</v>
      </c>
      <c r="K54" s="155">
        <f>ROUND((H54/$U$5)*$K$5,2)</f>
        <v>0</v>
      </c>
      <c r="L54" s="155">
        <f>ROUND((H54/$U$5)*$L$5,2)</f>
        <v>0</v>
      </c>
      <c r="M54" s="155">
        <f>ROUND((H54/$U$5)*$M$5,2)</f>
        <v>0</v>
      </c>
      <c r="N54" s="155">
        <f>ROUND((H54/$U$5)*$N$5,2)</f>
        <v>0</v>
      </c>
      <c r="O54" s="155">
        <f>ROUND((H54/$U$5)*$O$5,2)</f>
        <v>0</v>
      </c>
      <c r="P54" s="155">
        <f>ROUND((H54/$U$5)*$P$5,2)</f>
        <v>0</v>
      </c>
      <c r="Q54" s="155">
        <f>ROUND((H54/$U$5)*$Q$5,2)</f>
        <v>0</v>
      </c>
      <c r="R54" s="155">
        <f>ROUND((H54/$U$5)*$R$5,2)</f>
        <v>0</v>
      </c>
      <c r="S54" s="155">
        <f>ROUND((H54/$U$5)*$S$5,2)</f>
        <v>0</v>
      </c>
      <c r="T54" s="155">
        <f>ROUND((H54/$U$5)*$T$5,2)</f>
        <v>0</v>
      </c>
      <c r="U54" s="155">
        <f>SUM(I54:T54)</f>
        <v>0</v>
      </c>
      <c r="V54" s="126">
        <f t="shared" si="0"/>
        <v>0</v>
      </c>
      <c r="W54" s="18"/>
      <c r="X54" s="18"/>
    </row>
    <row r="55" spans="2:24" hidden="1" outlineLevel="1" x14ac:dyDescent="0.25">
      <c r="B55" s="151">
        <v>7320</v>
      </c>
      <c r="C55" s="152" t="s">
        <v>374</v>
      </c>
      <c r="D55" s="153"/>
      <c r="E55" s="18"/>
      <c r="F55" s="54"/>
      <c r="G55" s="154"/>
      <c r="H55" s="155">
        <f>'Budget Summary'!W55</f>
        <v>0</v>
      </c>
      <c r="I55" s="155">
        <f>ROUND((H55/$U$5)*$I$5,2)</f>
        <v>0</v>
      </c>
      <c r="J55" s="155">
        <f>ROUND((H55/$U$5)*$J$5,2)</f>
        <v>0</v>
      </c>
      <c r="K55" s="155">
        <f>ROUND((H55/$U$5)*$K$5,2)</f>
        <v>0</v>
      </c>
      <c r="L55" s="155">
        <f>ROUND((H55/$U$5)*$L$5,2)</f>
        <v>0</v>
      </c>
      <c r="M55" s="155">
        <f>ROUND((H55/$U$5)*$M$5,2)</f>
        <v>0</v>
      </c>
      <c r="N55" s="155">
        <f>ROUND((H55/$U$5)*$N$5,2)</f>
        <v>0</v>
      </c>
      <c r="O55" s="155">
        <f>ROUND((H55/$U$5)*$O$5,2)</f>
        <v>0</v>
      </c>
      <c r="P55" s="155">
        <f>ROUND((H55/$U$5)*$P$5,2)</f>
        <v>0</v>
      </c>
      <c r="Q55" s="155">
        <f>ROUND((H55/$U$5)*$Q$5,2)</f>
        <v>0</v>
      </c>
      <c r="R55" s="155">
        <f>ROUND((H55/$U$5)*$R$5,2)</f>
        <v>0</v>
      </c>
      <c r="S55" s="155">
        <f>ROUND((H55/$U$5)*$S$5,2)</f>
        <v>0</v>
      </c>
      <c r="T55" s="155">
        <f>ROUND((H55/$U$5)*$T$5,2)</f>
        <v>0</v>
      </c>
      <c r="U55" s="155">
        <f>SUM(I55:T55)</f>
        <v>0</v>
      </c>
      <c r="V55" s="126">
        <f t="shared" si="0"/>
        <v>0</v>
      </c>
      <c r="W55" s="18"/>
      <c r="X55" s="18"/>
    </row>
    <row r="56" spans="2:24" hidden="1" outlineLevel="1" x14ac:dyDescent="0.25">
      <c r="B56" s="151">
        <v>7330</v>
      </c>
      <c r="C56" s="152" t="s">
        <v>375</v>
      </c>
      <c r="D56" s="153"/>
      <c r="E56" s="18"/>
      <c r="F56" s="54"/>
      <c r="G56" s="154"/>
      <c r="H56" s="155">
        <f>'Budget Summary'!W56</f>
        <v>0</v>
      </c>
      <c r="I56" s="155">
        <f>ROUND((H56/$U$5)*$I$5,2)</f>
        <v>0</v>
      </c>
      <c r="J56" s="155">
        <f>ROUND((H56/$U$5)*$J$5,2)</f>
        <v>0</v>
      </c>
      <c r="K56" s="155">
        <f>ROUND((H56/$U$5)*$K$5,2)</f>
        <v>0</v>
      </c>
      <c r="L56" s="155">
        <f>ROUND((H56/$U$5)*$L$5,2)</f>
        <v>0</v>
      </c>
      <c r="M56" s="155">
        <f>ROUND((H56/$U$5)*$M$5,2)</f>
        <v>0</v>
      </c>
      <c r="N56" s="155">
        <f>ROUND((H56/$U$5)*$N$5,2)</f>
        <v>0</v>
      </c>
      <c r="O56" s="155">
        <f>ROUND((H56/$U$5)*$O$5,2)</f>
        <v>0</v>
      </c>
      <c r="P56" s="155">
        <f>ROUND((H56/$U$5)*$P$5,2)</f>
        <v>0</v>
      </c>
      <c r="Q56" s="155">
        <f>ROUND((H56/$U$5)*$Q$5,2)</f>
        <v>0</v>
      </c>
      <c r="R56" s="155">
        <f>ROUND((H56/$U$5)*$R$5,2)</f>
        <v>0</v>
      </c>
      <c r="S56" s="155">
        <f>ROUND((H56/$U$5)*$S$5,2)</f>
        <v>0</v>
      </c>
      <c r="T56" s="155">
        <f>ROUND((H56/$U$5)*$T$5,2)</f>
        <v>0</v>
      </c>
      <c r="U56" s="155">
        <f>SUM(I56:T56)</f>
        <v>0</v>
      </c>
      <c r="V56" s="126">
        <f t="shared" si="0"/>
        <v>0</v>
      </c>
      <c r="W56" s="18"/>
      <c r="X56" s="18"/>
    </row>
    <row r="57" spans="2:24" collapsed="1" x14ac:dyDescent="0.25">
      <c r="B57" s="163"/>
      <c r="C57" s="162" t="s">
        <v>376</v>
      </c>
      <c r="D57" s="164"/>
      <c r="E57" s="64"/>
      <c r="F57" s="65"/>
      <c r="G57" s="165"/>
      <c r="H57" s="155">
        <f t="shared" ref="H57:V57" si="13">SUBTOTAL(9,H53:H56)</f>
        <v>0</v>
      </c>
      <c r="I57" s="166">
        <f t="shared" si="13"/>
        <v>0</v>
      </c>
      <c r="J57" s="166">
        <f t="shared" si="13"/>
        <v>0</v>
      </c>
      <c r="K57" s="166">
        <f t="shared" si="13"/>
        <v>0</v>
      </c>
      <c r="L57" s="166">
        <f t="shared" si="13"/>
        <v>0</v>
      </c>
      <c r="M57" s="166">
        <f t="shared" si="13"/>
        <v>0</v>
      </c>
      <c r="N57" s="166">
        <f t="shared" si="13"/>
        <v>0</v>
      </c>
      <c r="O57" s="166">
        <f t="shared" si="13"/>
        <v>0</v>
      </c>
      <c r="P57" s="166">
        <f t="shared" si="13"/>
        <v>0</v>
      </c>
      <c r="Q57" s="166">
        <f t="shared" si="13"/>
        <v>0</v>
      </c>
      <c r="R57" s="166">
        <f t="shared" si="13"/>
        <v>0</v>
      </c>
      <c r="S57" s="166">
        <f t="shared" si="13"/>
        <v>0</v>
      </c>
      <c r="T57" s="166">
        <f t="shared" si="13"/>
        <v>0</v>
      </c>
      <c r="U57" s="159">
        <f t="shared" si="13"/>
        <v>0</v>
      </c>
      <c r="V57" s="159">
        <f t="shared" si="13"/>
        <v>0</v>
      </c>
      <c r="W57" s="64"/>
      <c r="X57" s="64"/>
    </row>
    <row r="58" spans="2:24" hidden="1" outlineLevel="1" x14ac:dyDescent="0.25">
      <c r="B58" s="151">
        <v>7410</v>
      </c>
      <c r="C58" s="152" t="s">
        <v>377</v>
      </c>
      <c r="D58" s="153"/>
      <c r="E58" s="18"/>
      <c r="F58" s="54"/>
      <c r="G58" s="154"/>
      <c r="H58" s="155">
        <f>'Budget Summary'!W58</f>
        <v>0</v>
      </c>
      <c r="I58" s="155">
        <f>ROUND((H58/$U$4)*$I$4,2)</f>
        <v>0</v>
      </c>
      <c r="J58" s="155">
        <f>ROUND((H58/$U$4)*$J$4,2)</f>
        <v>0</v>
      </c>
      <c r="K58" s="155">
        <f>ROUND((H58/$U$4)*$K$4,2)</f>
        <v>0</v>
      </c>
      <c r="L58" s="155">
        <f>ROUND((H58/$U$4)*$L$4,2)</f>
        <v>0</v>
      </c>
      <c r="M58" s="155">
        <f>ROUND((H58/$U$4)*$M$4,2)</f>
        <v>0</v>
      </c>
      <c r="N58" s="155">
        <f>ROUND((H58/$U$4)*$N$4,2)</f>
        <v>0</v>
      </c>
      <c r="O58" s="155">
        <f>ROUND((H58/$U$4)*$O$4,2)</f>
        <v>0</v>
      </c>
      <c r="P58" s="155">
        <f>ROUND((H58/$U$4)*$P$4,2)</f>
        <v>0</v>
      </c>
      <c r="Q58" s="155">
        <f>ROUND((H58/$U$4)*$Q$4,2)</f>
        <v>0</v>
      </c>
      <c r="R58" s="155">
        <f>ROUND((H58/$U$4)*$R$4,2)</f>
        <v>0</v>
      </c>
      <c r="S58" s="155">
        <f>ROUND((H58/$U$4)*$S$4,2)</f>
        <v>0</v>
      </c>
      <c r="T58" s="155">
        <f>ROUND((H58/$U$4)*$T$4,2)</f>
        <v>0</v>
      </c>
      <c r="U58" s="155">
        <f t="shared" ref="U58:U69" si="14">SUM(I58:T58)</f>
        <v>0</v>
      </c>
      <c r="V58" s="126">
        <f t="shared" si="0"/>
        <v>0</v>
      </c>
      <c r="W58" s="18"/>
      <c r="X58" s="18"/>
    </row>
    <row r="59" spans="2:24" hidden="1" outlineLevel="1" x14ac:dyDescent="0.25">
      <c r="B59" s="151">
        <v>7411</v>
      </c>
      <c r="C59" s="152" t="s">
        <v>300</v>
      </c>
      <c r="D59" s="153"/>
      <c r="E59" s="18"/>
      <c r="F59" s="54"/>
      <c r="G59" s="154"/>
      <c r="H59" s="155">
        <f>'Budget Summary'!W59</f>
        <v>0</v>
      </c>
      <c r="I59" s="155">
        <f t="shared" ref="I59:I69" si="15">ROUND((H59/$U$4)*$I$4,2)</f>
        <v>0</v>
      </c>
      <c r="J59" s="155">
        <f t="shared" ref="J59:J69" si="16">ROUND((H59/$U$4)*$J$4,2)</f>
        <v>0</v>
      </c>
      <c r="K59" s="155">
        <f t="shared" ref="K59:K69" si="17">ROUND((H59/$U$4)*$K$4,2)</f>
        <v>0</v>
      </c>
      <c r="L59" s="155">
        <f t="shared" ref="L59:L69" si="18">ROUND((H59/$U$4)*$L$4,2)</f>
        <v>0</v>
      </c>
      <c r="M59" s="155">
        <f t="shared" ref="M59:M69" si="19">ROUND((H59/$U$4)*$M$4,2)</f>
        <v>0</v>
      </c>
      <c r="N59" s="155">
        <f t="shared" ref="N59:N69" si="20">ROUND((H59/$U$4)*$N$4,2)</f>
        <v>0</v>
      </c>
      <c r="O59" s="155">
        <f t="shared" ref="O59:O69" si="21">ROUND((H59/$U$4)*$O$4,2)</f>
        <v>0</v>
      </c>
      <c r="P59" s="155">
        <f t="shared" ref="P59:P69" si="22">ROUND((H59/$U$4)*$P$4,2)</f>
        <v>0</v>
      </c>
      <c r="Q59" s="155">
        <f t="shared" ref="Q59:Q69" si="23">ROUND((H59/$U$4)*$Q$4,2)</f>
        <v>0</v>
      </c>
      <c r="R59" s="155">
        <f t="shared" ref="R59:R69" si="24">ROUND((H59/$U$4)*$R$4,2)</f>
        <v>0</v>
      </c>
      <c r="S59" s="155">
        <f t="shared" ref="S59:S69" si="25">ROUND((H59/$U$4)*$S$4,2)</f>
        <v>0</v>
      </c>
      <c r="T59" s="155">
        <f t="shared" ref="T59:T69" si="26">ROUND((H59/$U$4)*$T$4,2)</f>
        <v>0</v>
      </c>
      <c r="U59" s="155">
        <f t="shared" si="14"/>
        <v>0</v>
      </c>
      <c r="V59" s="126">
        <f t="shared" si="0"/>
        <v>0</v>
      </c>
      <c r="W59" s="18"/>
      <c r="X59" s="18"/>
    </row>
    <row r="60" spans="2:24" hidden="1" outlineLevel="1" x14ac:dyDescent="0.25">
      <c r="B60" s="151">
        <v>7415</v>
      </c>
      <c r="C60" s="152" t="s">
        <v>378</v>
      </c>
      <c r="D60" s="153"/>
      <c r="E60" s="18"/>
      <c r="F60" s="54"/>
      <c r="G60" s="154"/>
      <c r="H60" s="155">
        <f>'Budget Summary'!W60</f>
        <v>0</v>
      </c>
      <c r="I60" s="155">
        <f t="shared" si="15"/>
        <v>0</v>
      </c>
      <c r="J60" s="155">
        <f t="shared" si="16"/>
        <v>0</v>
      </c>
      <c r="K60" s="155">
        <f t="shared" si="17"/>
        <v>0</v>
      </c>
      <c r="L60" s="155">
        <f t="shared" si="18"/>
        <v>0</v>
      </c>
      <c r="M60" s="155">
        <f t="shared" si="19"/>
        <v>0</v>
      </c>
      <c r="N60" s="155">
        <f t="shared" si="20"/>
        <v>0</v>
      </c>
      <c r="O60" s="155">
        <f t="shared" si="21"/>
        <v>0</v>
      </c>
      <c r="P60" s="155">
        <f t="shared" si="22"/>
        <v>0</v>
      </c>
      <c r="Q60" s="155">
        <f t="shared" si="23"/>
        <v>0</v>
      </c>
      <c r="R60" s="155">
        <f t="shared" si="24"/>
        <v>0</v>
      </c>
      <c r="S60" s="155">
        <f t="shared" si="25"/>
        <v>0</v>
      </c>
      <c r="T60" s="155">
        <f t="shared" si="26"/>
        <v>0</v>
      </c>
      <c r="U60" s="155">
        <f t="shared" si="14"/>
        <v>0</v>
      </c>
      <c r="V60" s="126">
        <f t="shared" si="0"/>
        <v>0</v>
      </c>
      <c r="W60" s="18"/>
      <c r="X60" s="18"/>
    </row>
    <row r="61" spans="2:24" hidden="1" outlineLevel="1" x14ac:dyDescent="0.25">
      <c r="B61" s="151">
        <v>7420</v>
      </c>
      <c r="C61" s="152" t="s">
        <v>379</v>
      </c>
      <c r="D61" s="153"/>
      <c r="E61" s="18"/>
      <c r="F61" s="54"/>
      <c r="G61" s="154"/>
      <c r="H61" s="155">
        <f>'Budget Summary'!W61</f>
        <v>0</v>
      </c>
      <c r="I61" s="155">
        <f t="shared" si="15"/>
        <v>0</v>
      </c>
      <c r="J61" s="155">
        <f t="shared" si="16"/>
        <v>0</v>
      </c>
      <c r="K61" s="155">
        <f t="shared" si="17"/>
        <v>0</v>
      </c>
      <c r="L61" s="155">
        <f t="shared" si="18"/>
        <v>0</v>
      </c>
      <c r="M61" s="155">
        <f t="shared" si="19"/>
        <v>0</v>
      </c>
      <c r="N61" s="155">
        <f t="shared" si="20"/>
        <v>0</v>
      </c>
      <c r="O61" s="155">
        <f t="shared" si="21"/>
        <v>0</v>
      </c>
      <c r="P61" s="155">
        <f t="shared" si="22"/>
        <v>0</v>
      </c>
      <c r="Q61" s="155">
        <f t="shared" si="23"/>
        <v>0</v>
      </c>
      <c r="R61" s="155">
        <f t="shared" si="24"/>
        <v>0</v>
      </c>
      <c r="S61" s="155">
        <f t="shared" si="25"/>
        <v>0</v>
      </c>
      <c r="T61" s="155">
        <f t="shared" si="26"/>
        <v>0</v>
      </c>
      <c r="U61" s="155">
        <f t="shared" si="14"/>
        <v>0</v>
      </c>
      <c r="V61" s="126">
        <f t="shared" si="0"/>
        <v>0</v>
      </c>
      <c r="W61" s="18"/>
      <c r="X61" s="18"/>
    </row>
    <row r="62" spans="2:24" hidden="1" outlineLevel="1" x14ac:dyDescent="0.25">
      <c r="B62" s="151">
        <v>7430</v>
      </c>
      <c r="C62" s="152" t="s">
        <v>380</v>
      </c>
      <c r="D62" s="153"/>
      <c r="E62" s="18"/>
      <c r="F62" s="54"/>
      <c r="G62" s="154"/>
      <c r="H62" s="155">
        <f>'Budget Summary'!W62</f>
        <v>0</v>
      </c>
      <c r="I62" s="155">
        <f t="shared" si="15"/>
        <v>0</v>
      </c>
      <c r="J62" s="155">
        <f t="shared" si="16"/>
        <v>0</v>
      </c>
      <c r="K62" s="155">
        <f t="shared" si="17"/>
        <v>0</v>
      </c>
      <c r="L62" s="155">
        <f t="shared" si="18"/>
        <v>0</v>
      </c>
      <c r="M62" s="155">
        <f t="shared" si="19"/>
        <v>0</v>
      </c>
      <c r="N62" s="155">
        <f t="shared" si="20"/>
        <v>0</v>
      </c>
      <c r="O62" s="155">
        <f t="shared" si="21"/>
        <v>0</v>
      </c>
      <c r="P62" s="155">
        <f t="shared" si="22"/>
        <v>0</v>
      </c>
      <c r="Q62" s="155">
        <f t="shared" si="23"/>
        <v>0</v>
      </c>
      <c r="R62" s="155">
        <f t="shared" si="24"/>
        <v>0</v>
      </c>
      <c r="S62" s="155">
        <f t="shared" si="25"/>
        <v>0</v>
      </c>
      <c r="T62" s="155">
        <f t="shared" si="26"/>
        <v>0</v>
      </c>
      <c r="U62" s="155">
        <f t="shared" si="14"/>
        <v>0</v>
      </c>
      <c r="V62" s="126">
        <f t="shared" si="0"/>
        <v>0</v>
      </c>
      <c r="W62" s="18"/>
      <c r="X62" s="18"/>
    </row>
    <row r="63" spans="2:24" hidden="1" outlineLevel="1" x14ac:dyDescent="0.25">
      <c r="B63" s="151">
        <v>7431</v>
      </c>
      <c r="C63" s="152" t="s">
        <v>118</v>
      </c>
      <c r="D63" s="153"/>
      <c r="E63" s="18"/>
      <c r="F63" s="54"/>
      <c r="G63" s="154"/>
      <c r="H63" s="155">
        <f>'Budget Summary'!W63</f>
        <v>0</v>
      </c>
      <c r="I63" s="155">
        <f t="shared" si="15"/>
        <v>0</v>
      </c>
      <c r="J63" s="155">
        <f t="shared" si="16"/>
        <v>0</v>
      </c>
      <c r="K63" s="155">
        <f t="shared" si="17"/>
        <v>0</v>
      </c>
      <c r="L63" s="155">
        <f t="shared" si="18"/>
        <v>0</v>
      </c>
      <c r="M63" s="155">
        <f t="shared" si="19"/>
        <v>0</v>
      </c>
      <c r="N63" s="155">
        <f t="shared" si="20"/>
        <v>0</v>
      </c>
      <c r="O63" s="155">
        <f t="shared" si="21"/>
        <v>0</v>
      </c>
      <c r="P63" s="155">
        <f t="shared" si="22"/>
        <v>0</v>
      </c>
      <c r="Q63" s="155">
        <f t="shared" si="23"/>
        <v>0</v>
      </c>
      <c r="R63" s="155">
        <f t="shared" si="24"/>
        <v>0</v>
      </c>
      <c r="S63" s="155">
        <f t="shared" si="25"/>
        <v>0</v>
      </c>
      <c r="T63" s="155">
        <f t="shared" si="26"/>
        <v>0</v>
      </c>
      <c r="U63" s="155">
        <f t="shared" si="14"/>
        <v>0</v>
      </c>
      <c r="V63" s="126">
        <f t="shared" si="0"/>
        <v>0</v>
      </c>
      <c r="W63" s="18"/>
      <c r="X63" s="18"/>
    </row>
    <row r="64" spans="2:24" hidden="1" outlineLevel="1" x14ac:dyDescent="0.25">
      <c r="B64" s="151">
        <v>7435</v>
      </c>
      <c r="C64" s="152" t="s">
        <v>116</v>
      </c>
      <c r="D64" s="153"/>
      <c r="E64" s="18"/>
      <c r="F64" s="54"/>
      <c r="G64" s="154"/>
      <c r="H64" s="155">
        <f>'Budget Summary'!W64</f>
        <v>0</v>
      </c>
      <c r="I64" s="155">
        <f t="shared" si="15"/>
        <v>0</v>
      </c>
      <c r="J64" s="155">
        <f t="shared" si="16"/>
        <v>0</v>
      </c>
      <c r="K64" s="155">
        <f t="shared" si="17"/>
        <v>0</v>
      </c>
      <c r="L64" s="155">
        <f t="shared" si="18"/>
        <v>0</v>
      </c>
      <c r="M64" s="155">
        <f t="shared" si="19"/>
        <v>0</v>
      </c>
      <c r="N64" s="155">
        <f t="shared" si="20"/>
        <v>0</v>
      </c>
      <c r="O64" s="155">
        <f t="shared" si="21"/>
        <v>0</v>
      </c>
      <c r="P64" s="155">
        <f t="shared" si="22"/>
        <v>0</v>
      </c>
      <c r="Q64" s="155">
        <f t="shared" si="23"/>
        <v>0</v>
      </c>
      <c r="R64" s="155">
        <f t="shared" si="24"/>
        <v>0</v>
      </c>
      <c r="S64" s="155">
        <f t="shared" si="25"/>
        <v>0</v>
      </c>
      <c r="T64" s="155">
        <f t="shared" si="26"/>
        <v>0</v>
      </c>
      <c r="U64" s="155">
        <f t="shared" si="14"/>
        <v>0</v>
      </c>
      <c r="V64" s="126">
        <f t="shared" si="0"/>
        <v>0</v>
      </c>
      <c r="W64" s="18"/>
      <c r="X64" s="18"/>
    </row>
    <row r="65" spans="2:24" hidden="1" outlineLevel="1" x14ac:dyDescent="0.25">
      <c r="B65" s="151">
        <v>7436</v>
      </c>
      <c r="C65" s="152" t="s">
        <v>117</v>
      </c>
      <c r="D65" s="153"/>
      <c r="E65" s="18"/>
      <c r="F65" s="54"/>
      <c r="G65" s="154"/>
      <c r="H65" s="155">
        <f>'Budget Summary'!W65</f>
        <v>0</v>
      </c>
      <c r="I65" s="155">
        <f t="shared" si="15"/>
        <v>0</v>
      </c>
      <c r="J65" s="155">
        <f t="shared" si="16"/>
        <v>0</v>
      </c>
      <c r="K65" s="155">
        <f t="shared" si="17"/>
        <v>0</v>
      </c>
      <c r="L65" s="155">
        <f t="shared" si="18"/>
        <v>0</v>
      </c>
      <c r="M65" s="155">
        <f t="shared" si="19"/>
        <v>0</v>
      </c>
      <c r="N65" s="155">
        <f t="shared" si="20"/>
        <v>0</v>
      </c>
      <c r="O65" s="155">
        <f t="shared" si="21"/>
        <v>0</v>
      </c>
      <c r="P65" s="155">
        <f t="shared" si="22"/>
        <v>0</v>
      </c>
      <c r="Q65" s="155">
        <f t="shared" si="23"/>
        <v>0</v>
      </c>
      <c r="R65" s="155">
        <f t="shared" si="24"/>
        <v>0</v>
      </c>
      <c r="S65" s="155">
        <f t="shared" si="25"/>
        <v>0</v>
      </c>
      <c r="T65" s="155">
        <f t="shared" si="26"/>
        <v>0</v>
      </c>
      <c r="U65" s="155">
        <f t="shared" si="14"/>
        <v>0</v>
      </c>
      <c r="V65" s="126">
        <f t="shared" si="0"/>
        <v>0</v>
      </c>
      <c r="W65" s="18"/>
      <c r="X65" s="18"/>
    </row>
    <row r="66" spans="2:24" hidden="1" outlineLevel="1" x14ac:dyDescent="0.25">
      <c r="B66" s="151">
        <v>7440</v>
      </c>
      <c r="C66" s="152" t="s">
        <v>381</v>
      </c>
      <c r="D66" s="153"/>
      <c r="E66" s="18"/>
      <c r="F66" s="54"/>
      <c r="G66" s="154"/>
      <c r="H66" s="155">
        <f>'Budget Summary'!W66</f>
        <v>0</v>
      </c>
      <c r="I66" s="155">
        <f t="shared" si="15"/>
        <v>0</v>
      </c>
      <c r="J66" s="155">
        <f t="shared" si="16"/>
        <v>0</v>
      </c>
      <c r="K66" s="155">
        <f t="shared" si="17"/>
        <v>0</v>
      </c>
      <c r="L66" s="155">
        <f t="shared" si="18"/>
        <v>0</v>
      </c>
      <c r="M66" s="155">
        <f t="shared" si="19"/>
        <v>0</v>
      </c>
      <c r="N66" s="155">
        <f t="shared" si="20"/>
        <v>0</v>
      </c>
      <c r="O66" s="155">
        <f t="shared" si="21"/>
        <v>0</v>
      </c>
      <c r="P66" s="155">
        <f t="shared" si="22"/>
        <v>0</v>
      </c>
      <c r="Q66" s="155">
        <f t="shared" si="23"/>
        <v>0</v>
      </c>
      <c r="R66" s="155">
        <f t="shared" si="24"/>
        <v>0</v>
      </c>
      <c r="S66" s="155">
        <f t="shared" si="25"/>
        <v>0</v>
      </c>
      <c r="T66" s="155">
        <f t="shared" si="26"/>
        <v>0</v>
      </c>
      <c r="U66" s="155">
        <f t="shared" si="14"/>
        <v>0</v>
      </c>
      <c r="V66" s="126">
        <f t="shared" si="0"/>
        <v>0</v>
      </c>
      <c r="W66" s="18"/>
      <c r="X66" s="18"/>
    </row>
    <row r="67" spans="2:24" hidden="1" outlineLevel="1" x14ac:dyDescent="0.25">
      <c r="B67" s="151">
        <v>7445</v>
      </c>
      <c r="C67" s="152" t="s">
        <v>304</v>
      </c>
      <c r="D67" s="153"/>
      <c r="E67" s="18"/>
      <c r="F67" s="54"/>
      <c r="G67" s="154"/>
      <c r="H67" s="155">
        <f>'Budget Summary'!W67</f>
        <v>0</v>
      </c>
      <c r="I67" s="155">
        <f t="shared" si="15"/>
        <v>0</v>
      </c>
      <c r="J67" s="155">
        <f t="shared" si="16"/>
        <v>0</v>
      </c>
      <c r="K67" s="155">
        <f t="shared" si="17"/>
        <v>0</v>
      </c>
      <c r="L67" s="155">
        <f t="shared" si="18"/>
        <v>0</v>
      </c>
      <c r="M67" s="155">
        <f t="shared" si="19"/>
        <v>0</v>
      </c>
      <c r="N67" s="155">
        <f t="shared" si="20"/>
        <v>0</v>
      </c>
      <c r="O67" s="155">
        <f t="shared" si="21"/>
        <v>0</v>
      </c>
      <c r="P67" s="155">
        <f t="shared" si="22"/>
        <v>0</v>
      </c>
      <c r="Q67" s="155">
        <f t="shared" si="23"/>
        <v>0</v>
      </c>
      <c r="R67" s="155">
        <f t="shared" si="24"/>
        <v>0</v>
      </c>
      <c r="S67" s="155">
        <f t="shared" si="25"/>
        <v>0</v>
      </c>
      <c r="T67" s="155">
        <f t="shared" si="26"/>
        <v>0</v>
      </c>
      <c r="U67" s="155">
        <f t="shared" si="14"/>
        <v>0</v>
      </c>
      <c r="V67" s="126">
        <f t="shared" si="0"/>
        <v>0</v>
      </c>
      <c r="W67" s="18"/>
      <c r="X67" s="18"/>
    </row>
    <row r="68" spans="2:24" hidden="1" outlineLevel="1" x14ac:dyDescent="0.25">
      <c r="B68" s="151">
        <v>7450</v>
      </c>
      <c r="C68" s="152" t="s">
        <v>382</v>
      </c>
      <c r="D68" s="153"/>
      <c r="E68" s="18"/>
      <c r="F68" s="54"/>
      <c r="G68" s="154"/>
      <c r="H68" s="155">
        <f>'Budget Summary'!W68</f>
        <v>0</v>
      </c>
      <c r="I68" s="155">
        <f t="shared" si="15"/>
        <v>0</v>
      </c>
      <c r="J68" s="155">
        <f t="shared" si="16"/>
        <v>0</v>
      </c>
      <c r="K68" s="155">
        <f t="shared" si="17"/>
        <v>0</v>
      </c>
      <c r="L68" s="155">
        <f t="shared" si="18"/>
        <v>0</v>
      </c>
      <c r="M68" s="155">
        <f t="shared" si="19"/>
        <v>0</v>
      </c>
      <c r="N68" s="155">
        <f t="shared" si="20"/>
        <v>0</v>
      </c>
      <c r="O68" s="155">
        <f t="shared" si="21"/>
        <v>0</v>
      </c>
      <c r="P68" s="155">
        <f t="shared" si="22"/>
        <v>0</v>
      </c>
      <c r="Q68" s="155">
        <f t="shared" si="23"/>
        <v>0</v>
      </c>
      <c r="R68" s="155">
        <f t="shared" si="24"/>
        <v>0</v>
      </c>
      <c r="S68" s="155">
        <f t="shared" si="25"/>
        <v>0</v>
      </c>
      <c r="T68" s="155">
        <f t="shared" si="26"/>
        <v>0</v>
      </c>
      <c r="U68" s="155">
        <f t="shared" si="14"/>
        <v>0</v>
      </c>
      <c r="V68" s="126">
        <f t="shared" si="0"/>
        <v>0</v>
      </c>
      <c r="W68" s="18"/>
      <c r="X68" s="18"/>
    </row>
    <row r="69" spans="2:24" hidden="1" outlineLevel="1" x14ac:dyDescent="0.25">
      <c r="B69" s="151">
        <v>7490</v>
      </c>
      <c r="C69" s="152" t="s">
        <v>630</v>
      </c>
      <c r="D69" s="153"/>
      <c r="E69" s="18"/>
      <c r="F69" s="54"/>
      <c r="G69" s="154"/>
      <c r="H69" s="155">
        <f>'Budget Summary'!W69</f>
        <v>0</v>
      </c>
      <c r="I69" s="155">
        <f t="shared" si="15"/>
        <v>0</v>
      </c>
      <c r="J69" s="155">
        <f t="shared" si="16"/>
        <v>0</v>
      </c>
      <c r="K69" s="155">
        <f t="shared" si="17"/>
        <v>0</v>
      </c>
      <c r="L69" s="155">
        <f t="shared" si="18"/>
        <v>0</v>
      </c>
      <c r="M69" s="155">
        <f t="shared" si="19"/>
        <v>0</v>
      </c>
      <c r="N69" s="155">
        <f t="shared" si="20"/>
        <v>0</v>
      </c>
      <c r="O69" s="155">
        <f t="shared" si="21"/>
        <v>0</v>
      </c>
      <c r="P69" s="155">
        <f t="shared" si="22"/>
        <v>0</v>
      </c>
      <c r="Q69" s="155">
        <f t="shared" si="23"/>
        <v>0</v>
      </c>
      <c r="R69" s="155">
        <f t="shared" si="24"/>
        <v>0</v>
      </c>
      <c r="S69" s="155">
        <f t="shared" si="25"/>
        <v>0</v>
      </c>
      <c r="T69" s="155">
        <f t="shared" si="26"/>
        <v>0</v>
      </c>
      <c r="U69" s="155">
        <f t="shared" si="14"/>
        <v>0</v>
      </c>
      <c r="V69" s="126">
        <f t="shared" si="0"/>
        <v>0</v>
      </c>
      <c r="W69" s="18"/>
      <c r="X69" s="18"/>
    </row>
    <row r="70" spans="2:24" collapsed="1" x14ac:dyDescent="0.25">
      <c r="B70" s="163"/>
      <c r="C70" s="162" t="s">
        <v>384</v>
      </c>
      <c r="D70" s="164"/>
      <c r="E70" s="64"/>
      <c r="F70" s="65"/>
      <c r="G70" s="165"/>
      <c r="H70" s="155">
        <f t="shared" ref="H70:V70" si="27">SUBTOTAL(9,H58:H69)</f>
        <v>0</v>
      </c>
      <c r="I70" s="166">
        <f t="shared" si="27"/>
        <v>0</v>
      </c>
      <c r="J70" s="166">
        <f t="shared" si="27"/>
        <v>0</v>
      </c>
      <c r="K70" s="166">
        <f t="shared" si="27"/>
        <v>0</v>
      </c>
      <c r="L70" s="166">
        <f t="shared" si="27"/>
        <v>0</v>
      </c>
      <c r="M70" s="166">
        <f t="shared" si="27"/>
        <v>0</v>
      </c>
      <c r="N70" s="166">
        <f t="shared" si="27"/>
        <v>0</v>
      </c>
      <c r="O70" s="166">
        <f t="shared" si="27"/>
        <v>0</v>
      </c>
      <c r="P70" s="166">
        <f t="shared" si="27"/>
        <v>0</v>
      </c>
      <c r="Q70" s="166">
        <f t="shared" si="27"/>
        <v>0</v>
      </c>
      <c r="R70" s="166">
        <f t="shared" si="27"/>
        <v>0</v>
      </c>
      <c r="S70" s="166">
        <f t="shared" si="27"/>
        <v>0</v>
      </c>
      <c r="T70" s="166">
        <f t="shared" si="27"/>
        <v>0</v>
      </c>
      <c r="U70" s="159">
        <f t="shared" si="27"/>
        <v>0</v>
      </c>
      <c r="V70" s="159">
        <f t="shared" si="27"/>
        <v>0</v>
      </c>
      <c r="W70" s="64"/>
      <c r="X70" s="64"/>
    </row>
    <row r="71" spans="2:24" hidden="1" outlineLevel="1" x14ac:dyDescent="0.25">
      <c r="B71" s="151">
        <v>7510</v>
      </c>
      <c r="C71" s="152" t="s">
        <v>385</v>
      </c>
      <c r="D71" s="187"/>
      <c r="E71" s="18"/>
      <c r="F71" s="54"/>
      <c r="G71" s="188"/>
      <c r="H71" s="155">
        <f>'Budget Summary'!W71</f>
        <v>0</v>
      </c>
      <c r="I71" s="155">
        <f>ROUND($H71*I$246,2)</f>
        <v>0</v>
      </c>
      <c r="J71" s="155">
        <f t="shared" ref="J71:T73" si="28">ROUND($H71*J$246,2)</f>
        <v>0</v>
      </c>
      <c r="K71" s="155">
        <f t="shared" si="28"/>
        <v>0</v>
      </c>
      <c r="L71" s="155">
        <f t="shared" si="28"/>
        <v>0</v>
      </c>
      <c r="M71" s="155">
        <f t="shared" si="28"/>
        <v>0</v>
      </c>
      <c r="N71" s="155">
        <f t="shared" si="28"/>
        <v>0</v>
      </c>
      <c r="O71" s="155">
        <f t="shared" si="28"/>
        <v>0</v>
      </c>
      <c r="P71" s="155">
        <f t="shared" si="28"/>
        <v>0</v>
      </c>
      <c r="Q71" s="155">
        <f t="shared" si="28"/>
        <v>0</v>
      </c>
      <c r="R71" s="155">
        <f t="shared" si="28"/>
        <v>0</v>
      </c>
      <c r="S71" s="155">
        <f t="shared" si="28"/>
        <v>0</v>
      </c>
      <c r="T71" s="155">
        <f t="shared" si="28"/>
        <v>0</v>
      </c>
      <c r="U71" s="157">
        <f>SUM(I71:T71)</f>
        <v>0</v>
      </c>
      <c r="V71" s="126">
        <f t="shared" si="0"/>
        <v>0</v>
      </c>
      <c r="W71" s="18"/>
      <c r="X71" s="18"/>
    </row>
    <row r="72" spans="2:24" hidden="1" outlineLevel="1" x14ac:dyDescent="0.25">
      <c r="B72" s="151">
        <v>7520</v>
      </c>
      <c r="C72" s="152" t="s">
        <v>386</v>
      </c>
      <c r="D72" s="187"/>
      <c r="E72" s="18"/>
      <c r="F72" s="54"/>
      <c r="G72" s="188"/>
      <c r="H72" s="155">
        <f>'Budget Summary'!W72</f>
        <v>0</v>
      </c>
      <c r="I72" s="155">
        <f>ROUND($H72*I$246,2)</f>
        <v>0</v>
      </c>
      <c r="J72" s="155">
        <f t="shared" si="28"/>
        <v>0</v>
      </c>
      <c r="K72" s="155">
        <f t="shared" si="28"/>
        <v>0</v>
      </c>
      <c r="L72" s="155">
        <f t="shared" si="28"/>
        <v>0</v>
      </c>
      <c r="M72" s="155">
        <f t="shared" si="28"/>
        <v>0</v>
      </c>
      <c r="N72" s="155">
        <f t="shared" si="28"/>
        <v>0</v>
      </c>
      <c r="O72" s="155">
        <f t="shared" si="28"/>
        <v>0</v>
      </c>
      <c r="P72" s="155">
        <f t="shared" si="28"/>
        <v>0</v>
      </c>
      <c r="Q72" s="155">
        <f t="shared" si="28"/>
        <v>0</v>
      </c>
      <c r="R72" s="155">
        <f t="shared" si="28"/>
        <v>0</v>
      </c>
      <c r="S72" s="155">
        <f t="shared" si="28"/>
        <v>0</v>
      </c>
      <c r="T72" s="155">
        <f t="shared" si="28"/>
        <v>0</v>
      </c>
      <c r="U72" s="157">
        <f>SUM(I72:T72)</f>
        <v>0</v>
      </c>
      <c r="V72" s="126">
        <f t="shared" si="0"/>
        <v>0</v>
      </c>
      <c r="W72" s="18"/>
      <c r="X72" s="18"/>
    </row>
    <row r="73" spans="2:24" hidden="1" outlineLevel="1" x14ac:dyDescent="0.25">
      <c r="B73" s="151">
        <v>7530</v>
      </c>
      <c r="C73" s="152" t="s">
        <v>387</v>
      </c>
      <c r="D73" s="187"/>
      <c r="E73" s="18"/>
      <c r="F73" s="54"/>
      <c r="G73" s="188"/>
      <c r="H73" s="155">
        <f>'Budget Summary'!W73</f>
        <v>0</v>
      </c>
      <c r="I73" s="155">
        <f>ROUND($H73*I$246,2)</f>
        <v>0</v>
      </c>
      <c r="J73" s="155">
        <f t="shared" si="28"/>
        <v>0</v>
      </c>
      <c r="K73" s="155">
        <f t="shared" si="28"/>
        <v>0</v>
      </c>
      <c r="L73" s="155">
        <f t="shared" si="28"/>
        <v>0</v>
      </c>
      <c r="M73" s="155">
        <f t="shared" si="28"/>
        <v>0</v>
      </c>
      <c r="N73" s="155">
        <f t="shared" si="28"/>
        <v>0</v>
      </c>
      <c r="O73" s="155">
        <f t="shared" si="28"/>
        <v>0</v>
      </c>
      <c r="P73" s="155">
        <f t="shared" si="28"/>
        <v>0</v>
      </c>
      <c r="Q73" s="155">
        <f t="shared" si="28"/>
        <v>0</v>
      </c>
      <c r="R73" s="155">
        <f t="shared" si="28"/>
        <v>0</v>
      </c>
      <c r="S73" s="155">
        <f t="shared" si="28"/>
        <v>0</v>
      </c>
      <c r="T73" s="155">
        <f t="shared" si="28"/>
        <v>0</v>
      </c>
      <c r="U73" s="157">
        <f>SUM(I73:T73)</f>
        <v>0</v>
      </c>
      <c r="V73" s="126">
        <f t="shared" si="0"/>
        <v>0</v>
      </c>
      <c r="W73" s="18"/>
      <c r="X73" s="18"/>
    </row>
    <row r="74" spans="2:24" collapsed="1" x14ac:dyDescent="0.25">
      <c r="B74" s="163"/>
      <c r="C74" s="162" t="s">
        <v>388</v>
      </c>
      <c r="D74" s="164"/>
      <c r="E74" s="64"/>
      <c r="F74" s="65"/>
      <c r="G74" s="165"/>
      <c r="H74" s="155">
        <f t="shared" ref="H74:V74" si="29">SUBTOTAL(9,H71:H73)</f>
        <v>0</v>
      </c>
      <c r="I74" s="166">
        <f t="shared" si="29"/>
        <v>0</v>
      </c>
      <c r="J74" s="166">
        <f t="shared" si="29"/>
        <v>0</v>
      </c>
      <c r="K74" s="166">
        <f t="shared" si="29"/>
        <v>0</v>
      </c>
      <c r="L74" s="166">
        <f t="shared" si="29"/>
        <v>0</v>
      </c>
      <c r="M74" s="166">
        <f t="shared" si="29"/>
        <v>0</v>
      </c>
      <c r="N74" s="166">
        <f t="shared" si="29"/>
        <v>0</v>
      </c>
      <c r="O74" s="166">
        <f t="shared" si="29"/>
        <v>0</v>
      </c>
      <c r="P74" s="166">
        <f t="shared" si="29"/>
        <v>0</v>
      </c>
      <c r="Q74" s="166">
        <f t="shared" si="29"/>
        <v>0</v>
      </c>
      <c r="R74" s="166">
        <f t="shared" si="29"/>
        <v>0</v>
      </c>
      <c r="S74" s="166">
        <f t="shared" si="29"/>
        <v>0</v>
      </c>
      <c r="T74" s="166">
        <f t="shared" si="29"/>
        <v>0</v>
      </c>
      <c r="U74" s="159">
        <f t="shared" si="29"/>
        <v>0</v>
      </c>
      <c r="V74" s="159">
        <f t="shared" si="29"/>
        <v>0</v>
      </c>
      <c r="W74" s="64"/>
      <c r="X74" s="64"/>
    </row>
    <row r="75" spans="2:24" hidden="1" outlineLevel="1" x14ac:dyDescent="0.25">
      <c r="B75" s="151">
        <v>7540</v>
      </c>
      <c r="C75" s="152" t="s">
        <v>389</v>
      </c>
      <c r="D75" s="187"/>
      <c r="E75" s="18"/>
      <c r="F75" s="54"/>
      <c r="G75" s="188"/>
      <c r="H75" s="155">
        <f>'Budget Summary'!W75</f>
        <v>0</v>
      </c>
      <c r="I75" s="155">
        <f>ROUND($H75*I$246,2)</f>
        <v>0</v>
      </c>
      <c r="J75" s="155">
        <f t="shared" ref="J75:T75" si="30">ROUND($H75*J$246,2)</f>
        <v>0</v>
      </c>
      <c r="K75" s="155">
        <f t="shared" si="30"/>
        <v>0</v>
      </c>
      <c r="L75" s="155">
        <f t="shared" si="30"/>
        <v>0</v>
      </c>
      <c r="M75" s="155">
        <f t="shared" si="30"/>
        <v>0</v>
      </c>
      <c r="N75" s="155">
        <f t="shared" si="30"/>
        <v>0</v>
      </c>
      <c r="O75" s="155">
        <f t="shared" si="30"/>
        <v>0</v>
      </c>
      <c r="P75" s="155">
        <f t="shared" si="30"/>
        <v>0</v>
      </c>
      <c r="Q75" s="155">
        <f t="shared" si="30"/>
        <v>0</v>
      </c>
      <c r="R75" s="155">
        <f t="shared" si="30"/>
        <v>0</v>
      </c>
      <c r="S75" s="155">
        <f t="shared" si="30"/>
        <v>0</v>
      </c>
      <c r="T75" s="155">
        <f t="shared" si="30"/>
        <v>0</v>
      </c>
      <c r="U75" s="157">
        <f t="shared" ref="U75:U82" si="31">SUM(I75:T75)</f>
        <v>0</v>
      </c>
      <c r="V75" s="126">
        <f t="shared" ref="V75:V138" si="32">H75-U75</f>
        <v>0</v>
      </c>
      <c r="W75" s="18"/>
      <c r="X75" s="18"/>
    </row>
    <row r="76" spans="2:24" hidden="1" outlineLevel="1" x14ac:dyDescent="0.25">
      <c r="B76" s="151">
        <v>7545</v>
      </c>
      <c r="C76" s="152" t="s">
        <v>390</v>
      </c>
      <c r="D76" s="187"/>
      <c r="E76" s="18"/>
      <c r="F76" s="54"/>
      <c r="G76" s="188"/>
      <c r="H76" s="155">
        <f>'Budget Summary'!W76</f>
        <v>0</v>
      </c>
      <c r="I76" s="155">
        <f t="shared" ref="I76:T91" si="33">ROUND($H76*I$246,2)</f>
        <v>0</v>
      </c>
      <c r="J76" s="155">
        <f t="shared" si="33"/>
        <v>0</v>
      </c>
      <c r="K76" s="155">
        <f t="shared" si="33"/>
        <v>0</v>
      </c>
      <c r="L76" s="155">
        <f t="shared" si="33"/>
        <v>0</v>
      </c>
      <c r="M76" s="155">
        <f t="shared" si="33"/>
        <v>0</v>
      </c>
      <c r="N76" s="155">
        <f t="shared" si="33"/>
        <v>0</v>
      </c>
      <c r="O76" s="155">
        <f t="shared" si="33"/>
        <v>0</v>
      </c>
      <c r="P76" s="155">
        <f t="shared" si="33"/>
        <v>0</v>
      </c>
      <c r="Q76" s="155">
        <f t="shared" si="33"/>
        <v>0</v>
      </c>
      <c r="R76" s="155">
        <f t="shared" si="33"/>
        <v>0</v>
      </c>
      <c r="S76" s="155">
        <f t="shared" si="33"/>
        <v>0</v>
      </c>
      <c r="T76" s="155">
        <f t="shared" si="33"/>
        <v>0</v>
      </c>
      <c r="U76" s="157">
        <f>SUM(I76:T76)</f>
        <v>0</v>
      </c>
      <c r="V76" s="126">
        <f t="shared" si="32"/>
        <v>0</v>
      </c>
      <c r="W76" s="18"/>
      <c r="X76" s="18"/>
    </row>
    <row r="77" spans="2:24" hidden="1" outlineLevel="1" x14ac:dyDescent="0.25">
      <c r="B77" s="151">
        <v>7550</v>
      </c>
      <c r="C77" s="152" t="s">
        <v>631</v>
      </c>
      <c r="D77" s="187"/>
      <c r="E77" s="18"/>
      <c r="F77" s="54"/>
      <c r="G77" s="188"/>
      <c r="H77" s="155">
        <f>'Budget Summary'!W77</f>
        <v>0</v>
      </c>
      <c r="I77" s="155">
        <f t="shared" si="33"/>
        <v>0</v>
      </c>
      <c r="J77" s="155">
        <f t="shared" si="33"/>
        <v>0</v>
      </c>
      <c r="K77" s="155">
        <f t="shared" si="33"/>
        <v>0</v>
      </c>
      <c r="L77" s="155">
        <f t="shared" si="33"/>
        <v>0</v>
      </c>
      <c r="M77" s="155">
        <f t="shared" si="33"/>
        <v>0</v>
      </c>
      <c r="N77" s="155">
        <f t="shared" si="33"/>
        <v>0</v>
      </c>
      <c r="O77" s="155">
        <f t="shared" si="33"/>
        <v>0</v>
      </c>
      <c r="P77" s="155">
        <f t="shared" si="33"/>
        <v>0</v>
      </c>
      <c r="Q77" s="155">
        <f t="shared" si="33"/>
        <v>0</v>
      </c>
      <c r="R77" s="155">
        <f t="shared" si="33"/>
        <v>0</v>
      </c>
      <c r="S77" s="155">
        <f t="shared" si="33"/>
        <v>0</v>
      </c>
      <c r="T77" s="155">
        <f t="shared" si="33"/>
        <v>0</v>
      </c>
      <c r="U77" s="157">
        <f t="shared" si="31"/>
        <v>0</v>
      </c>
      <c r="V77" s="126">
        <f t="shared" si="32"/>
        <v>0</v>
      </c>
      <c r="W77" s="18"/>
      <c r="X77" s="18"/>
    </row>
    <row r="78" spans="2:24" hidden="1" outlineLevel="1" x14ac:dyDescent="0.25">
      <c r="B78" s="151">
        <v>7560</v>
      </c>
      <c r="C78" s="152" t="s">
        <v>632</v>
      </c>
      <c r="D78" s="187"/>
      <c r="E78" s="18"/>
      <c r="F78" s="54"/>
      <c r="G78" s="188"/>
      <c r="H78" s="155">
        <f>'Budget Summary'!W78</f>
        <v>0</v>
      </c>
      <c r="I78" s="155">
        <f t="shared" si="33"/>
        <v>0</v>
      </c>
      <c r="J78" s="155">
        <f t="shared" si="33"/>
        <v>0</v>
      </c>
      <c r="K78" s="155">
        <f t="shared" si="33"/>
        <v>0</v>
      </c>
      <c r="L78" s="155">
        <f t="shared" si="33"/>
        <v>0</v>
      </c>
      <c r="M78" s="155">
        <f t="shared" si="33"/>
        <v>0</v>
      </c>
      <c r="N78" s="155">
        <f t="shared" si="33"/>
        <v>0</v>
      </c>
      <c r="O78" s="155">
        <f t="shared" si="33"/>
        <v>0</v>
      </c>
      <c r="P78" s="155">
        <f t="shared" si="33"/>
        <v>0</v>
      </c>
      <c r="Q78" s="155">
        <f t="shared" si="33"/>
        <v>0</v>
      </c>
      <c r="R78" s="155">
        <f t="shared" si="33"/>
        <v>0</v>
      </c>
      <c r="S78" s="155">
        <f t="shared" si="33"/>
        <v>0</v>
      </c>
      <c r="T78" s="155">
        <f t="shared" si="33"/>
        <v>0</v>
      </c>
      <c r="U78" s="157">
        <f t="shared" si="31"/>
        <v>0</v>
      </c>
      <c r="V78" s="126">
        <f t="shared" si="32"/>
        <v>0</v>
      </c>
      <c r="W78" s="18"/>
      <c r="X78" s="18"/>
    </row>
    <row r="79" spans="2:24" hidden="1" outlineLevel="1" x14ac:dyDescent="0.25">
      <c r="B79" s="151">
        <v>7570</v>
      </c>
      <c r="C79" s="152" t="s">
        <v>393</v>
      </c>
      <c r="D79" s="187"/>
      <c r="E79" s="18"/>
      <c r="F79" s="54"/>
      <c r="G79" s="188"/>
      <c r="H79" s="155">
        <f>'Budget Summary'!W79</f>
        <v>0</v>
      </c>
      <c r="I79" s="155">
        <f t="shared" si="33"/>
        <v>0</v>
      </c>
      <c r="J79" s="155">
        <f t="shared" si="33"/>
        <v>0</v>
      </c>
      <c r="K79" s="155">
        <f t="shared" si="33"/>
        <v>0</v>
      </c>
      <c r="L79" s="155">
        <f t="shared" si="33"/>
        <v>0</v>
      </c>
      <c r="M79" s="155">
        <f t="shared" si="33"/>
        <v>0</v>
      </c>
      <c r="N79" s="155">
        <f t="shared" si="33"/>
        <v>0</v>
      </c>
      <c r="O79" s="155">
        <f t="shared" si="33"/>
        <v>0</v>
      </c>
      <c r="P79" s="155">
        <f t="shared" si="33"/>
        <v>0</v>
      </c>
      <c r="Q79" s="155">
        <f t="shared" si="33"/>
        <v>0</v>
      </c>
      <c r="R79" s="155">
        <f t="shared" si="33"/>
        <v>0</v>
      </c>
      <c r="S79" s="155">
        <f t="shared" si="33"/>
        <v>0</v>
      </c>
      <c r="T79" s="155">
        <f t="shared" si="33"/>
        <v>0</v>
      </c>
      <c r="U79" s="157">
        <f t="shared" si="31"/>
        <v>0</v>
      </c>
      <c r="V79" s="126">
        <f t="shared" si="32"/>
        <v>0</v>
      </c>
      <c r="W79" s="18"/>
      <c r="X79" s="18"/>
    </row>
    <row r="80" spans="2:24" hidden="1" outlineLevel="1" x14ac:dyDescent="0.25">
      <c r="B80" s="151">
        <v>7577</v>
      </c>
      <c r="C80" s="152" t="s">
        <v>394</v>
      </c>
      <c r="D80" s="187"/>
      <c r="E80" s="18"/>
      <c r="F80" s="54"/>
      <c r="G80" s="188"/>
      <c r="H80" s="155">
        <f>'Budget Summary'!W80</f>
        <v>0</v>
      </c>
      <c r="I80" s="155">
        <f t="shared" si="33"/>
        <v>0</v>
      </c>
      <c r="J80" s="155">
        <f t="shared" si="33"/>
        <v>0</v>
      </c>
      <c r="K80" s="155">
        <f t="shared" si="33"/>
        <v>0</v>
      </c>
      <c r="L80" s="155">
        <f t="shared" si="33"/>
        <v>0</v>
      </c>
      <c r="M80" s="155">
        <f t="shared" si="33"/>
        <v>0</v>
      </c>
      <c r="N80" s="155">
        <f t="shared" si="33"/>
        <v>0</v>
      </c>
      <c r="O80" s="155">
        <f t="shared" si="33"/>
        <v>0</v>
      </c>
      <c r="P80" s="155">
        <f t="shared" si="33"/>
        <v>0</v>
      </c>
      <c r="Q80" s="155">
        <f t="shared" si="33"/>
        <v>0</v>
      </c>
      <c r="R80" s="155">
        <f t="shared" si="33"/>
        <v>0</v>
      </c>
      <c r="S80" s="155">
        <f t="shared" si="33"/>
        <v>0</v>
      </c>
      <c r="T80" s="155">
        <f t="shared" si="33"/>
        <v>0</v>
      </c>
      <c r="U80" s="157">
        <f t="shared" si="31"/>
        <v>0</v>
      </c>
      <c r="V80" s="126">
        <f t="shared" si="32"/>
        <v>0</v>
      </c>
      <c r="W80" s="18"/>
      <c r="X80" s="18"/>
    </row>
    <row r="81" spans="2:24" hidden="1" outlineLevel="1" x14ac:dyDescent="0.25">
      <c r="B81" s="151">
        <v>7580</v>
      </c>
      <c r="C81" s="152" t="s">
        <v>395</v>
      </c>
      <c r="D81" s="187"/>
      <c r="E81" s="18"/>
      <c r="F81" s="54"/>
      <c r="G81" s="188"/>
      <c r="H81" s="155">
        <f>'Budget Summary'!W81</f>
        <v>0</v>
      </c>
      <c r="I81" s="155">
        <f t="shared" si="33"/>
        <v>0</v>
      </c>
      <c r="J81" s="155">
        <f t="shared" si="33"/>
        <v>0</v>
      </c>
      <c r="K81" s="155">
        <f t="shared" si="33"/>
        <v>0</v>
      </c>
      <c r="L81" s="155">
        <f t="shared" si="33"/>
        <v>0</v>
      </c>
      <c r="M81" s="155">
        <f t="shared" si="33"/>
        <v>0</v>
      </c>
      <c r="N81" s="155">
        <f t="shared" si="33"/>
        <v>0</v>
      </c>
      <c r="O81" s="155">
        <f t="shared" si="33"/>
        <v>0</v>
      </c>
      <c r="P81" s="155">
        <f t="shared" si="33"/>
        <v>0</v>
      </c>
      <c r="Q81" s="155">
        <f t="shared" si="33"/>
        <v>0</v>
      </c>
      <c r="R81" s="155">
        <f t="shared" si="33"/>
        <v>0</v>
      </c>
      <c r="S81" s="155">
        <f t="shared" si="33"/>
        <v>0</v>
      </c>
      <c r="T81" s="155">
        <f t="shared" si="33"/>
        <v>0</v>
      </c>
      <c r="U81" s="157">
        <f t="shared" si="31"/>
        <v>0</v>
      </c>
      <c r="V81" s="126">
        <f t="shared" si="32"/>
        <v>0</v>
      </c>
      <c r="W81" s="18"/>
      <c r="X81" s="18"/>
    </row>
    <row r="82" spans="2:24" hidden="1" outlineLevel="1" x14ac:dyDescent="0.25">
      <c r="B82" s="151">
        <v>7595</v>
      </c>
      <c r="C82" s="152" t="s">
        <v>396</v>
      </c>
      <c r="D82" s="187"/>
      <c r="E82" s="18"/>
      <c r="F82" s="54"/>
      <c r="G82" s="188"/>
      <c r="H82" s="155">
        <f>'Budget Summary'!W82</f>
        <v>0</v>
      </c>
      <c r="I82" s="155">
        <f t="shared" si="33"/>
        <v>0</v>
      </c>
      <c r="J82" s="155">
        <f t="shared" si="33"/>
        <v>0</v>
      </c>
      <c r="K82" s="155">
        <f t="shared" si="33"/>
        <v>0</v>
      </c>
      <c r="L82" s="155">
        <f t="shared" si="33"/>
        <v>0</v>
      </c>
      <c r="M82" s="155">
        <f t="shared" si="33"/>
        <v>0</v>
      </c>
      <c r="N82" s="155">
        <f t="shared" si="33"/>
        <v>0</v>
      </c>
      <c r="O82" s="155">
        <f t="shared" si="33"/>
        <v>0</v>
      </c>
      <c r="P82" s="155">
        <f t="shared" si="33"/>
        <v>0</v>
      </c>
      <c r="Q82" s="155">
        <f t="shared" si="33"/>
        <v>0</v>
      </c>
      <c r="R82" s="155">
        <f t="shared" si="33"/>
        <v>0</v>
      </c>
      <c r="S82" s="155">
        <f t="shared" si="33"/>
        <v>0</v>
      </c>
      <c r="T82" s="155">
        <f t="shared" si="33"/>
        <v>0</v>
      </c>
      <c r="U82" s="157">
        <f t="shared" si="31"/>
        <v>0</v>
      </c>
      <c r="V82" s="126">
        <f t="shared" si="32"/>
        <v>0</v>
      </c>
      <c r="W82" s="18"/>
      <c r="X82" s="18"/>
    </row>
    <row r="83" spans="2:24" collapsed="1" x14ac:dyDescent="0.25">
      <c r="B83" s="163"/>
      <c r="C83" s="162" t="s">
        <v>397</v>
      </c>
      <c r="D83" s="164"/>
      <c r="E83" s="64"/>
      <c r="F83" s="65"/>
      <c r="G83" s="165"/>
      <c r="H83" s="155">
        <f t="shared" ref="H83:V83" si="34">SUBTOTAL(9,H75:H82)</f>
        <v>0</v>
      </c>
      <c r="I83" s="166">
        <f t="shared" si="34"/>
        <v>0</v>
      </c>
      <c r="J83" s="166">
        <f t="shared" si="34"/>
        <v>0</v>
      </c>
      <c r="K83" s="166">
        <f t="shared" si="34"/>
        <v>0</v>
      </c>
      <c r="L83" s="166">
        <f t="shared" si="34"/>
        <v>0</v>
      </c>
      <c r="M83" s="166">
        <f t="shared" si="34"/>
        <v>0</v>
      </c>
      <c r="N83" s="166">
        <f t="shared" si="34"/>
        <v>0</v>
      </c>
      <c r="O83" s="166">
        <f t="shared" si="34"/>
        <v>0</v>
      </c>
      <c r="P83" s="166">
        <f t="shared" si="34"/>
        <v>0</v>
      </c>
      <c r="Q83" s="166">
        <f t="shared" si="34"/>
        <v>0</v>
      </c>
      <c r="R83" s="166">
        <f t="shared" si="34"/>
        <v>0</v>
      </c>
      <c r="S83" s="166">
        <f t="shared" si="34"/>
        <v>0</v>
      </c>
      <c r="T83" s="166">
        <f t="shared" si="34"/>
        <v>0</v>
      </c>
      <c r="U83" s="159">
        <f t="shared" si="34"/>
        <v>0</v>
      </c>
      <c r="V83" s="159">
        <f t="shared" si="34"/>
        <v>0</v>
      </c>
      <c r="W83" s="64"/>
      <c r="X83" s="64"/>
    </row>
    <row r="84" spans="2:24" hidden="1" outlineLevel="1" x14ac:dyDescent="0.25">
      <c r="B84" s="151">
        <v>7610</v>
      </c>
      <c r="C84" s="152" t="s">
        <v>398</v>
      </c>
      <c r="D84" s="187"/>
      <c r="E84" s="18"/>
      <c r="F84" s="54"/>
      <c r="G84" s="188"/>
      <c r="H84" s="155">
        <f>'Budget Summary'!W84</f>
        <v>0</v>
      </c>
      <c r="I84" s="155">
        <f t="shared" si="33"/>
        <v>0</v>
      </c>
      <c r="J84" s="155">
        <f t="shared" si="33"/>
        <v>0</v>
      </c>
      <c r="K84" s="155">
        <f t="shared" si="33"/>
        <v>0</v>
      </c>
      <c r="L84" s="155">
        <f t="shared" si="33"/>
        <v>0</v>
      </c>
      <c r="M84" s="155">
        <f t="shared" si="33"/>
        <v>0</v>
      </c>
      <c r="N84" s="155">
        <f t="shared" si="33"/>
        <v>0</v>
      </c>
      <c r="O84" s="155">
        <f t="shared" si="33"/>
        <v>0</v>
      </c>
      <c r="P84" s="155">
        <f t="shared" si="33"/>
        <v>0</v>
      </c>
      <c r="Q84" s="155">
        <f t="shared" si="33"/>
        <v>0</v>
      </c>
      <c r="R84" s="155">
        <f t="shared" si="33"/>
        <v>0</v>
      </c>
      <c r="S84" s="155">
        <f t="shared" si="33"/>
        <v>0</v>
      </c>
      <c r="T84" s="155">
        <f t="shared" si="33"/>
        <v>0</v>
      </c>
      <c r="U84" s="157">
        <f>SUM(I84:T84)</f>
        <v>0</v>
      </c>
      <c r="V84" s="126">
        <f t="shared" si="32"/>
        <v>0</v>
      </c>
      <c r="W84" s="18"/>
      <c r="X84" s="18"/>
    </row>
    <row r="85" spans="2:24" hidden="1" outlineLevel="1" x14ac:dyDescent="0.25">
      <c r="B85" s="151">
        <v>7615</v>
      </c>
      <c r="C85" s="152" t="s">
        <v>399</v>
      </c>
      <c r="D85" s="187"/>
      <c r="E85" s="18"/>
      <c r="F85" s="54"/>
      <c r="G85" s="188"/>
      <c r="H85" s="155">
        <f>'Budget Summary'!W85</f>
        <v>0</v>
      </c>
      <c r="I85" s="155">
        <f t="shared" si="33"/>
        <v>0</v>
      </c>
      <c r="J85" s="155">
        <f t="shared" si="33"/>
        <v>0</v>
      </c>
      <c r="K85" s="155">
        <f t="shared" si="33"/>
        <v>0</v>
      </c>
      <c r="L85" s="155">
        <f t="shared" si="33"/>
        <v>0</v>
      </c>
      <c r="M85" s="155">
        <f t="shared" si="33"/>
        <v>0</v>
      </c>
      <c r="N85" s="155">
        <f t="shared" si="33"/>
        <v>0</v>
      </c>
      <c r="O85" s="155">
        <f t="shared" si="33"/>
        <v>0</v>
      </c>
      <c r="P85" s="155">
        <f t="shared" si="33"/>
        <v>0</v>
      </c>
      <c r="Q85" s="155">
        <f t="shared" si="33"/>
        <v>0</v>
      </c>
      <c r="R85" s="155">
        <f t="shared" si="33"/>
        <v>0</v>
      </c>
      <c r="S85" s="155">
        <f t="shared" si="33"/>
        <v>0</v>
      </c>
      <c r="T85" s="155">
        <f t="shared" si="33"/>
        <v>0</v>
      </c>
      <c r="U85" s="157">
        <f t="shared" ref="U85:U110" si="35">SUM(I85:T85)</f>
        <v>0</v>
      </c>
      <c r="V85" s="126">
        <f t="shared" si="32"/>
        <v>0</v>
      </c>
      <c r="W85" s="18"/>
      <c r="X85" s="18"/>
    </row>
    <row r="86" spans="2:24" hidden="1" outlineLevel="1" x14ac:dyDescent="0.25">
      <c r="B86" s="151">
        <v>7620</v>
      </c>
      <c r="C86" s="152" t="s">
        <v>400</v>
      </c>
      <c r="D86" s="187"/>
      <c r="E86" s="18"/>
      <c r="F86" s="54"/>
      <c r="G86" s="188"/>
      <c r="H86" s="155">
        <f>'Budget Summary'!W86</f>
        <v>0</v>
      </c>
      <c r="I86" s="155">
        <f t="shared" si="33"/>
        <v>0</v>
      </c>
      <c r="J86" s="155">
        <f t="shared" si="33"/>
        <v>0</v>
      </c>
      <c r="K86" s="155">
        <f t="shared" si="33"/>
        <v>0</v>
      </c>
      <c r="L86" s="155">
        <f t="shared" si="33"/>
        <v>0</v>
      </c>
      <c r="M86" s="155">
        <f t="shared" si="33"/>
        <v>0</v>
      </c>
      <c r="N86" s="155">
        <f t="shared" si="33"/>
        <v>0</v>
      </c>
      <c r="O86" s="155">
        <f t="shared" si="33"/>
        <v>0</v>
      </c>
      <c r="P86" s="155">
        <f t="shared" si="33"/>
        <v>0</v>
      </c>
      <c r="Q86" s="155">
        <f t="shared" si="33"/>
        <v>0</v>
      </c>
      <c r="R86" s="155">
        <f t="shared" si="33"/>
        <v>0</v>
      </c>
      <c r="S86" s="155">
        <f t="shared" si="33"/>
        <v>0</v>
      </c>
      <c r="T86" s="155">
        <f t="shared" si="33"/>
        <v>0</v>
      </c>
      <c r="U86" s="157">
        <f t="shared" si="35"/>
        <v>0</v>
      </c>
      <c r="V86" s="126">
        <f t="shared" si="32"/>
        <v>0</v>
      </c>
      <c r="W86" s="18"/>
      <c r="X86" s="18"/>
    </row>
    <row r="87" spans="2:24" hidden="1" outlineLevel="1" x14ac:dyDescent="0.25">
      <c r="B87" s="151">
        <v>7621</v>
      </c>
      <c r="C87" s="152" t="s">
        <v>401</v>
      </c>
      <c r="D87" s="187"/>
      <c r="E87" s="18"/>
      <c r="F87" s="54"/>
      <c r="G87" s="188"/>
      <c r="H87" s="155">
        <f>'Budget Summary'!W87</f>
        <v>0</v>
      </c>
      <c r="I87" s="155">
        <f t="shared" si="33"/>
        <v>0</v>
      </c>
      <c r="J87" s="155">
        <f t="shared" si="33"/>
        <v>0</v>
      </c>
      <c r="K87" s="155">
        <f t="shared" si="33"/>
        <v>0</v>
      </c>
      <c r="L87" s="155">
        <f t="shared" si="33"/>
        <v>0</v>
      </c>
      <c r="M87" s="155">
        <f t="shared" si="33"/>
        <v>0</v>
      </c>
      <c r="N87" s="155">
        <f t="shared" si="33"/>
        <v>0</v>
      </c>
      <c r="O87" s="155">
        <f t="shared" si="33"/>
        <v>0</v>
      </c>
      <c r="P87" s="155">
        <f t="shared" si="33"/>
        <v>0</v>
      </c>
      <c r="Q87" s="155">
        <f t="shared" si="33"/>
        <v>0</v>
      </c>
      <c r="R87" s="155">
        <f t="shared" si="33"/>
        <v>0</v>
      </c>
      <c r="S87" s="155">
        <f t="shared" si="33"/>
        <v>0</v>
      </c>
      <c r="T87" s="155">
        <f t="shared" si="33"/>
        <v>0</v>
      </c>
      <c r="U87" s="157">
        <f t="shared" si="35"/>
        <v>0</v>
      </c>
      <c r="V87" s="126">
        <f t="shared" si="32"/>
        <v>0</v>
      </c>
      <c r="W87" s="18"/>
      <c r="X87" s="18"/>
    </row>
    <row r="88" spans="2:24" hidden="1" outlineLevel="1" x14ac:dyDescent="0.25">
      <c r="B88" s="151">
        <v>7622</v>
      </c>
      <c r="C88" s="152" t="s">
        <v>402</v>
      </c>
      <c r="D88" s="187"/>
      <c r="E88" s="18"/>
      <c r="F88" s="54"/>
      <c r="G88" s="188"/>
      <c r="H88" s="155">
        <f>'Budget Summary'!W88</f>
        <v>0</v>
      </c>
      <c r="I88" s="155">
        <f t="shared" si="33"/>
        <v>0</v>
      </c>
      <c r="J88" s="155">
        <f t="shared" si="33"/>
        <v>0</v>
      </c>
      <c r="K88" s="155">
        <f t="shared" si="33"/>
        <v>0</v>
      </c>
      <c r="L88" s="155">
        <f t="shared" si="33"/>
        <v>0</v>
      </c>
      <c r="M88" s="155">
        <f t="shared" si="33"/>
        <v>0</v>
      </c>
      <c r="N88" s="155">
        <f t="shared" si="33"/>
        <v>0</v>
      </c>
      <c r="O88" s="155">
        <f t="shared" si="33"/>
        <v>0</v>
      </c>
      <c r="P88" s="155">
        <f t="shared" si="33"/>
        <v>0</v>
      </c>
      <c r="Q88" s="155">
        <f t="shared" si="33"/>
        <v>0</v>
      </c>
      <c r="R88" s="155">
        <f t="shared" si="33"/>
        <v>0</v>
      </c>
      <c r="S88" s="155">
        <f t="shared" si="33"/>
        <v>0</v>
      </c>
      <c r="T88" s="155">
        <f t="shared" si="33"/>
        <v>0</v>
      </c>
      <c r="U88" s="157">
        <f t="shared" si="35"/>
        <v>0</v>
      </c>
      <c r="V88" s="126">
        <f t="shared" si="32"/>
        <v>0</v>
      </c>
      <c r="W88" s="18"/>
      <c r="X88" s="18"/>
    </row>
    <row r="89" spans="2:24" hidden="1" outlineLevel="1" x14ac:dyDescent="0.25">
      <c r="B89" s="151">
        <v>7623</v>
      </c>
      <c r="C89" s="152" t="s">
        <v>403</v>
      </c>
      <c r="D89" s="187"/>
      <c r="E89" s="18"/>
      <c r="F89" s="54"/>
      <c r="G89" s="188"/>
      <c r="H89" s="155">
        <f>'Budget Summary'!W89</f>
        <v>0</v>
      </c>
      <c r="I89" s="155">
        <f t="shared" si="33"/>
        <v>0</v>
      </c>
      <c r="J89" s="155">
        <f t="shared" si="33"/>
        <v>0</v>
      </c>
      <c r="K89" s="155">
        <f t="shared" si="33"/>
        <v>0</v>
      </c>
      <c r="L89" s="155">
        <f t="shared" si="33"/>
        <v>0</v>
      </c>
      <c r="M89" s="155">
        <f t="shared" si="33"/>
        <v>0</v>
      </c>
      <c r="N89" s="155">
        <f t="shared" si="33"/>
        <v>0</v>
      </c>
      <c r="O89" s="155">
        <f t="shared" si="33"/>
        <v>0</v>
      </c>
      <c r="P89" s="155">
        <f t="shared" si="33"/>
        <v>0</v>
      </c>
      <c r="Q89" s="155">
        <f t="shared" si="33"/>
        <v>0</v>
      </c>
      <c r="R89" s="155">
        <f t="shared" si="33"/>
        <v>0</v>
      </c>
      <c r="S89" s="155">
        <f t="shared" si="33"/>
        <v>0</v>
      </c>
      <c r="T89" s="155">
        <f t="shared" si="33"/>
        <v>0</v>
      </c>
      <c r="U89" s="157">
        <f t="shared" si="35"/>
        <v>0</v>
      </c>
      <c r="V89" s="126">
        <f t="shared" si="32"/>
        <v>0</v>
      </c>
      <c r="W89" s="18"/>
      <c r="X89" s="18"/>
    </row>
    <row r="90" spans="2:24" hidden="1" outlineLevel="1" x14ac:dyDescent="0.25">
      <c r="B90" s="151">
        <v>7624</v>
      </c>
      <c r="C90" s="152" t="s">
        <v>404</v>
      </c>
      <c r="D90" s="187"/>
      <c r="E90" s="18"/>
      <c r="F90" s="54"/>
      <c r="G90" s="188"/>
      <c r="H90" s="155">
        <f>'Budget Summary'!W90</f>
        <v>0</v>
      </c>
      <c r="I90" s="155">
        <f t="shared" si="33"/>
        <v>0</v>
      </c>
      <c r="J90" s="155">
        <f t="shared" si="33"/>
        <v>0</v>
      </c>
      <c r="K90" s="155">
        <f t="shared" si="33"/>
        <v>0</v>
      </c>
      <c r="L90" s="155">
        <f t="shared" si="33"/>
        <v>0</v>
      </c>
      <c r="M90" s="155">
        <f t="shared" si="33"/>
        <v>0</v>
      </c>
      <c r="N90" s="155">
        <f t="shared" si="33"/>
        <v>0</v>
      </c>
      <c r="O90" s="155">
        <f t="shared" si="33"/>
        <v>0</v>
      </c>
      <c r="P90" s="155">
        <f t="shared" si="33"/>
        <v>0</v>
      </c>
      <c r="Q90" s="155">
        <f t="shared" si="33"/>
        <v>0</v>
      </c>
      <c r="R90" s="155">
        <f t="shared" si="33"/>
        <v>0</v>
      </c>
      <c r="S90" s="155">
        <f t="shared" si="33"/>
        <v>0</v>
      </c>
      <c r="T90" s="155">
        <f t="shared" si="33"/>
        <v>0</v>
      </c>
      <c r="U90" s="157">
        <f t="shared" si="35"/>
        <v>0</v>
      </c>
      <c r="V90" s="126">
        <f t="shared" si="32"/>
        <v>0</v>
      </c>
      <c r="W90" s="18"/>
      <c r="X90" s="18"/>
    </row>
    <row r="91" spans="2:24" hidden="1" outlineLevel="1" x14ac:dyDescent="0.25">
      <c r="B91" s="151">
        <v>7630</v>
      </c>
      <c r="C91" s="152" t="s">
        <v>405</v>
      </c>
      <c r="D91" s="187"/>
      <c r="E91" s="18"/>
      <c r="F91" s="54"/>
      <c r="G91" s="188"/>
      <c r="H91" s="155">
        <f>'Budget Summary'!W91</f>
        <v>0</v>
      </c>
      <c r="I91" s="155">
        <f t="shared" si="33"/>
        <v>0</v>
      </c>
      <c r="J91" s="155">
        <f t="shared" si="33"/>
        <v>0</v>
      </c>
      <c r="K91" s="155">
        <f t="shared" si="33"/>
        <v>0</v>
      </c>
      <c r="L91" s="155">
        <f t="shared" si="33"/>
        <v>0</v>
      </c>
      <c r="M91" s="155">
        <f t="shared" si="33"/>
        <v>0</v>
      </c>
      <c r="N91" s="155">
        <f t="shared" si="33"/>
        <v>0</v>
      </c>
      <c r="O91" s="155">
        <f t="shared" si="33"/>
        <v>0</v>
      </c>
      <c r="P91" s="155">
        <f t="shared" si="33"/>
        <v>0</v>
      </c>
      <c r="Q91" s="155">
        <f t="shared" si="33"/>
        <v>0</v>
      </c>
      <c r="R91" s="155">
        <f t="shared" si="33"/>
        <v>0</v>
      </c>
      <c r="S91" s="155">
        <f t="shared" si="33"/>
        <v>0</v>
      </c>
      <c r="T91" s="155">
        <f t="shared" si="33"/>
        <v>0</v>
      </c>
      <c r="U91" s="157">
        <f t="shared" si="35"/>
        <v>0</v>
      </c>
      <c r="V91" s="126">
        <f t="shared" si="32"/>
        <v>0</v>
      </c>
      <c r="W91" s="18"/>
      <c r="X91" s="18"/>
    </row>
    <row r="92" spans="2:24" hidden="1" outlineLevel="1" x14ac:dyDescent="0.25">
      <c r="B92" s="151">
        <v>7631</v>
      </c>
      <c r="C92" s="152" t="s">
        <v>406</v>
      </c>
      <c r="D92" s="187"/>
      <c r="E92" s="18"/>
      <c r="F92" s="54"/>
      <c r="G92" s="188"/>
      <c r="H92" s="155">
        <f>'Budget Summary'!W92</f>
        <v>0</v>
      </c>
      <c r="I92" s="155">
        <f t="shared" ref="I92:T112" si="36">ROUND($H92*I$246,2)</f>
        <v>0</v>
      </c>
      <c r="J92" s="155">
        <f t="shared" si="36"/>
        <v>0</v>
      </c>
      <c r="K92" s="155">
        <f t="shared" si="36"/>
        <v>0</v>
      </c>
      <c r="L92" s="155">
        <f t="shared" si="36"/>
        <v>0</v>
      </c>
      <c r="M92" s="155">
        <f t="shared" si="36"/>
        <v>0</v>
      </c>
      <c r="N92" s="155">
        <f t="shared" si="36"/>
        <v>0</v>
      </c>
      <c r="O92" s="155">
        <f t="shared" si="36"/>
        <v>0</v>
      </c>
      <c r="P92" s="155">
        <f t="shared" si="36"/>
        <v>0</v>
      </c>
      <c r="Q92" s="155">
        <f t="shared" si="36"/>
        <v>0</v>
      </c>
      <c r="R92" s="155">
        <f t="shared" si="36"/>
        <v>0</v>
      </c>
      <c r="S92" s="155">
        <f t="shared" si="36"/>
        <v>0</v>
      </c>
      <c r="T92" s="155">
        <f t="shared" si="36"/>
        <v>0</v>
      </c>
      <c r="U92" s="157">
        <f t="shared" si="35"/>
        <v>0</v>
      </c>
      <c r="V92" s="126">
        <f t="shared" si="32"/>
        <v>0</v>
      </c>
      <c r="W92" s="18"/>
      <c r="X92" s="18"/>
    </row>
    <row r="93" spans="2:24" hidden="1" outlineLevel="1" x14ac:dyDescent="0.25">
      <c r="B93" s="151">
        <v>7632</v>
      </c>
      <c r="C93" s="152" t="s">
        <v>407</v>
      </c>
      <c r="D93" s="187"/>
      <c r="E93" s="18"/>
      <c r="F93" s="54"/>
      <c r="G93" s="188"/>
      <c r="H93" s="155">
        <f>'Budget Summary'!W93</f>
        <v>0</v>
      </c>
      <c r="I93" s="155">
        <f t="shared" si="36"/>
        <v>0</v>
      </c>
      <c r="J93" s="155">
        <f t="shared" si="36"/>
        <v>0</v>
      </c>
      <c r="K93" s="155">
        <f t="shared" si="36"/>
        <v>0</v>
      </c>
      <c r="L93" s="155">
        <f t="shared" si="36"/>
        <v>0</v>
      </c>
      <c r="M93" s="155">
        <f t="shared" si="36"/>
        <v>0</v>
      </c>
      <c r="N93" s="155">
        <f t="shared" si="36"/>
        <v>0</v>
      </c>
      <c r="O93" s="155">
        <f t="shared" si="36"/>
        <v>0</v>
      </c>
      <c r="P93" s="155">
        <f t="shared" si="36"/>
        <v>0</v>
      </c>
      <c r="Q93" s="155">
        <f t="shared" si="36"/>
        <v>0</v>
      </c>
      <c r="R93" s="155">
        <f t="shared" si="36"/>
        <v>0</v>
      </c>
      <c r="S93" s="155">
        <f t="shared" si="36"/>
        <v>0</v>
      </c>
      <c r="T93" s="155">
        <f t="shared" si="36"/>
        <v>0</v>
      </c>
      <c r="U93" s="157">
        <f t="shared" si="35"/>
        <v>0</v>
      </c>
      <c r="V93" s="126">
        <f t="shared" si="32"/>
        <v>0</v>
      </c>
      <c r="W93" s="18"/>
      <c r="X93" s="18"/>
    </row>
    <row r="94" spans="2:24" hidden="1" outlineLevel="1" x14ac:dyDescent="0.25">
      <c r="B94" s="151">
        <v>7633</v>
      </c>
      <c r="C94" s="152" t="s">
        <v>408</v>
      </c>
      <c r="D94" s="187"/>
      <c r="E94" s="18"/>
      <c r="F94" s="54"/>
      <c r="G94" s="188"/>
      <c r="H94" s="155">
        <f>'Budget Summary'!W94</f>
        <v>0</v>
      </c>
      <c r="I94" s="155">
        <f t="shared" si="36"/>
        <v>0</v>
      </c>
      <c r="J94" s="155">
        <f t="shared" si="36"/>
        <v>0</v>
      </c>
      <c r="K94" s="155">
        <f t="shared" si="36"/>
        <v>0</v>
      </c>
      <c r="L94" s="155">
        <f t="shared" si="36"/>
        <v>0</v>
      </c>
      <c r="M94" s="155">
        <f t="shared" si="36"/>
        <v>0</v>
      </c>
      <c r="N94" s="155">
        <f t="shared" si="36"/>
        <v>0</v>
      </c>
      <c r="O94" s="155">
        <f t="shared" si="36"/>
        <v>0</v>
      </c>
      <c r="P94" s="155">
        <f t="shared" si="36"/>
        <v>0</v>
      </c>
      <c r="Q94" s="155">
        <f t="shared" si="36"/>
        <v>0</v>
      </c>
      <c r="R94" s="155">
        <f t="shared" si="36"/>
        <v>0</v>
      </c>
      <c r="S94" s="155">
        <f t="shared" si="36"/>
        <v>0</v>
      </c>
      <c r="T94" s="155">
        <f t="shared" si="36"/>
        <v>0</v>
      </c>
      <c r="U94" s="157">
        <f t="shared" si="35"/>
        <v>0</v>
      </c>
      <c r="V94" s="126">
        <f t="shared" si="32"/>
        <v>0</v>
      </c>
      <c r="W94" s="18"/>
      <c r="X94" s="18"/>
    </row>
    <row r="95" spans="2:24" hidden="1" outlineLevel="1" x14ac:dyDescent="0.25">
      <c r="B95" s="151">
        <v>7634</v>
      </c>
      <c r="C95" s="152" t="s">
        <v>409</v>
      </c>
      <c r="D95" s="187"/>
      <c r="E95" s="18"/>
      <c r="F95" s="54"/>
      <c r="G95" s="188"/>
      <c r="H95" s="155">
        <f>'Budget Summary'!W95</f>
        <v>0</v>
      </c>
      <c r="I95" s="155">
        <f t="shared" si="36"/>
        <v>0</v>
      </c>
      <c r="J95" s="155">
        <f t="shared" si="36"/>
        <v>0</v>
      </c>
      <c r="K95" s="155">
        <f t="shared" si="36"/>
        <v>0</v>
      </c>
      <c r="L95" s="155">
        <f t="shared" si="36"/>
        <v>0</v>
      </c>
      <c r="M95" s="155">
        <f t="shared" si="36"/>
        <v>0</v>
      </c>
      <c r="N95" s="155">
        <f t="shared" si="36"/>
        <v>0</v>
      </c>
      <c r="O95" s="155">
        <f t="shared" si="36"/>
        <v>0</v>
      </c>
      <c r="P95" s="155">
        <f t="shared" si="36"/>
        <v>0</v>
      </c>
      <c r="Q95" s="155">
        <f t="shared" si="36"/>
        <v>0</v>
      </c>
      <c r="R95" s="155">
        <f t="shared" si="36"/>
        <v>0</v>
      </c>
      <c r="S95" s="155">
        <f t="shared" si="36"/>
        <v>0</v>
      </c>
      <c r="T95" s="155">
        <f t="shared" si="36"/>
        <v>0</v>
      </c>
      <c r="U95" s="157">
        <f t="shared" si="35"/>
        <v>0</v>
      </c>
      <c r="V95" s="126">
        <f t="shared" si="32"/>
        <v>0</v>
      </c>
      <c r="W95" s="18"/>
      <c r="X95" s="18"/>
    </row>
    <row r="96" spans="2:24" hidden="1" outlineLevel="1" x14ac:dyDescent="0.25">
      <c r="B96" s="151">
        <v>7635</v>
      </c>
      <c r="C96" s="152" t="s">
        <v>410</v>
      </c>
      <c r="D96" s="187"/>
      <c r="E96" s="18"/>
      <c r="F96" s="54"/>
      <c r="G96" s="188"/>
      <c r="H96" s="155">
        <f>'Budget Summary'!W96</f>
        <v>0</v>
      </c>
      <c r="I96" s="155">
        <f t="shared" si="36"/>
        <v>0</v>
      </c>
      <c r="J96" s="155">
        <f t="shared" si="36"/>
        <v>0</v>
      </c>
      <c r="K96" s="155">
        <f t="shared" si="36"/>
        <v>0</v>
      </c>
      <c r="L96" s="155">
        <f t="shared" si="36"/>
        <v>0</v>
      </c>
      <c r="M96" s="155">
        <f t="shared" si="36"/>
        <v>0</v>
      </c>
      <c r="N96" s="155">
        <f t="shared" si="36"/>
        <v>0</v>
      </c>
      <c r="O96" s="155">
        <f t="shared" si="36"/>
        <v>0</v>
      </c>
      <c r="P96" s="155">
        <f t="shared" si="36"/>
        <v>0</v>
      </c>
      <c r="Q96" s="155">
        <f t="shared" si="36"/>
        <v>0</v>
      </c>
      <c r="R96" s="155">
        <f t="shared" si="36"/>
        <v>0</v>
      </c>
      <c r="S96" s="155">
        <f t="shared" si="36"/>
        <v>0</v>
      </c>
      <c r="T96" s="155">
        <f t="shared" si="36"/>
        <v>0</v>
      </c>
      <c r="U96" s="157">
        <f t="shared" si="35"/>
        <v>0</v>
      </c>
      <c r="V96" s="126">
        <f t="shared" si="32"/>
        <v>0</v>
      </c>
      <c r="W96" s="18"/>
      <c r="X96" s="18"/>
    </row>
    <row r="97" spans="2:24" hidden="1" outlineLevel="1" x14ac:dyDescent="0.25">
      <c r="B97" s="151">
        <v>7636</v>
      </c>
      <c r="C97" s="152" t="s">
        <v>411</v>
      </c>
      <c r="D97" s="187"/>
      <c r="E97" s="18"/>
      <c r="F97" s="54"/>
      <c r="G97" s="188"/>
      <c r="H97" s="155">
        <f>'Budget Summary'!W97</f>
        <v>0</v>
      </c>
      <c r="I97" s="155">
        <f t="shared" si="36"/>
        <v>0</v>
      </c>
      <c r="J97" s="155">
        <f t="shared" si="36"/>
        <v>0</v>
      </c>
      <c r="K97" s="155">
        <f t="shared" si="36"/>
        <v>0</v>
      </c>
      <c r="L97" s="155">
        <f t="shared" si="36"/>
        <v>0</v>
      </c>
      <c r="M97" s="155">
        <f t="shared" si="36"/>
        <v>0</v>
      </c>
      <c r="N97" s="155">
        <f t="shared" si="36"/>
        <v>0</v>
      </c>
      <c r="O97" s="155">
        <f t="shared" si="36"/>
        <v>0</v>
      </c>
      <c r="P97" s="155">
        <f t="shared" si="36"/>
        <v>0</v>
      </c>
      <c r="Q97" s="155">
        <f t="shared" si="36"/>
        <v>0</v>
      </c>
      <c r="R97" s="155">
        <f t="shared" si="36"/>
        <v>0</v>
      </c>
      <c r="S97" s="155">
        <f t="shared" si="36"/>
        <v>0</v>
      </c>
      <c r="T97" s="155">
        <f t="shared" si="36"/>
        <v>0</v>
      </c>
      <c r="U97" s="157">
        <f t="shared" si="35"/>
        <v>0</v>
      </c>
      <c r="V97" s="126">
        <f t="shared" si="32"/>
        <v>0</v>
      </c>
      <c r="W97" s="18"/>
      <c r="X97" s="18"/>
    </row>
    <row r="98" spans="2:24" hidden="1" outlineLevel="1" x14ac:dyDescent="0.25">
      <c r="B98" s="151">
        <v>7637</v>
      </c>
      <c r="C98" s="152" t="s">
        <v>412</v>
      </c>
      <c r="D98" s="187"/>
      <c r="E98" s="18"/>
      <c r="F98" s="54"/>
      <c r="G98" s="188"/>
      <c r="H98" s="155">
        <f>'Budget Summary'!W98</f>
        <v>0</v>
      </c>
      <c r="I98" s="155">
        <f t="shared" si="36"/>
        <v>0</v>
      </c>
      <c r="J98" s="155">
        <f t="shared" si="36"/>
        <v>0</v>
      </c>
      <c r="K98" s="155">
        <f t="shared" si="36"/>
        <v>0</v>
      </c>
      <c r="L98" s="155">
        <f t="shared" si="36"/>
        <v>0</v>
      </c>
      <c r="M98" s="155">
        <f t="shared" si="36"/>
        <v>0</v>
      </c>
      <c r="N98" s="155">
        <f t="shared" si="36"/>
        <v>0</v>
      </c>
      <c r="O98" s="155">
        <f t="shared" si="36"/>
        <v>0</v>
      </c>
      <c r="P98" s="155">
        <f t="shared" si="36"/>
        <v>0</v>
      </c>
      <c r="Q98" s="155">
        <f t="shared" si="36"/>
        <v>0</v>
      </c>
      <c r="R98" s="155">
        <f t="shared" si="36"/>
        <v>0</v>
      </c>
      <c r="S98" s="155">
        <f t="shared" si="36"/>
        <v>0</v>
      </c>
      <c r="T98" s="155">
        <f t="shared" si="36"/>
        <v>0</v>
      </c>
      <c r="U98" s="157">
        <f t="shared" si="35"/>
        <v>0</v>
      </c>
      <c r="V98" s="126">
        <f t="shared" si="32"/>
        <v>0</v>
      </c>
      <c r="W98" s="18"/>
      <c r="X98" s="18"/>
    </row>
    <row r="99" spans="2:24" hidden="1" outlineLevel="1" x14ac:dyDescent="0.25">
      <c r="B99" s="151">
        <v>7638</v>
      </c>
      <c r="C99" s="152" t="s">
        <v>413</v>
      </c>
      <c r="D99" s="187"/>
      <c r="E99" s="18"/>
      <c r="F99" s="54"/>
      <c r="G99" s="188"/>
      <c r="H99" s="155">
        <f>'Budget Summary'!W99</f>
        <v>0</v>
      </c>
      <c r="I99" s="155">
        <f t="shared" si="36"/>
        <v>0</v>
      </c>
      <c r="J99" s="155">
        <f t="shared" si="36"/>
        <v>0</v>
      </c>
      <c r="K99" s="155">
        <f t="shared" si="36"/>
        <v>0</v>
      </c>
      <c r="L99" s="155">
        <f t="shared" si="36"/>
        <v>0</v>
      </c>
      <c r="M99" s="155">
        <f t="shared" si="36"/>
        <v>0</v>
      </c>
      <c r="N99" s="155">
        <f t="shared" si="36"/>
        <v>0</v>
      </c>
      <c r="O99" s="155">
        <f t="shared" si="36"/>
        <v>0</v>
      </c>
      <c r="P99" s="155">
        <f t="shared" si="36"/>
        <v>0</v>
      </c>
      <c r="Q99" s="155">
        <f t="shared" si="36"/>
        <v>0</v>
      </c>
      <c r="R99" s="155">
        <f t="shared" si="36"/>
        <v>0</v>
      </c>
      <c r="S99" s="155">
        <f t="shared" si="36"/>
        <v>0</v>
      </c>
      <c r="T99" s="155">
        <f t="shared" si="36"/>
        <v>0</v>
      </c>
      <c r="U99" s="157">
        <f t="shared" si="35"/>
        <v>0</v>
      </c>
      <c r="V99" s="126">
        <f t="shared" si="32"/>
        <v>0</v>
      </c>
      <c r="W99" s="18"/>
      <c r="X99" s="18"/>
    </row>
    <row r="100" spans="2:24" hidden="1" outlineLevel="1" x14ac:dyDescent="0.25">
      <c r="B100" s="151">
        <v>7639</v>
      </c>
      <c r="C100" s="152" t="s">
        <v>414</v>
      </c>
      <c r="D100" s="187"/>
      <c r="E100" s="18"/>
      <c r="F100" s="54"/>
      <c r="G100" s="188"/>
      <c r="H100" s="155">
        <f>'Budget Summary'!W100</f>
        <v>0</v>
      </c>
      <c r="I100" s="155">
        <f t="shared" si="36"/>
        <v>0</v>
      </c>
      <c r="J100" s="155">
        <f t="shared" si="36"/>
        <v>0</v>
      </c>
      <c r="K100" s="155">
        <f t="shared" si="36"/>
        <v>0</v>
      </c>
      <c r="L100" s="155">
        <f t="shared" si="36"/>
        <v>0</v>
      </c>
      <c r="M100" s="155">
        <f t="shared" si="36"/>
        <v>0</v>
      </c>
      <c r="N100" s="155">
        <f t="shared" si="36"/>
        <v>0</v>
      </c>
      <c r="O100" s="155">
        <f t="shared" si="36"/>
        <v>0</v>
      </c>
      <c r="P100" s="155">
        <f t="shared" si="36"/>
        <v>0</v>
      </c>
      <c r="Q100" s="155">
        <f t="shared" si="36"/>
        <v>0</v>
      </c>
      <c r="R100" s="155">
        <f t="shared" si="36"/>
        <v>0</v>
      </c>
      <c r="S100" s="155">
        <f t="shared" si="36"/>
        <v>0</v>
      </c>
      <c r="T100" s="155">
        <f t="shared" si="36"/>
        <v>0</v>
      </c>
      <c r="U100" s="157">
        <f t="shared" si="35"/>
        <v>0</v>
      </c>
      <c r="V100" s="126">
        <f t="shared" si="32"/>
        <v>0</v>
      </c>
      <c r="W100" s="18"/>
      <c r="X100" s="18"/>
    </row>
    <row r="101" spans="2:24" hidden="1" outlineLevel="1" x14ac:dyDescent="0.25">
      <c r="B101" s="151">
        <v>7640</v>
      </c>
      <c r="C101" s="152" t="s">
        <v>415</v>
      </c>
      <c r="D101" s="187"/>
      <c r="E101" s="18"/>
      <c r="F101" s="54"/>
      <c r="G101" s="188"/>
      <c r="H101" s="155">
        <f>'Budget Summary'!W101</f>
        <v>0</v>
      </c>
      <c r="I101" s="155">
        <f t="shared" si="36"/>
        <v>0</v>
      </c>
      <c r="J101" s="155">
        <f t="shared" si="36"/>
        <v>0</v>
      </c>
      <c r="K101" s="155">
        <f t="shared" si="36"/>
        <v>0</v>
      </c>
      <c r="L101" s="155">
        <f t="shared" si="36"/>
        <v>0</v>
      </c>
      <c r="M101" s="155">
        <f t="shared" si="36"/>
        <v>0</v>
      </c>
      <c r="N101" s="155">
        <f t="shared" si="36"/>
        <v>0</v>
      </c>
      <c r="O101" s="155">
        <f t="shared" si="36"/>
        <v>0</v>
      </c>
      <c r="P101" s="155">
        <f t="shared" si="36"/>
        <v>0</v>
      </c>
      <c r="Q101" s="155">
        <f t="shared" si="36"/>
        <v>0</v>
      </c>
      <c r="R101" s="155">
        <f t="shared" si="36"/>
        <v>0</v>
      </c>
      <c r="S101" s="155">
        <f t="shared" si="36"/>
        <v>0</v>
      </c>
      <c r="T101" s="155">
        <f t="shared" si="36"/>
        <v>0</v>
      </c>
      <c r="U101" s="157">
        <f t="shared" si="35"/>
        <v>0</v>
      </c>
      <c r="V101" s="126">
        <f t="shared" si="32"/>
        <v>0</v>
      </c>
      <c r="W101" s="18"/>
      <c r="X101" s="18"/>
    </row>
    <row r="102" spans="2:24" hidden="1" outlineLevel="1" x14ac:dyDescent="0.25">
      <c r="B102" s="151">
        <v>7641</v>
      </c>
      <c r="C102" s="152" t="s">
        <v>416</v>
      </c>
      <c r="D102" s="187"/>
      <c r="E102" s="18"/>
      <c r="F102" s="54"/>
      <c r="G102" s="188"/>
      <c r="H102" s="155">
        <f>'Budget Summary'!W102</f>
        <v>0</v>
      </c>
      <c r="I102" s="155">
        <f t="shared" si="36"/>
        <v>0</v>
      </c>
      <c r="J102" s="155">
        <f t="shared" si="36"/>
        <v>0</v>
      </c>
      <c r="K102" s="155">
        <f t="shared" si="36"/>
        <v>0</v>
      </c>
      <c r="L102" s="155">
        <f t="shared" si="36"/>
        <v>0</v>
      </c>
      <c r="M102" s="155">
        <f t="shared" si="36"/>
        <v>0</v>
      </c>
      <c r="N102" s="155">
        <f t="shared" si="36"/>
        <v>0</v>
      </c>
      <c r="O102" s="155">
        <f t="shared" si="36"/>
        <v>0</v>
      </c>
      <c r="P102" s="155">
        <f t="shared" si="36"/>
        <v>0</v>
      </c>
      <c r="Q102" s="155">
        <f t="shared" si="36"/>
        <v>0</v>
      </c>
      <c r="R102" s="155">
        <f t="shared" si="36"/>
        <v>0</v>
      </c>
      <c r="S102" s="155">
        <f t="shared" si="36"/>
        <v>0</v>
      </c>
      <c r="T102" s="155">
        <f t="shared" si="36"/>
        <v>0</v>
      </c>
      <c r="U102" s="157">
        <f t="shared" si="35"/>
        <v>0</v>
      </c>
      <c r="V102" s="126">
        <f t="shared" si="32"/>
        <v>0</v>
      </c>
      <c r="W102" s="18"/>
      <c r="X102" s="18"/>
    </row>
    <row r="103" spans="2:24" hidden="1" outlineLevel="1" x14ac:dyDescent="0.25">
      <c r="B103" s="151">
        <v>7642</v>
      </c>
      <c r="C103" s="152" t="s">
        <v>417</v>
      </c>
      <c r="D103" s="187"/>
      <c r="E103" s="18"/>
      <c r="F103" s="54"/>
      <c r="G103" s="188"/>
      <c r="H103" s="155">
        <f>'Budget Summary'!W103</f>
        <v>0</v>
      </c>
      <c r="I103" s="155">
        <f t="shared" si="36"/>
        <v>0</v>
      </c>
      <c r="J103" s="155">
        <f t="shared" si="36"/>
        <v>0</v>
      </c>
      <c r="K103" s="155">
        <f t="shared" si="36"/>
        <v>0</v>
      </c>
      <c r="L103" s="155">
        <f t="shared" si="36"/>
        <v>0</v>
      </c>
      <c r="M103" s="155">
        <f t="shared" si="36"/>
        <v>0</v>
      </c>
      <c r="N103" s="155">
        <f t="shared" si="36"/>
        <v>0</v>
      </c>
      <c r="O103" s="155">
        <f t="shared" si="36"/>
        <v>0</v>
      </c>
      <c r="P103" s="155">
        <f t="shared" si="36"/>
        <v>0</v>
      </c>
      <c r="Q103" s="155">
        <f t="shared" si="36"/>
        <v>0</v>
      </c>
      <c r="R103" s="155">
        <f t="shared" si="36"/>
        <v>0</v>
      </c>
      <c r="S103" s="155">
        <f t="shared" si="36"/>
        <v>0</v>
      </c>
      <c r="T103" s="155">
        <f t="shared" si="36"/>
        <v>0</v>
      </c>
      <c r="U103" s="157">
        <f t="shared" si="35"/>
        <v>0</v>
      </c>
      <c r="V103" s="126">
        <f t="shared" si="32"/>
        <v>0</v>
      </c>
      <c r="W103" s="18"/>
      <c r="X103" s="18"/>
    </row>
    <row r="104" spans="2:24" hidden="1" outlineLevel="1" x14ac:dyDescent="0.25">
      <c r="B104" s="151">
        <v>7643</v>
      </c>
      <c r="C104" s="152" t="s">
        <v>418</v>
      </c>
      <c r="D104" s="187"/>
      <c r="E104" s="18"/>
      <c r="F104" s="54"/>
      <c r="G104" s="188"/>
      <c r="H104" s="155">
        <f>'Budget Summary'!W104</f>
        <v>0</v>
      </c>
      <c r="I104" s="155">
        <f t="shared" si="36"/>
        <v>0</v>
      </c>
      <c r="J104" s="155">
        <f t="shared" si="36"/>
        <v>0</v>
      </c>
      <c r="K104" s="155">
        <f t="shared" si="36"/>
        <v>0</v>
      </c>
      <c r="L104" s="155">
        <f t="shared" si="36"/>
        <v>0</v>
      </c>
      <c r="M104" s="155">
        <f t="shared" si="36"/>
        <v>0</v>
      </c>
      <c r="N104" s="155">
        <f t="shared" si="36"/>
        <v>0</v>
      </c>
      <c r="O104" s="155">
        <f t="shared" si="36"/>
        <v>0</v>
      </c>
      <c r="P104" s="155">
        <f t="shared" si="36"/>
        <v>0</v>
      </c>
      <c r="Q104" s="155">
        <f t="shared" si="36"/>
        <v>0</v>
      </c>
      <c r="R104" s="155">
        <f t="shared" si="36"/>
        <v>0</v>
      </c>
      <c r="S104" s="155">
        <f t="shared" si="36"/>
        <v>0</v>
      </c>
      <c r="T104" s="155">
        <f t="shared" si="36"/>
        <v>0</v>
      </c>
      <c r="U104" s="157">
        <f t="shared" si="35"/>
        <v>0</v>
      </c>
      <c r="V104" s="126">
        <f t="shared" si="32"/>
        <v>0</v>
      </c>
      <c r="W104" s="18"/>
      <c r="X104" s="18"/>
    </row>
    <row r="105" spans="2:24" hidden="1" outlineLevel="1" x14ac:dyDescent="0.25">
      <c r="B105" s="151">
        <v>7644</v>
      </c>
      <c r="C105" s="152" t="s">
        <v>419</v>
      </c>
      <c r="D105" s="187"/>
      <c r="E105" s="18"/>
      <c r="F105" s="54"/>
      <c r="G105" s="188"/>
      <c r="H105" s="155">
        <f>'Budget Summary'!W105</f>
        <v>0</v>
      </c>
      <c r="I105" s="155">
        <f t="shared" si="36"/>
        <v>0</v>
      </c>
      <c r="J105" s="155">
        <f t="shared" si="36"/>
        <v>0</v>
      </c>
      <c r="K105" s="155">
        <f t="shared" si="36"/>
        <v>0</v>
      </c>
      <c r="L105" s="155">
        <f t="shared" si="36"/>
        <v>0</v>
      </c>
      <c r="M105" s="155">
        <f t="shared" si="36"/>
        <v>0</v>
      </c>
      <c r="N105" s="155">
        <f t="shared" si="36"/>
        <v>0</v>
      </c>
      <c r="O105" s="155">
        <f t="shared" si="36"/>
        <v>0</v>
      </c>
      <c r="P105" s="155">
        <f t="shared" si="36"/>
        <v>0</v>
      </c>
      <c r="Q105" s="155">
        <f t="shared" si="36"/>
        <v>0</v>
      </c>
      <c r="R105" s="155">
        <f t="shared" si="36"/>
        <v>0</v>
      </c>
      <c r="S105" s="155">
        <f t="shared" si="36"/>
        <v>0</v>
      </c>
      <c r="T105" s="155">
        <f t="shared" si="36"/>
        <v>0</v>
      </c>
      <c r="U105" s="157">
        <f t="shared" si="35"/>
        <v>0</v>
      </c>
      <c r="V105" s="126">
        <f t="shared" si="32"/>
        <v>0</v>
      </c>
      <c r="W105" s="18"/>
      <c r="X105" s="18"/>
    </row>
    <row r="106" spans="2:24" hidden="1" outlineLevel="1" x14ac:dyDescent="0.25">
      <c r="B106" s="151">
        <v>7650</v>
      </c>
      <c r="C106" s="152" t="s">
        <v>420</v>
      </c>
      <c r="D106" s="187"/>
      <c r="E106" s="18"/>
      <c r="F106" s="54"/>
      <c r="G106" s="188"/>
      <c r="H106" s="155">
        <f>'Budget Summary'!W106</f>
        <v>0</v>
      </c>
      <c r="I106" s="155">
        <f t="shared" si="36"/>
        <v>0</v>
      </c>
      <c r="J106" s="155">
        <f t="shared" si="36"/>
        <v>0</v>
      </c>
      <c r="K106" s="155">
        <f t="shared" si="36"/>
        <v>0</v>
      </c>
      <c r="L106" s="155">
        <f t="shared" si="36"/>
        <v>0</v>
      </c>
      <c r="M106" s="155">
        <f t="shared" si="36"/>
        <v>0</v>
      </c>
      <c r="N106" s="155">
        <f t="shared" si="36"/>
        <v>0</v>
      </c>
      <c r="O106" s="155">
        <f t="shared" si="36"/>
        <v>0</v>
      </c>
      <c r="P106" s="155">
        <f t="shared" si="36"/>
        <v>0</v>
      </c>
      <c r="Q106" s="155">
        <f t="shared" si="36"/>
        <v>0</v>
      </c>
      <c r="R106" s="155">
        <f t="shared" si="36"/>
        <v>0</v>
      </c>
      <c r="S106" s="155">
        <f t="shared" si="36"/>
        <v>0</v>
      </c>
      <c r="T106" s="155">
        <f t="shared" si="36"/>
        <v>0</v>
      </c>
      <c r="U106" s="157">
        <f t="shared" si="35"/>
        <v>0</v>
      </c>
      <c r="V106" s="126">
        <f t="shared" si="32"/>
        <v>0</v>
      </c>
      <c r="W106" s="18"/>
      <c r="X106" s="18"/>
    </row>
    <row r="107" spans="2:24" hidden="1" outlineLevel="1" x14ac:dyDescent="0.25">
      <c r="B107" s="151">
        <v>7660</v>
      </c>
      <c r="C107" s="152" t="s">
        <v>421</v>
      </c>
      <c r="D107" s="187"/>
      <c r="E107" s="18"/>
      <c r="F107" s="54"/>
      <c r="G107" s="188"/>
      <c r="H107" s="155">
        <f>'Budget Summary'!W107</f>
        <v>0</v>
      </c>
      <c r="I107" s="155">
        <f t="shared" si="36"/>
        <v>0</v>
      </c>
      <c r="J107" s="155">
        <f t="shared" si="36"/>
        <v>0</v>
      </c>
      <c r="K107" s="155">
        <f t="shared" si="36"/>
        <v>0</v>
      </c>
      <c r="L107" s="155">
        <f t="shared" si="36"/>
        <v>0</v>
      </c>
      <c r="M107" s="155">
        <f t="shared" si="36"/>
        <v>0</v>
      </c>
      <c r="N107" s="155">
        <f t="shared" si="36"/>
        <v>0</v>
      </c>
      <c r="O107" s="155">
        <f t="shared" si="36"/>
        <v>0</v>
      </c>
      <c r="P107" s="155">
        <f t="shared" si="36"/>
        <v>0</v>
      </c>
      <c r="Q107" s="155">
        <f t="shared" si="36"/>
        <v>0</v>
      </c>
      <c r="R107" s="155">
        <f t="shared" si="36"/>
        <v>0</v>
      </c>
      <c r="S107" s="155">
        <f t="shared" si="36"/>
        <v>0</v>
      </c>
      <c r="T107" s="155">
        <f t="shared" si="36"/>
        <v>0</v>
      </c>
      <c r="U107" s="157">
        <f t="shared" si="35"/>
        <v>0</v>
      </c>
      <c r="V107" s="126">
        <f t="shared" si="32"/>
        <v>0</v>
      </c>
      <c r="W107" s="18"/>
      <c r="X107" s="18"/>
    </row>
    <row r="108" spans="2:24" hidden="1" outlineLevel="1" x14ac:dyDescent="0.25">
      <c r="B108" s="151">
        <v>7670</v>
      </c>
      <c r="C108" s="152" t="s">
        <v>422</v>
      </c>
      <c r="D108" s="187"/>
      <c r="E108" s="18"/>
      <c r="F108" s="54"/>
      <c r="G108" s="188"/>
      <c r="H108" s="155">
        <f>'Budget Summary'!W108</f>
        <v>0</v>
      </c>
      <c r="I108" s="155">
        <f t="shared" si="36"/>
        <v>0</v>
      </c>
      <c r="J108" s="155">
        <f t="shared" si="36"/>
        <v>0</v>
      </c>
      <c r="K108" s="155">
        <f t="shared" si="36"/>
        <v>0</v>
      </c>
      <c r="L108" s="155">
        <f t="shared" si="36"/>
        <v>0</v>
      </c>
      <c r="M108" s="155">
        <f t="shared" si="36"/>
        <v>0</v>
      </c>
      <c r="N108" s="155">
        <f t="shared" si="36"/>
        <v>0</v>
      </c>
      <c r="O108" s="155">
        <f t="shared" si="36"/>
        <v>0</v>
      </c>
      <c r="P108" s="155">
        <f t="shared" si="36"/>
        <v>0</v>
      </c>
      <c r="Q108" s="155">
        <f t="shared" si="36"/>
        <v>0</v>
      </c>
      <c r="R108" s="155">
        <f t="shared" si="36"/>
        <v>0</v>
      </c>
      <c r="S108" s="155">
        <f t="shared" si="36"/>
        <v>0</v>
      </c>
      <c r="T108" s="155">
        <f t="shared" si="36"/>
        <v>0</v>
      </c>
      <c r="U108" s="157">
        <f t="shared" si="35"/>
        <v>0</v>
      </c>
      <c r="V108" s="126">
        <f t="shared" si="32"/>
        <v>0</v>
      </c>
      <c r="W108" s="18"/>
      <c r="X108" s="18"/>
    </row>
    <row r="109" spans="2:24" hidden="1" outlineLevel="1" x14ac:dyDescent="0.25">
      <c r="B109" s="151">
        <v>7680</v>
      </c>
      <c r="C109" s="152" t="s">
        <v>423</v>
      </c>
      <c r="D109" s="187"/>
      <c r="E109" s="18"/>
      <c r="F109" s="54"/>
      <c r="G109" s="188"/>
      <c r="H109" s="155">
        <f>'Budget Summary'!W109</f>
        <v>0</v>
      </c>
      <c r="I109" s="155">
        <f t="shared" si="36"/>
        <v>0</v>
      </c>
      <c r="J109" s="155">
        <f t="shared" si="36"/>
        <v>0</v>
      </c>
      <c r="K109" s="155">
        <f t="shared" si="36"/>
        <v>0</v>
      </c>
      <c r="L109" s="155">
        <f t="shared" si="36"/>
        <v>0</v>
      </c>
      <c r="M109" s="155">
        <f t="shared" si="36"/>
        <v>0</v>
      </c>
      <c r="N109" s="155">
        <f t="shared" si="36"/>
        <v>0</v>
      </c>
      <c r="O109" s="155">
        <f t="shared" si="36"/>
        <v>0</v>
      </c>
      <c r="P109" s="155">
        <f t="shared" si="36"/>
        <v>0</v>
      </c>
      <c r="Q109" s="155">
        <f t="shared" si="36"/>
        <v>0</v>
      </c>
      <c r="R109" s="155">
        <f t="shared" si="36"/>
        <v>0</v>
      </c>
      <c r="S109" s="155">
        <f t="shared" si="36"/>
        <v>0</v>
      </c>
      <c r="T109" s="155">
        <f t="shared" si="36"/>
        <v>0</v>
      </c>
      <c r="U109" s="157">
        <f t="shared" si="35"/>
        <v>0</v>
      </c>
      <c r="V109" s="126">
        <f t="shared" si="32"/>
        <v>0</v>
      </c>
      <c r="W109" s="18"/>
      <c r="X109" s="18"/>
    </row>
    <row r="110" spans="2:24" hidden="1" outlineLevel="1" x14ac:dyDescent="0.25">
      <c r="B110" s="151">
        <v>7690</v>
      </c>
      <c r="C110" s="152" t="s">
        <v>424</v>
      </c>
      <c r="D110" s="187"/>
      <c r="E110" s="18"/>
      <c r="F110" s="54"/>
      <c r="G110" s="188"/>
      <c r="H110" s="155">
        <f>'Budget Summary'!W110</f>
        <v>0</v>
      </c>
      <c r="I110" s="155">
        <f t="shared" si="36"/>
        <v>0</v>
      </c>
      <c r="J110" s="155">
        <f t="shared" si="36"/>
        <v>0</v>
      </c>
      <c r="K110" s="155">
        <f t="shared" si="36"/>
        <v>0</v>
      </c>
      <c r="L110" s="155">
        <f t="shared" si="36"/>
        <v>0</v>
      </c>
      <c r="M110" s="155">
        <f t="shared" si="36"/>
        <v>0</v>
      </c>
      <c r="N110" s="155">
        <f t="shared" si="36"/>
        <v>0</v>
      </c>
      <c r="O110" s="155">
        <f t="shared" si="36"/>
        <v>0</v>
      </c>
      <c r="P110" s="155">
        <f t="shared" si="36"/>
        <v>0</v>
      </c>
      <c r="Q110" s="155">
        <f t="shared" si="36"/>
        <v>0</v>
      </c>
      <c r="R110" s="155">
        <f t="shared" si="36"/>
        <v>0</v>
      </c>
      <c r="S110" s="155">
        <f t="shared" si="36"/>
        <v>0</v>
      </c>
      <c r="T110" s="155">
        <f t="shared" si="36"/>
        <v>0</v>
      </c>
      <c r="U110" s="157">
        <f t="shared" si="35"/>
        <v>0</v>
      </c>
      <c r="V110" s="126">
        <f t="shared" si="32"/>
        <v>0</v>
      </c>
      <c r="W110" s="18"/>
      <c r="X110" s="18"/>
    </row>
    <row r="111" spans="2:24" collapsed="1" x14ac:dyDescent="0.25">
      <c r="B111" s="163"/>
      <c r="C111" s="162" t="s">
        <v>425</v>
      </c>
      <c r="D111" s="164"/>
      <c r="E111" s="64"/>
      <c r="F111" s="65"/>
      <c r="G111" s="165"/>
      <c r="H111" s="155">
        <f t="shared" ref="H111:T111" si="37">SUBTOTAL(9,H84:H110)</f>
        <v>0</v>
      </c>
      <c r="I111" s="166">
        <f t="shared" si="37"/>
        <v>0</v>
      </c>
      <c r="J111" s="166">
        <f t="shared" si="37"/>
        <v>0</v>
      </c>
      <c r="K111" s="166">
        <f t="shared" si="37"/>
        <v>0</v>
      </c>
      <c r="L111" s="166">
        <f t="shared" si="37"/>
        <v>0</v>
      </c>
      <c r="M111" s="166">
        <f t="shared" si="37"/>
        <v>0</v>
      </c>
      <c r="N111" s="166">
        <f t="shared" si="37"/>
        <v>0</v>
      </c>
      <c r="O111" s="166">
        <f t="shared" si="37"/>
        <v>0</v>
      </c>
      <c r="P111" s="166">
        <f t="shared" si="37"/>
        <v>0</v>
      </c>
      <c r="Q111" s="166">
        <f t="shared" si="37"/>
        <v>0</v>
      </c>
      <c r="R111" s="166">
        <f t="shared" si="37"/>
        <v>0</v>
      </c>
      <c r="S111" s="166">
        <f t="shared" si="37"/>
        <v>0</v>
      </c>
      <c r="T111" s="166">
        <f t="shared" si="37"/>
        <v>0</v>
      </c>
      <c r="U111" s="159">
        <f>SUBTOTAL(9,U84:U110)</f>
        <v>0</v>
      </c>
      <c r="V111" s="159">
        <f t="shared" ref="V111" si="38">SUBTOTAL(9,V84:V110)</f>
        <v>0</v>
      </c>
      <c r="W111" s="64"/>
      <c r="X111" s="64"/>
    </row>
    <row r="112" spans="2:24" hidden="1" outlineLevel="1" x14ac:dyDescent="0.25">
      <c r="B112" s="151">
        <v>7710</v>
      </c>
      <c r="C112" s="152" t="s">
        <v>426</v>
      </c>
      <c r="D112" s="187"/>
      <c r="E112" s="18"/>
      <c r="F112" s="54"/>
      <c r="G112" s="188"/>
      <c r="H112" s="155">
        <f>'Budget Summary'!W112</f>
        <v>0</v>
      </c>
      <c r="I112" s="155">
        <f t="shared" si="36"/>
        <v>0</v>
      </c>
      <c r="J112" s="155">
        <f t="shared" si="36"/>
        <v>0</v>
      </c>
      <c r="K112" s="155">
        <f t="shared" si="36"/>
        <v>0</v>
      </c>
      <c r="L112" s="155">
        <f t="shared" si="36"/>
        <v>0</v>
      </c>
      <c r="M112" s="155">
        <f t="shared" si="36"/>
        <v>0</v>
      </c>
      <c r="N112" s="155">
        <f t="shared" si="36"/>
        <v>0</v>
      </c>
      <c r="O112" s="155">
        <f t="shared" si="36"/>
        <v>0</v>
      </c>
      <c r="P112" s="155">
        <f t="shared" si="36"/>
        <v>0</v>
      </c>
      <c r="Q112" s="155">
        <f t="shared" si="36"/>
        <v>0</v>
      </c>
      <c r="R112" s="155">
        <f t="shared" si="36"/>
        <v>0</v>
      </c>
      <c r="S112" s="155">
        <f t="shared" si="36"/>
        <v>0</v>
      </c>
      <c r="T112" s="155">
        <f t="shared" si="36"/>
        <v>0</v>
      </c>
      <c r="U112" s="157">
        <f t="shared" ref="U112:U119" si="39">SUM(I112:T112)</f>
        <v>0</v>
      </c>
      <c r="V112" s="126">
        <f t="shared" si="32"/>
        <v>0</v>
      </c>
      <c r="W112" s="18"/>
      <c r="X112" s="18"/>
    </row>
    <row r="113" spans="2:24" hidden="1" outlineLevel="1" x14ac:dyDescent="0.25">
      <c r="B113" s="151">
        <v>7720</v>
      </c>
      <c r="C113" s="152" t="s">
        <v>427</v>
      </c>
      <c r="D113" s="187"/>
      <c r="E113" s="18"/>
      <c r="F113" s="54"/>
      <c r="G113" s="188"/>
      <c r="H113" s="155">
        <f>'Budget Summary'!W113</f>
        <v>0</v>
      </c>
      <c r="I113" s="155">
        <f t="shared" ref="I113:T119" si="40">ROUND($H113*I$246,2)</f>
        <v>0</v>
      </c>
      <c r="J113" s="155">
        <f t="shared" si="40"/>
        <v>0</v>
      </c>
      <c r="K113" s="155">
        <f t="shared" si="40"/>
        <v>0</v>
      </c>
      <c r="L113" s="155">
        <f t="shared" si="40"/>
        <v>0</v>
      </c>
      <c r="M113" s="155">
        <f t="shared" si="40"/>
        <v>0</v>
      </c>
      <c r="N113" s="155">
        <f t="shared" si="40"/>
        <v>0</v>
      </c>
      <c r="O113" s="155">
        <f t="shared" si="40"/>
        <v>0</v>
      </c>
      <c r="P113" s="155">
        <f t="shared" si="40"/>
        <v>0</v>
      </c>
      <c r="Q113" s="155">
        <f t="shared" si="40"/>
        <v>0</v>
      </c>
      <c r="R113" s="155">
        <f t="shared" si="40"/>
        <v>0</v>
      </c>
      <c r="S113" s="155">
        <f t="shared" si="40"/>
        <v>0</v>
      </c>
      <c r="T113" s="155">
        <f t="shared" si="40"/>
        <v>0</v>
      </c>
      <c r="U113" s="157">
        <f t="shared" si="39"/>
        <v>0</v>
      </c>
      <c r="V113" s="126">
        <f t="shared" si="32"/>
        <v>0</v>
      </c>
      <c r="W113" s="18"/>
      <c r="X113" s="18"/>
    </row>
    <row r="114" spans="2:24" hidden="1" outlineLevel="1" x14ac:dyDescent="0.25">
      <c r="B114" s="151">
        <v>7730</v>
      </c>
      <c r="C114" s="152" t="s">
        <v>428</v>
      </c>
      <c r="D114" s="187"/>
      <c r="E114" s="18"/>
      <c r="F114" s="54"/>
      <c r="G114" s="188"/>
      <c r="H114" s="155">
        <f>'Budget Summary'!W114</f>
        <v>0</v>
      </c>
      <c r="I114" s="155">
        <f t="shared" si="40"/>
        <v>0</v>
      </c>
      <c r="J114" s="155">
        <f t="shared" si="40"/>
        <v>0</v>
      </c>
      <c r="K114" s="155">
        <f t="shared" si="40"/>
        <v>0</v>
      </c>
      <c r="L114" s="155">
        <f t="shared" si="40"/>
        <v>0</v>
      </c>
      <c r="M114" s="155">
        <f t="shared" si="40"/>
        <v>0</v>
      </c>
      <c r="N114" s="155">
        <f t="shared" si="40"/>
        <v>0</v>
      </c>
      <c r="O114" s="155">
        <f t="shared" si="40"/>
        <v>0</v>
      </c>
      <c r="P114" s="155">
        <f t="shared" si="40"/>
        <v>0</v>
      </c>
      <c r="Q114" s="155">
        <f t="shared" si="40"/>
        <v>0</v>
      </c>
      <c r="R114" s="155">
        <f t="shared" si="40"/>
        <v>0</v>
      </c>
      <c r="S114" s="155">
        <f t="shared" si="40"/>
        <v>0</v>
      </c>
      <c r="T114" s="155">
        <f t="shared" si="40"/>
        <v>0</v>
      </c>
      <c r="U114" s="157">
        <f t="shared" si="39"/>
        <v>0</v>
      </c>
      <c r="V114" s="126">
        <f t="shared" si="32"/>
        <v>0</v>
      </c>
      <c r="W114" s="18"/>
      <c r="X114" s="18"/>
    </row>
    <row r="115" spans="2:24" hidden="1" outlineLevel="1" x14ac:dyDescent="0.25">
      <c r="B115" s="151">
        <v>7740</v>
      </c>
      <c r="C115" s="152" t="s">
        <v>429</v>
      </c>
      <c r="D115" s="187"/>
      <c r="E115" s="18"/>
      <c r="F115" s="54"/>
      <c r="G115" s="188"/>
      <c r="H115" s="155">
        <f>'Budget Summary'!W115</f>
        <v>0</v>
      </c>
      <c r="I115" s="155">
        <f t="shared" si="40"/>
        <v>0</v>
      </c>
      <c r="J115" s="155">
        <f t="shared" si="40"/>
        <v>0</v>
      </c>
      <c r="K115" s="155">
        <f t="shared" si="40"/>
        <v>0</v>
      </c>
      <c r="L115" s="155">
        <f t="shared" si="40"/>
        <v>0</v>
      </c>
      <c r="M115" s="155">
        <f t="shared" si="40"/>
        <v>0</v>
      </c>
      <c r="N115" s="155">
        <f t="shared" si="40"/>
        <v>0</v>
      </c>
      <c r="O115" s="155">
        <f t="shared" si="40"/>
        <v>0</v>
      </c>
      <c r="P115" s="155">
        <f t="shared" si="40"/>
        <v>0</v>
      </c>
      <c r="Q115" s="155">
        <f t="shared" si="40"/>
        <v>0</v>
      </c>
      <c r="R115" s="155">
        <f t="shared" si="40"/>
        <v>0</v>
      </c>
      <c r="S115" s="155">
        <f t="shared" si="40"/>
        <v>0</v>
      </c>
      <c r="T115" s="155">
        <f t="shared" si="40"/>
        <v>0</v>
      </c>
      <c r="U115" s="157">
        <f t="shared" si="39"/>
        <v>0</v>
      </c>
      <c r="V115" s="126">
        <f t="shared" si="32"/>
        <v>0</v>
      </c>
      <c r="W115" s="18"/>
      <c r="X115" s="18"/>
    </row>
    <row r="116" spans="2:24" hidden="1" outlineLevel="1" x14ac:dyDescent="0.25">
      <c r="B116" s="151">
        <v>7750</v>
      </c>
      <c r="C116" s="152" t="s">
        <v>430</v>
      </c>
      <c r="D116" s="187"/>
      <c r="E116" s="18"/>
      <c r="F116" s="54"/>
      <c r="G116" s="188"/>
      <c r="H116" s="155">
        <f>'Budget Summary'!W116</f>
        <v>0</v>
      </c>
      <c r="I116" s="155">
        <f t="shared" si="40"/>
        <v>0</v>
      </c>
      <c r="J116" s="155">
        <f t="shared" si="40"/>
        <v>0</v>
      </c>
      <c r="K116" s="155">
        <f t="shared" si="40"/>
        <v>0</v>
      </c>
      <c r="L116" s="155">
        <f t="shared" si="40"/>
        <v>0</v>
      </c>
      <c r="M116" s="155">
        <f t="shared" si="40"/>
        <v>0</v>
      </c>
      <c r="N116" s="155">
        <f t="shared" si="40"/>
        <v>0</v>
      </c>
      <c r="O116" s="155">
        <f t="shared" si="40"/>
        <v>0</v>
      </c>
      <c r="P116" s="155">
        <f t="shared" si="40"/>
        <v>0</v>
      </c>
      <c r="Q116" s="155">
        <f t="shared" si="40"/>
        <v>0</v>
      </c>
      <c r="R116" s="155">
        <f t="shared" si="40"/>
        <v>0</v>
      </c>
      <c r="S116" s="155">
        <f t="shared" si="40"/>
        <v>0</v>
      </c>
      <c r="T116" s="155">
        <f t="shared" si="40"/>
        <v>0</v>
      </c>
      <c r="U116" s="157">
        <f t="shared" si="39"/>
        <v>0</v>
      </c>
      <c r="V116" s="126">
        <f t="shared" si="32"/>
        <v>0</v>
      </c>
      <c r="W116" s="18"/>
      <c r="X116" s="18"/>
    </row>
    <row r="117" spans="2:24" hidden="1" outlineLevel="1" x14ac:dyDescent="0.25">
      <c r="B117" s="151">
        <v>7780</v>
      </c>
      <c r="C117" s="152" t="s">
        <v>431</v>
      </c>
      <c r="D117" s="187"/>
      <c r="E117" s="18"/>
      <c r="F117" s="54"/>
      <c r="G117" s="188"/>
      <c r="H117" s="155">
        <f>'Budget Summary'!W117</f>
        <v>0</v>
      </c>
      <c r="I117" s="155">
        <f t="shared" si="40"/>
        <v>0</v>
      </c>
      <c r="J117" s="155">
        <f t="shared" si="40"/>
        <v>0</v>
      </c>
      <c r="K117" s="155">
        <f t="shared" si="40"/>
        <v>0</v>
      </c>
      <c r="L117" s="155">
        <f t="shared" si="40"/>
        <v>0</v>
      </c>
      <c r="M117" s="155">
        <f t="shared" si="40"/>
        <v>0</v>
      </c>
      <c r="N117" s="155">
        <f t="shared" si="40"/>
        <v>0</v>
      </c>
      <c r="O117" s="155">
        <f t="shared" si="40"/>
        <v>0</v>
      </c>
      <c r="P117" s="155">
        <f t="shared" si="40"/>
        <v>0</v>
      </c>
      <c r="Q117" s="155">
        <f t="shared" si="40"/>
        <v>0</v>
      </c>
      <c r="R117" s="155">
        <f t="shared" si="40"/>
        <v>0</v>
      </c>
      <c r="S117" s="155">
        <f t="shared" si="40"/>
        <v>0</v>
      </c>
      <c r="T117" s="155">
        <f t="shared" si="40"/>
        <v>0</v>
      </c>
      <c r="U117" s="157">
        <f t="shared" si="39"/>
        <v>0</v>
      </c>
      <c r="V117" s="126">
        <f t="shared" si="32"/>
        <v>0</v>
      </c>
      <c r="W117" s="18"/>
      <c r="X117" s="18"/>
    </row>
    <row r="118" spans="2:24" hidden="1" outlineLevel="1" x14ac:dyDescent="0.25">
      <c r="B118" s="151">
        <v>7785</v>
      </c>
      <c r="C118" s="152" t="s">
        <v>432</v>
      </c>
      <c r="D118" s="187"/>
      <c r="E118" s="18"/>
      <c r="F118" s="54"/>
      <c r="G118" s="188"/>
      <c r="H118" s="155">
        <f>'Budget Summary'!W118</f>
        <v>0</v>
      </c>
      <c r="I118" s="155">
        <f t="shared" si="40"/>
        <v>0</v>
      </c>
      <c r="J118" s="155">
        <f t="shared" si="40"/>
        <v>0</v>
      </c>
      <c r="K118" s="155">
        <f t="shared" si="40"/>
        <v>0</v>
      </c>
      <c r="L118" s="155">
        <f t="shared" si="40"/>
        <v>0</v>
      </c>
      <c r="M118" s="155">
        <f t="shared" si="40"/>
        <v>0</v>
      </c>
      <c r="N118" s="155">
        <f t="shared" si="40"/>
        <v>0</v>
      </c>
      <c r="O118" s="155">
        <f t="shared" si="40"/>
        <v>0</v>
      </c>
      <c r="P118" s="155">
        <f t="shared" si="40"/>
        <v>0</v>
      </c>
      <c r="Q118" s="155">
        <f t="shared" si="40"/>
        <v>0</v>
      </c>
      <c r="R118" s="155">
        <f t="shared" si="40"/>
        <v>0</v>
      </c>
      <c r="S118" s="155">
        <f t="shared" si="40"/>
        <v>0</v>
      </c>
      <c r="T118" s="155">
        <f t="shared" si="40"/>
        <v>0</v>
      </c>
      <c r="U118" s="157">
        <f t="shared" si="39"/>
        <v>0</v>
      </c>
      <c r="V118" s="126">
        <f t="shared" si="32"/>
        <v>0</v>
      </c>
      <c r="W118" s="18"/>
      <c r="X118" s="18"/>
    </row>
    <row r="119" spans="2:24" hidden="1" outlineLevel="1" x14ac:dyDescent="0.25">
      <c r="B119" s="151">
        <v>7790</v>
      </c>
      <c r="C119" s="152" t="s">
        <v>433</v>
      </c>
      <c r="D119" s="187"/>
      <c r="E119" s="18"/>
      <c r="F119" s="54"/>
      <c r="G119" s="188"/>
      <c r="H119" s="155">
        <f>'Budget Summary'!W119</f>
        <v>0</v>
      </c>
      <c r="I119" s="155">
        <f t="shared" si="40"/>
        <v>0</v>
      </c>
      <c r="J119" s="155">
        <f t="shared" si="40"/>
        <v>0</v>
      </c>
      <c r="K119" s="155">
        <f t="shared" si="40"/>
        <v>0</v>
      </c>
      <c r="L119" s="155">
        <f t="shared" si="40"/>
        <v>0</v>
      </c>
      <c r="M119" s="155">
        <f t="shared" si="40"/>
        <v>0</v>
      </c>
      <c r="N119" s="155">
        <f t="shared" si="40"/>
        <v>0</v>
      </c>
      <c r="O119" s="155">
        <f t="shared" si="40"/>
        <v>0</v>
      </c>
      <c r="P119" s="155">
        <f t="shared" si="40"/>
        <v>0</v>
      </c>
      <c r="Q119" s="155">
        <f t="shared" si="40"/>
        <v>0</v>
      </c>
      <c r="R119" s="155">
        <f t="shared" si="40"/>
        <v>0</v>
      </c>
      <c r="S119" s="155">
        <f t="shared" si="40"/>
        <v>0</v>
      </c>
      <c r="T119" s="155">
        <f t="shared" si="40"/>
        <v>0</v>
      </c>
      <c r="U119" s="157">
        <f t="shared" si="39"/>
        <v>0</v>
      </c>
      <c r="V119" s="126">
        <f t="shared" si="32"/>
        <v>0</v>
      </c>
      <c r="W119" s="18"/>
      <c r="X119" s="18"/>
    </row>
    <row r="120" spans="2:24" collapsed="1" x14ac:dyDescent="0.25">
      <c r="B120" s="163"/>
      <c r="C120" s="162" t="s">
        <v>434</v>
      </c>
      <c r="D120" s="164"/>
      <c r="E120" s="64"/>
      <c r="F120" s="65"/>
      <c r="G120" s="165"/>
      <c r="H120" s="155">
        <f t="shared" ref="H120:V120" si="41">SUBTOTAL(9,H112:H119)</f>
        <v>0</v>
      </c>
      <c r="I120" s="166">
        <f t="shared" si="41"/>
        <v>0</v>
      </c>
      <c r="J120" s="166">
        <f t="shared" si="41"/>
        <v>0</v>
      </c>
      <c r="K120" s="166">
        <f t="shared" si="41"/>
        <v>0</v>
      </c>
      <c r="L120" s="166">
        <f t="shared" si="41"/>
        <v>0</v>
      </c>
      <c r="M120" s="166">
        <f t="shared" si="41"/>
        <v>0</v>
      </c>
      <c r="N120" s="166">
        <f t="shared" si="41"/>
        <v>0</v>
      </c>
      <c r="O120" s="166">
        <f t="shared" si="41"/>
        <v>0</v>
      </c>
      <c r="P120" s="166">
        <f t="shared" si="41"/>
        <v>0</v>
      </c>
      <c r="Q120" s="166">
        <f t="shared" si="41"/>
        <v>0</v>
      </c>
      <c r="R120" s="166">
        <f t="shared" si="41"/>
        <v>0</v>
      </c>
      <c r="S120" s="166">
        <f t="shared" si="41"/>
        <v>0</v>
      </c>
      <c r="T120" s="166">
        <f t="shared" si="41"/>
        <v>0</v>
      </c>
      <c r="U120" s="159">
        <f t="shared" si="41"/>
        <v>0</v>
      </c>
      <c r="V120" s="159">
        <f t="shared" si="41"/>
        <v>0</v>
      </c>
      <c r="W120" s="64"/>
      <c r="X120" s="64"/>
    </row>
    <row r="121" spans="2:24" hidden="1" outlineLevel="1" x14ac:dyDescent="0.25">
      <c r="B121" s="151">
        <v>7810</v>
      </c>
      <c r="C121" s="152" t="s">
        <v>435</v>
      </c>
      <c r="D121" s="187"/>
      <c r="E121" s="18"/>
      <c r="F121" s="54"/>
      <c r="G121" s="188"/>
      <c r="H121" s="155">
        <f>'Budget Summary'!W121</f>
        <v>0</v>
      </c>
      <c r="I121" s="155">
        <f t="shared" ref="I121:T128" si="42">ROUND($H121*I$246,2)</f>
        <v>0</v>
      </c>
      <c r="J121" s="155">
        <f t="shared" si="42"/>
        <v>0</v>
      </c>
      <c r="K121" s="155">
        <f t="shared" si="42"/>
        <v>0</v>
      </c>
      <c r="L121" s="155">
        <f t="shared" si="42"/>
        <v>0</v>
      </c>
      <c r="M121" s="155">
        <f t="shared" si="42"/>
        <v>0</v>
      </c>
      <c r="N121" s="155">
        <f t="shared" si="42"/>
        <v>0</v>
      </c>
      <c r="O121" s="155">
        <f t="shared" si="42"/>
        <v>0</v>
      </c>
      <c r="P121" s="155">
        <f t="shared" si="42"/>
        <v>0</v>
      </c>
      <c r="Q121" s="155">
        <f t="shared" si="42"/>
        <v>0</v>
      </c>
      <c r="R121" s="155">
        <f t="shared" si="42"/>
        <v>0</v>
      </c>
      <c r="S121" s="155">
        <f t="shared" si="42"/>
        <v>0</v>
      </c>
      <c r="T121" s="155">
        <f t="shared" si="42"/>
        <v>0</v>
      </c>
      <c r="U121" s="157">
        <f t="shared" ref="U121:U128" si="43">SUM(I121:T121)</f>
        <v>0</v>
      </c>
      <c r="V121" s="126">
        <f t="shared" si="32"/>
        <v>0</v>
      </c>
      <c r="W121" s="18"/>
      <c r="X121" s="18"/>
    </row>
    <row r="122" spans="2:24" hidden="1" outlineLevel="1" x14ac:dyDescent="0.25">
      <c r="B122" s="151">
        <v>7820</v>
      </c>
      <c r="C122" s="152" t="s">
        <v>436</v>
      </c>
      <c r="D122" s="187"/>
      <c r="E122" s="18"/>
      <c r="F122" s="54"/>
      <c r="G122" s="188"/>
      <c r="H122" s="155">
        <f>'Budget Summary'!W122</f>
        <v>0</v>
      </c>
      <c r="I122" s="155">
        <f t="shared" si="42"/>
        <v>0</v>
      </c>
      <c r="J122" s="155">
        <f t="shared" si="42"/>
        <v>0</v>
      </c>
      <c r="K122" s="155">
        <f t="shared" si="42"/>
        <v>0</v>
      </c>
      <c r="L122" s="155">
        <f t="shared" si="42"/>
        <v>0</v>
      </c>
      <c r="M122" s="155">
        <f t="shared" si="42"/>
        <v>0</v>
      </c>
      <c r="N122" s="155">
        <f t="shared" si="42"/>
        <v>0</v>
      </c>
      <c r="O122" s="155">
        <f t="shared" si="42"/>
        <v>0</v>
      </c>
      <c r="P122" s="155">
        <f t="shared" si="42"/>
        <v>0</v>
      </c>
      <c r="Q122" s="155">
        <f t="shared" si="42"/>
        <v>0</v>
      </c>
      <c r="R122" s="155">
        <f t="shared" si="42"/>
        <v>0</v>
      </c>
      <c r="S122" s="155">
        <f t="shared" si="42"/>
        <v>0</v>
      </c>
      <c r="T122" s="155">
        <f t="shared" si="42"/>
        <v>0</v>
      </c>
      <c r="U122" s="157">
        <f t="shared" si="43"/>
        <v>0</v>
      </c>
      <c r="V122" s="126">
        <f t="shared" si="32"/>
        <v>0</v>
      </c>
      <c r="W122" s="18"/>
      <c r="X122" s="18"/>
    </row>
    <row r="123" spans="2:24" hidden="1" outlineLevel="1" x14ac:dyDescent="0.25">
      <c r="B123" s="151">
        <v>7830</v>
      </c>
      <c r="C123" s="152" t="s">
        <v>437</v>
      </c>
      <c r="D123" s="187"/>
      <c r="E123" s="18"/>
      <c r="F123" s="54"/>
      <c r="G123" s="188"/>
      <c r="H123" s="155">
        <f>'Budget Summary'!W123</f>
        <v>0</v>
      </c>
      <c r="I123" s="155">
        <f t="shared" si="42"/>
        <v>0</v>
      </c>
      <c r="J123" s="155">
        <f t="shared" si="42"/>
        <v>0</v>
      </c>
      <c r="K123" s="155">
        <f t="shared" si="42"/>
        <v>0</v>
      </c>
      <c r="L123" s="155">
        <f t="shared" si="42"/>
        <v>0</v>
      </c>
      <c r="M123" s="155">
        <f t="shared" si="42"/>
        <v>0</v>
      </c>
      <c r="N123" s="155">
        <f t="shared" si="42"/>
        <v>0</v>
      </c>
      <c r="O123" s="155">
        <f t="shared" si="42"/>
        <v>0</v>
      </c>
      <c r="P123" s="155">
        <f t="shared" si="42"/>
        <v>0</v>
      </c>
      <c r="Q123" s="155">
        <f t="shared" si="42"/>
        <v>0</v>
      </c>
      <c r="R123" s="155">
        <f t="shared" si="42"/>
        <v>0</v>
      </c>
      <c r="S123" s="155">
        <f t="shared" si="42"/>
        <v>0</v>
      </c>
      <c r="T123" s="155">
        <f t="shared" si="42"/>
        <v>0</v>
      </c>
      <c r="U123" s="157">
        <f t="shared" si="43"/>
        <v>0</v>
      </c>
      <c r="V123" s="126">
        <f t="shared" si="32"/>
        <v>0</v>
      </c>
      <c r="W123" s="18"/>
      <c r="X123" s="18"/>
    </row>
    <row r="124" spans="2:24" hidden="1" outlineLevel="1" x14ac:dyDescent="0.25">
      <c r="B124" s="151">
        <v>7840</v>
      </c>
      <c r="C124" s="152" t="s">
        <v>438</v>
      </c>
      <c r="D124" s="187"/>
      <c r="E124" s="18"/>
      <c r="F124" s="54"/>
      <c r="G124" s="188"/>
      <c r="H124" s="155">
        <f>'Budget Summary'!W124</f>
        <v>0</v>
      </c>
      <c r="I124" s="155">
        <f t="shared" si="42"/>
        <v>0</v>
      </c>
      <c r="J124" s="155">
        <f t="shared" si="42"/>
        <v>0</v>
      </c>
      <c r="K124" s="155">
        <f t="shared" si="42"/>
        <v>0</v>
      </c>
      <c r="L124" s="155">
        <f t="shared" si="42"/>
        <v>0</v>
      </c>
      <c r="M124" s="155">
        <f t="shared" si="42"/>
        <v>0</v>
      </c>
      <c r="N124" s="155">
        <f t="shared" si="42"/>
        <v>0</v>
      </c>
      <c r="O124" s="155">
        <f t="shared" si="42"/>
        <v>0</v>
      </c>
      <c r="P124" s="155">
        <f t="shared" si="42"/>
        <v>0</v>
      </c>
      <c r="Q124" s="155">
        <f t="shared" si="42"/>
        <v>0</v>
      </c>
      <c r="R124" s="155">
        <f t="shared" si="42"/>
        <v>0</v>
      </c>
      <c r="S124" s="155">
        <f t="shared" si="42"/>
        <v>0</v>
      </c>
      <c r="T124" s="155">
        <f t="shared" si="42"/>
        <v>0</v>
      </c>
      <c r="U124" s="157">
        <f t="shared" si="43"/>
        <v>0</v>
      </c>
      <c r="V124" s="126">
        <f t="shared" si="32"/>
        <v>0</v>
      </c>
      <c r="W124" s="18"/>
      <c r="X124" s="18"/>
    </row>
    <row r="125" spans="2:24" hidden="1" outlineLevel="1" x14ac:dyDescent="0.25">
      <c r="B125" s="151">
        <v>7850</v>
      </c>
      <c r="C125" s="152" t="s">
        <v>439</v>
      </c>
      <c r="D125" s="187"/>
      <c r="E125" s="18"/>
      <c r="F125" s="54"/>
      <c r="G125" s="188"/>
      <c r="H125" s="155">
        <f>'Budget Summary'!W125</f>
        <v>0</v>
      </c>
      <c r="I125" s="155">
        <f t="shared" si="42"/>
        <v>0</v>
      </c>
      <c r="J125" s="155">
        <f t="shared" si="42"/>
        <v>0</v>
      </c>
      <c r="K125" s="155">
        <f t="shared" si="42"/>
        <v>0</v>
      </c>
      <c r="L125" s="155">
        <f t="shared" si="42"/>
        <v>0</v>
      </c>
      <c r="M125" s="155">
        <f t="shared" si="42"/>
        <v>0</v>
      </c>
      <c r="N125" s="155">
        <f t="shared" si="42"/>
        <v>0</v>
      </c>
      <c r="O125" s="155">
        <f t="shared" si="42"/>
        <v>0</v>
      </c>
      <c r="P125" s="155">
        <f t="shared" si="42"/>
        <v>0</v>
      </c>
      <c r="Q125" s="155">
        <f t="shared" si="42"/>
        <v>0</v>
      </c>
      <c r="R125" s="155">
        <f t="shared" si="42"/>
        <v>0</v>
      </c>
      <c r="S125" s="155">
        <f t="shared" si="42"/>
        <v>0</v>
      </c>
      <c r="T125" s="155">
        <f t="shared" si="42"/>
        <v>0</v>
      </c>
      <c r="U125" s="157">
        <f t="shared" si="43"/>
        <v>0</v>
      </c>
      <c r="V125" s="126">
        <f t="shared" si="32"/>
        <v>0</v>
      </c>
      <c r="W125" s="18"/>
      <c r="X125" s="18"/>
    </row>
    <row r="126" spans="2:24" hidden="1" outlineLevel="1" x14ac:dyDescent="0.25">
      <c r="B126" s="151">
        <v>7860</v>
      </c>
      <c r="C126" s="152" t="s">
        <v>440</v>
      </c>
      <c r="D126" s="187"/>
      <c r="E126" s="18"/>
      <c r="F126" s="54"/>
      <c r="G126" s="188"/>
      <c r="H126" s="155">
        <f>'Budget Summary'!W126</f>
        <v>0</v>
      </c>
      <c r="I126" s="155">
        <f t="shared" si="42"/>
        <v>0</v>
      </c>
      <c r="J126" s="155">
        <f t="shared" si="42"/>
        <v>0</v>
      </c>
      <c r="K126" s="155">
        <f t="shared" si="42"/>
        <v>0</v>
      </c>
      <c r="L126" s="155">
        <f t="shared" si="42"/>
        <v>0</v>
      </c>
      <c r="M126" s="155">
        <f t="shared" si="42"/>
        <v>0</v>
      </c>
      <c r="N126" s="155">
        <f t="shared" si="42"/>
        <v>0</v>
      </c>
      <c r="O126" s="155">
        <f t="shared" si="42"/>
        <v>0</v>
      </c>
      <c r="P126" s="155">
        <f t="shared" si="42"/>
        <v>0</v>
      </c>
      <c r="Q126" s="155">
        <f t="shared" si="42"/>
        <v>0</v>
      </c>
      <c r="R126" s="155">
        <f t="shared" si="42"/>
        <v>0</v>
      </c>
      <c r="S126" s="155">
        <f t="shared" si="42"/>
        <v>0</v>
      </c>
      <c r="T126" s="155">
        <f t="shared" si="42"/>
        <v>0</v>
      </c>
      <c r="U126" s="157">
        <f t="shared" si="43"/>
        <v>0</v>
      </c>
      <c r="V126" s="126">
        <f t="shared" si="32"/>
        <v>0</v>
      </c>
      <c r="W126" s="18"/>
      <c r="X126" s="18"/>
    </row>
    <row r="127" spans="2:24" hidden="1" outlineLevel="1" x14ac:dyDescent="0.25">
      <c r="B127" s="151">
        <v>7870</v>
      </c>
      <c r="C127" s="152" t="s">
        <v>441</v>
      </c>
      <c r="D127" s="187"/>
      <c r="E127" s="18"/>
      <c r="F127" s="54"/>
      <c r="G127" s="188"/>
      <c r="H127" s="155">
        <f>'Budget Summary'!W127</f>
        <v>0</v>
      </c>
      <c r="I127" s="155">
        <f t="shared" si="42"/>
        <v>0</v>
      </c>
      <c r="J127" s="155">
        <f t="shared" si="42"/>
        <v>0</v>
      </c>
      <c r="K127" s="155">
        <f t="shared" si="42"/>
        <v>0</v>
      </c>
      <c r="L127" s="155">
        <f t="shared" si="42"/>
        <v>0</v>
      </c>
      <c r="M127" s="155">
        <f t="shared" si="42"/>
        <v>0</v>
      </c>
      <c r="N127" s="155">
        <f t="shared" si="42"/>
        <v>0</v>
      </c>
      <c r="O127" s="155">
        <f t="shared" si="42"/>
        <v>0</v>
      </c>
      <c r="P127" s="155">
        <f t="shared" si="42"/>
        <v>0</v>
      </c>
      <c r="Q127" s="155">
        <f t="shared" si="42"/>
        <v>0</v>
      </c>
      <c r="R127" s="155">
        <f t="shared" si="42"/>
        <v>0</v>
      </c>
      <c r="S127" s="155">
        <f t="shared" si="42"/>
        <v>0</v>
      </c>
      <c r="T127" s="155">
        <f t="shared" si="42"/>
        <v>0</v>
      </c>
      <c r="U127" s="157">
        <f t="shared" si="43"/>
        <v>0</v>
      </c>
      <c r="V127" s="126">
        <f t="shared" si="32"/>
        <v>0</v>
      </c>
      <c r="W127" s="18"/>
      <c r="X127" s="18"/>
    </row>
    <row r="128" spans="2:24" hidden="1" outlineLevel="1" x14ac:dyDescent="0.25">
      <c r="B128" s="151">
        <v>7880</v>
      </c>
      <c r="C128" s="152" t="s">
        <v>442</v>
      </c>
      <c r="D128" s="187"/>
      <c r="E128" s="18"/>
      <c r="F128" s="54"/>
      <c r="G128" s="188"/>
      <c r="H128" s="155">
        <f>'Budget Summary'!W128</f>
        <v>0</v>
      </c>
      <c r="I128" s="155">
        <f t="shared" si="42"/>
        <v>0</v>
      </c>
      <c r="J128" s="155">
        <f t="shared" si="42"/>
        <v>0</v>
      </c>
      <c r="K128" s="155">
        <f t="shared" si="42"/>
        <v>0</v>
      </c>
      <c r="L128" s="155">
        <f t="shared" si="42"/>
        <v>0</v>
      </c>
      <c r="M128" s="155">
        <f t="shared" si="42"/>
        <v>0</v>
      </c>
      <c r="N128" s="155">
        <f t="shared" si="42"/>
        <v>0</v>
      </c>
      <c r="O128" s="155">
        <f t="shared" si="42"/>
        <v>0</v>
      </c>
      <c r="P128" s="155">
        <f t="shared" si="42"/>
        <v>0</v>
      </c>
      <c r="Q128" s="155">
        <f t="shared" si="42"/>
        <v>0</v>
      </c>
      <c r="R128" s="155">
        <f t="shared" si="42"/>
        <v>0</v>
      </c>
      <c r="S128" s="155">
        <f t="shared" si="42"/>
        <v>0</v>
      </c>
      <c r="T128" s="155">
        <f t="shared" si="42"/>
        <v>0</v>
      </c>
      <c r="U128" s="157">
        <f t="shared" si="43"/>
        <v>0</v>
      </c>
      <c r="V128" s="126">
        <f t="shared" si="32"/>
        <v>0</v>
      </c>
      <c r="W128" s="18"/>
      <c r="X128" s="18"/>
    </row>
    <row r="129" spans="2:24" collapsed="1" x14ac:dyDescent="0.25">
      <c r="B129" s="163"/>
      <c r="C129" s="162" t="s">
        <v>443</v>
      </c>
      <c r="D129" s="164"/>
      <c r="E129" s="64"/>
      <c r="F129" s="65"/>
      <c r="G129" s="165"/>
      <c r="H129" s="155">
        <f t="shared" ref="H129:V129" si="44">SUBTOTAL(9,H121:H128)</f>
        <v>0</v>
      </c>
      <c r="I129" s="166">
        <f t="shared" si="44"/>
        <v>0</v>
      </c>
      <c r="J129" s="166">
        <f t="shared" si="44"/>
        <v>0</v>
      </c>
      <c r="K129" s="166">
        <f t="shared" si="44"/>
        <v>0</v>
      </c>
      <c r="L129" s="166">
        <f t="shared" si="44"/>
        <v>0</v>
      </c>
      <c r="M129" s="166">
        <f t="shared" si="44"/>
        <v>0</v>
      </c>
      <c r="N129" s="166">
        <f t="shared" si="44"/>
        <v>0</v>
      </c>
      <c r="O129" s="166">
        <f t="shared" si="44"/>
        <v>0</v>
      </c>
      <c r="P129" s="166">
        <f t="shared" si="44"/>
        <v>0</v>
      </c>
      <c r="Q129" s="166">
        <f t="shared" si="44"/>
        <v>0</v>
      </c>
      <c r="R129" s="166">
        <f t="shared" si="44"/>
        <v>0</v>
      </c>
      <c r="S129" s="166">
        <f t="shared" si="44"/>
        <v>0</v>
      </c>
      <c r="T129" s="166">
        <f t="shared" si="44"/>
        <v>0</v>
      </c>
      <c r="U129" s="159">
        <f t="shared" si="44"/>
        <v>0</v>
      </c>
      <c r="V129" s="159">
        <f t="shared" si="44"/>
        <v>0</v>
      </c>
      <c r="W129" s="64"/>
      <c r="X129" s="64"/>
    </row>
    <row r="130" spans="2:24" hidden="1" outlineLevel="1" x14ac:dyDescent="0.25">
      <c r="B130" s="151">
        <v>7920</v>
      </c>
      <c r="C130" s="152" t="s">
        <v>444</v>
      </c>
      <c r="D130" s="187"/>
      <c r="E130" s="18"/>
      <c r="F130" s="54"/>
      <c r="G130" s="188"/>
      <c r="H130" s="155">
        <f>'Budget Summary'!W130</f>
        <v>0</v>
      </c>
      <c r="I130" s="155">
        <f t="shared" ref="I130:T134" si="45">ROUND($H130*I$246,2)</f>
        <v>0</v>
      </c>
      <c r="J130" s="155">
        <f t="shared" si="45"/>
        <v>0</v>
      </c>
      <c r="K130" s="155">
        <f t="shared" si="45"/>
        <v>0</v>
      </c>
      <c r="L130" s="155">
        <f t="shared" si="45"/>
        <v>0</v>
      </c>
      <c r="M130" s="155">
        <f t="shared" si="45"/>
        <v>0</v>
      </c>
      <c r="N130" s="155">
        <f t="shared" si="45"/>
        <v>0</v>
      </c>
      <c r="O130" s="155">
        <f t="shared" si="45"/>
        <v>0</v>
      </c>
      <c r="P130" s="155">
        <f t="shared" si="45"/>
        <v>0</v>
      </c>
      <c r="Q130" s="155">
        <f t="shared" si="45"/>
        <v>0</v>
      </c>
      <c r="R130" s="155">
        <f t="shared" si="45"/>
        <v>0</v>
      </c>
      <c r="S130" s="155">
        <f t="shared" si="45"/>
        <v>0</v>
      </c>
      <c r="T130" s="155">
        <f t="shared" si="45"/>
        <v>0</v>
      </c>
      <c r="U130" s="157">
        <f>SUM(I130:T130)</f>
        <v>0</v>
      </c>
      <c r="V130" s="126">
        <f t="shared" si="32"/>
        <v>0</v>
      </c>
      <c r="W130" s="18"/>
      <c r="X130" s="18"/>
    </row>
    <row r="131" spans="2:24" hidden="1" outlineLevel="1" x14ac:dyDescent="0.25">
      <c r="B131" s="151">
        <v>7930</v>
      </c>
      <c r="C131" s="152" t="s">
        <v>445</v>
      </c>
      <c r="D131" s="187"/>
      <c r="E131" s="18"/>
      <c r="F131" s="54"/>
      <c r="G131" s="188"/>
      <c r="H131" s="155">
        <f>'Budget Summary'!W131</f>
        <v>0</v>
      </c>
      <c r="I131" s="155">
        <f t="shared" si="45"/>
        <v>0</v>
      </c>
      <c r="J131" s="155">
        <f t="shared" si="45"/>
        <v>0</v>
      </c>
      <c r="K131" s="155">
        <f t="shared" si="45"/>
        <v>0</v>
      </c>
      <c r="L131" s="155">
        <f t="shared" si="45"/>
        <v>0</v>
      </c>
      <c r="M131" s="155">
        <f t="shared" si="45"/>
        <v>0</v>
      </c>
      <c r="N131" s="155">
        <f t="shared" si="45"/>
        <v>0</v>
      </c>
      <c r="O131" s="155">
        <f t="shared" si="45"/>
        <v>0</v>
      </c>
      <c r="P131" s="155">
        <f t="shared" si="45"/>
        <v>0</v>
      </c>
      <c r="Q131" s="155">
        <f t="shared" si="45"/>
        <v>0</v>
      </c>
      <c r="R131" s="155">
        <f t="shared" si="45"/>
        <v>0</v>
      </c>
      <c r="S131" s="155">
        <f t="shared" si="45"/>
        <v>0</v>
      </c>
      <c r="T131" s="155">
        <f t="shared" si="45"/>
        <v>0</v>
      </c>
      <c r="U131" s="157">
        <f>SUM(I131:T131)</f>
        <v>0</v>
      </c>
      <c r="V131" s="126">
        <f t="shared" si="32"/>
        <v>0</v>
      </c>
      <c r="W131" s="18"/>
      <c r="X131" s="18"/>
    </row>
    <row r="132" spans="2:24" hidden="1" outlineLevel="1" x14ac:dyDescent="0.25">
      <c r="B132" s="151">
        <v>7940</v>
      </c>
      <c r="C132" s="152" t="s">
        <v>446</v>
      </c>
      <c r="D132" s="187"/>
      <c r="E132" s="18"/>
      <c r="F132" s="54"/>
      <c r="G132" s="188"/>
      <c r="H132" s="155">
        <f>'Budget Summary'!W132</f>
        <v>0</v>
      </c>
      <c r="I132" s="155">
        <f t="shared" si="45"/>
        <v>0</v>
      </c>
      <c r="J132" s="155">
        <f t="shared" si="45"/>
        <v>0</v>
      </c>
      <c r="K132" s="155">
        <f t="shared" si="45"/>
        <v>0</v>
      </c>
      <c r="L132" s="155">
        <f t="shared" si="45"/>
        <v>0</v>
      </c>
      <c r="M132" s="155">
        <f t="shared" si="45"/>
        <v>0</v>
      </c>
      <c r="N132" s="155">
        <f t="shared" si="45"/>
        <v>0</v>
      </c>
      <c r="O132" s="155">
        <f t="shared" si="45"/>
        <v>0</v>
      </c>
      <c r="P132" s="155">
        <f t="shared" si="45"/>
        <v>0</v>
      </c>
      <c r="Q132" s="155">
        <f t="shared" si="45"/>
        <v>0</v>
      </c>
      <c r="R132" s="155">
        <f t="shared" si="45"/>
        <v>0</v>
      </c>
      <c r="S132" s="155">
        <f t="shared" si="45"/>
        <v>0</v>
      </c>
      <c r="T132" s="155">
        <f t="shared" si="45"/>
        <v>0</v>
      </c>
      <c r="U132" s="157">
        <f>SUM(I132:T132)</f>
        <v>0</v>
      </c>
      <c r="V132" s="126">
        <f t="shared" si="32"/>
        <v>0</v>
      </c>
      <c r="W132" s="18"/>
      <c r="X132" s="18"/>
    </row>
    <row r="133" spans="2:24" hidden="1" outlineLevel="1" x14ac:dyDescent="0.25">
      <c r="B133" s="151">
        <v>7942</v>
      </c>
      <c r="C133" s="152" t="s">
        <v>447</v>
      </c>
      <c r="D133" s="187"/>
      <c r="E133" s="18"/>
      <c r="F133" s="54"/>
      <c r="G133" s="188"/>
      <c r="H133" s="155">
        <f>'Budget Summary'!W133</f>
        <v>0</v>
      </c>
      <c r="I133" s="155">
        <f t="shared" si="45"/>
        <v>0</v>
      </c>
      <c r="J133" s="155">
        <f t="shared" si="45"/>
        <v>0</v>
      </c>
      <c r="K133" s="155">
        <f t="shared" si="45"/>
        <v>0</v>
      </c>
      <c r="L133" s="155">
        <f t="shared" si="45"/>
        <v>0</v>
      </c>
      <c r="M133" s="155">
        <f t="shared" si="45"/>
        <v>0</v>
      </c>
      <c r="N133" s="155">
        <f t="shared" si="45"/>
        <v>0</v>
      </c>
      <c r="O133" s="155">
        <f t="shared" si="45"/>
        <v>0</v>
      </c>
      <c r="P133" s="155">
        <f t="shared" si="45"/>
        <v>0</v>
      </c>
      <c r="Q133" s="155">
        <f t="shared" si="45"/>
        <v>0</v>
      </c>
      <c r="R133" s="155">
        <f t="shared" si="45"/>
        <v>0</v>
      </c>
      <c r="S133" s="155">
        <f t="shared" si="45"/>
        <v>0</v>
      </c>
      <c r="T133" s="155">
        <f t="shared" si="45"/>
        <v>0</v>
      </c>
      <c r="U133" s="157">
        <f>SUM(I133:T133)</f>
        <v>0</v>
      </c>
      <c r="V133" s="126">
        <f t="shared" si="32"/>
        <v>0</v>
      </c>
      <c r="W133" s="18"/>
      <c r="X133" s="18"/>
    </row>
    <row r="134" spans="2:24" hidden="1" outlineLevel="1" x14ac:dyDescent="0.25">
      <c r="B134" s="151">
        <v>7950</v>
      </c>
      <c r="C134" s="152" t="s">
        <v>448</v>
      </c>
      <c r="D134" s="187"/>
      <c r="E134" s="18"/>
      <c r="F134" s="54"/>
      <c r="G134" s="188"/>
      <c r="H134" s="155">
        <f>'Budget Summary'!W134</f>
        <v>0</v>
      </c>
      <c r="I134" s="155">
        <f t="shared" si="45"/>
        <v>0</v>
      </c>
      <c r="J134" s="155">
        <f t="shared" si="45"/>
        <v>0</v>
      </c>
      <c r="K134" s="155">
        <f t="shared" si="45"/>
        <v>0</v>
      </c>
      <c r="L134" s="155">
        <f t="shared" si="45"/>
        <v>0</v>
      </c>
      <c r="M134" s="155">
        <f t="shared" si="45"/>
        <v>0</v>
      </c>
      <c r="N134" s="155">
        <f t="shared" si="45"/>
        <v>0</v>
      </c>
      <c r="O134" s="155">
        <f t="shared" si="45"/>
        <v>0</v>
      </c>
      <c r="P134" s="155">
        <f t="shared" si="45"/>
        <v>0</v>
      </c>
      <c r="Q134" s="155">
        <f t="shared" si="45"/>
        <v>0</v>
      </c>
      <c r="R134" s="155">
        <f t="shared" si="45"/>
        <v>0</v>
      </c>
      <c r="S134" s="155">
        <f t="shared" si="45"/>
        <v>0</v>
      </c>
      <c r="T134" s="155">
        <f t="shared" si="45"/>
        <v>0</v>
      </c>
      <c r="U134" s="157">
        <f>SUM(I134:T134)</f>
        <v>0</v>
      </c>
      <c r="V134" s="126">
        <f t="shared" si="32"/>
        <v>0</v>
      </c>
      <c r="W134" s="18"/>
      <c r="X134" s="18"/>
    </row>
    <row r="135" spans="2:24" collapsed="1" x14ac:dyDescent="0.25">
      <c r="B135" s="163"/>
      <c r="C135" s="162" t="s">
        <v>449</v>
      </c>
      <c r="D135" s="164"/>
      <c r="E135" s="64"/>
      <c r="F135" s="65"/>
      <c r="G135" s="165"/>
      <c r="H135" s="155">
        <f t="shared" ref="H135:V135" si="46">SUBTOTAL(9,H130:H134)</f>
        <v>0</v>
      </c>
      <c r="I135" s="166">
        <f t="shared" si="46"/>
        <v>0</v>
      </c>
      <c r="J135" s="166">
        <f t="shared" si="46"/>
        <v>0</v>
      </c>
      <c r="K135" s="166">
        <f t="shared" si="46"/>
        <v>0</v>
      </c>
      <c r="L135" s="166">
        <f t="shared" si="46"/>
        <v>0</v>
      </c>
      <c r="M135" s="166">
        <f t="shared" si="46"/>
        <v>0</v>
      </c>
      <c r="N135" s="166">
        <f t="shared" si="46"/>
        <v>0</v>
      </c>
      <c r="O135" s="166">
        <f t="shared" si="46"/>
        <v>0</v>
      </c>
      <c r="P135" s="166">
        <f t="shared" si="46"/>
        <v>0</v>
      </c>
      <c r="Q135" s="166">
        <f t="shared" si="46"/>
        <v>0</v>
      </c>
      <c r="R135" s="166">
        <f t="shared" si="46"/>
        <v>0</v>
      </c>
      <c r="S135" s="166">
        <f t="shared" si="46"/>
        <v>0</v>
      </c>
      <c r="T135" s="166">
        <f t="shared" si="46"/>
        <v>0</v>
      </c>
      <c r="U135" s="159">
        <f t="shared" si="46"/>
        <v>0</v>
      </c>
      <c r="V135" s="159">
        <f t="shared" si="46"/>
        <v>0</v>
      </c>
      <c r="W135" s="64"/>
      <c r="X135" s="64"/>
    </row>
    <row r="136" spans="2:24" hidden="1" outlineLevel="1" x14ac:dyDescent="0.25">
      <c r="B136" s="151">
        <v>8010</v>
      </c>
      <c r="C136" s="152" t="s">
        <v>450</v>
      </c>
      <c r="D136" s="187"/>
      <c r="E136" s="18"/>
      <c r="F136" s="54"/>
      <c r="G136" s="188"/>
      <c r="H136" s="155">
        <f>'Budget Summary'!W136</f>
        <v>0</v>
      </c>
      <c r="I136" s="155">
        <f t="shared" ref="I136:T145" si="47">ROUND($H136*I$246,2)</f>
        <v>0</v>
      </c>
      <c r="J136" s="155">
        <f t="shared" si="47"/>
        <v>0</v>
      </c>
      <c r="K136" s="155">
        <f t="shared" si="47"/>
        <v>0</v>
      </c>
      <c r="L136" s="155">
        <f t="shared" si="47"/>
        <v>0</v>
      </c>
      <c r="M136" s="155">
        <f t="shared" si="47"/>
        <v>0</v>
      </c>
      <c r="N136" s="155">
        <f t="shared" si="47"/>
        <v>0</v>
      </c>
      <c r="O136" s="155">
        <f t="shared" si="47"/>
        <v>0</v>
      </c>
      <c r="P136" s="155">
        <f t="shared" si="47"/>
        <v>0</v>
      </c>
      <c r="Q136" s="155">
        <f t="shared" si="47"/>
        <v>0</v>
      </c>
      <c r="R136" s="155">
        <f t="shared" si="47"/>
        <v>0</v>
      </c>
      <c r="S136" s="155">
        <f t="shared" si="47"/>
        <v>0</v>
      </c>
      <c r="T136" s="155">
        <f t="shared" si="47"/>
        <v>0</v>
      </c>
      <c r="U136" s="157">
        <f t="shared" ref="U136:U145" si="48">SUM(I136:T136)</f>
        <v>0</v>
      </c>
      <c r="V136" s="126">
        <f t="shared" si="32"/>
        <v>0</v>
      </c>
      <c r="W136" s="18"/>
      <c r="X136" s="18"/>
    </row>
    <row r="137" spans="2:24" hidden="1" outlineLevel="1" x14ac:dyDescent="0.25">
      <c r="B137" s="151">
        <v>8020</v>
      </c>
      <c r="C137" s="152" t="s">
        <v>451</v>
      </c>
      <c r="D137" s="187"/>
      <c r="E137" s="18"/>
      <c r="F137" s="54"/>
      <c r="G137" s="188"/>
      <c r="H137" s="155">
        <f>'Budget Summary'!W137</f>
        <v>0</v>
      </c>
      <c r="I137" s="155">
        <f t="shared" si="47"/>
        <v>0</v>
      </c>
      <c r="J137" s="155">
        <f t="shared" si="47"/>
        <v>0</v>
      </c>
      <c r="K137" s="155">
        <f t="shared" si="47"/>
        <v>0</v>
      </c>
      <c r="L137" s="155">
        <f t="shared" si="47"/>
        <v>0</v>
      </c>
      <c r="M137" s="155">
        <f t="shared" si="47"/>
        <v>0</v>
      </c>
      <c r="N137" s="155">
        <f t="shared" si="47"/>
        <v>0</v>
      </c>
      <c r="O137" s="155">
        <f t="shared" si="47"/>
        <v>0</v>
      </c>
      <c r="P137" s="155">
        <f t="shared" si="47"/>
        <v>0</v>
      </c>
      <c r="Q137" s="155">
        <f t="shared" si="47"/>
        <v>0</v>
      </c>
      <c r="R137" s="155">
        <f t="shared" si="47"/>
        <v>0</v>
      </c>
      <c r="S137" s="155">
        <f t="shared" si="47"/>
        <v>0</v>
      </c>
      <c r="T137" s="155">
        <f t="shared" si="47"/>
        <v>0</v>
      </c>
      <c r="U137" s="157">
        <f t="shared" si="48"/>
        <v>0</v>
      </c>
      <c r="V137" s="126">
        <f t="shared" si="32"/>
        <v>0</v>
      </c>
      <c r="W137" s="18"/>
      <c r="X137" s="18"/>
    </row>
    <row r="138" spans="2:24" hidden="1" outlineLevel="1" x14ac:dyDescent="0.25">
      <c r="B138" s="151">
        <v>8030</v>
      </c>
      <c r="C138" s="152" t="s">
        <v>452</v>
      </c>
      <c r="D138" s="187"/>
      <c r="E138" s="18"/>
      <c r="F138" s="54"/>
      <c r="G138" s="188"/>
      <c r="H138" s="155">
        <f>'Budget Summary'!W138</f>
        <v>0</v>
      </c>
      <c r="I138" s="155">
        <f t="shared" si="47"/>
        <v>0</v>
      </c>
      <c r="J138" s="155">
        <f t="shared" si="47"/>
        <v>0</v>
      </c>
      <c r="K138" s="155">
        <f t="shared" si="47"/>
        <v>0</v>
      </c>
      <c r="L138" s="155">
        <f t="shared" si="47"/>
        <v>0</v>
      </c>
      <c r="M138" s="155">
        <f t="shared" si="47"/>
        <v>0</v>
      </c>
      <c r="N138" s="155">
        <f t="shared" si="47"/>
        <v>0</v>
      </c>
      <c r="O138" s="155">
        <f t="shared" si="47"/>
        <v>0</v>
      </c>
      <c r="P138" s="155">
        <f t="shared" si="47"/>
        <v>0</v>
      </c>
      <c r="Q138" s="155">
        <f t="shared" si="47"/>
        <v>0</v>
      </c>
      <c r="R138" s="155">
        <f t="shared" si="47"/>
        <v>0</v>
      </c>
      <c r="S138" s="155">
        <f t="shared" si="47"/>
        <v>0</v>
      </c>
      <c r="T138" s="155">
        <f t="shared" si="47"/>
        <v>0</v>
      </c>
      <c r="U138" s="157">
        <f t="shared" si="48"/>
        <v>0</v>
      </c>
      <c r="V138" s="126">
        <f t="shared" si="32"/>
        <v>0</v>
      </c>
      <c r="W138" s="18"/>
      <c r="X138" s="18"/>
    </row>
    <row r="139" spans="2:24" hidden="1" outlineLevel="1" x14ac:dyDescent="0.25">
      <c r="B139" s="151">
        <v>8040</v>
      </c>
      <c r="C139" s="152" t="s">
        <v>453</v>
      </c>
      <c r="D139" s="187"/>
      <c r="E139" s="18"/>
      <c r="F139" s="54"/>
      <c r="G139" s="188"/>
      <c r="H139" s="155">
        <f>'Budget Summary'!W139</f>
        <v>0</v>
      </c>
      <c r="I139" s="155">
        <f t="shared" si="47"/>
        <v>0</v>
      </c>
      <c r="J139" s="155">
        <f t="shared" si="47"/>
        <v>0</v>
      </c>
      <c r="K139" s="155">
        <f t="shared" si="47"/>
        <v>0</v>
      </c>
      <c r="L139" s="155">
        <f t="shared" si="47"/>
        <v>0</v>
      </c>
      <c r="M139" s="155">
        <f t="shared" si="47"/>
        <v>0</v>
      </c>
      <c r="N139" s="155">
        <f t="shared" si="47"/>
        <v>0</v>
      </c>
      <c r="O139" s="155">
        <f t="shared" si="47"/>
        <v>0</v>
      </c>
      <c r="P139" s="155">
        <f t="shared" si="47"/>
        <v>0</v>
      </c>
      <c r="Q139" s="155">
        <f t="shared" si="47"/>
        <v>0</v>
      </c>
      <c r="R139" s="155">
        <f t="shared" si="47"/>
        <v>0</v>
      </c>
      <c r="S139" s="155">
        <f t="shared" si="47"/>
        <v>0</v>
      </c>
      <c r="T139" s="155">
        <f t="shared" si="47"/>
        <v>0</v>
      </c>
      <c r="U139" s="157">
        <f t="shared" si="48"/>
        <v>0</v>
      </c>
      <c r="V139" s="126">
        <f t="shared" ref="V139:V202" si="49">H139-U139</f>
        <v>0</v>
      </c>
      <c r="W139" s="18"/>
      <c r="X139" s="18"/>
    </row>
    <row r="140" spans="2:24" hidden="1" outlineLevel="1" x14ac:dyDescent="0.25">
      <c r="B140" s="151">
        <v>8050</v>
      </c>
      <c r="C140" s="152" t="s">
        <v>454</v>
      </c>
      <c r="D140" s="187"/>
      <c r="E140" s="18"/>
      <c r="F140" s="54"/>
      <c r="G140" s="188"/>
      <c r="H140" s="155">
        <f>'Budget Summary'!W140</f>
        <v>0</v>
      </c>
      <c r="I140" s="155">
        <f t="shared" si="47"/>
        <v>0</v>
      </c>
      <c r="J140" s="155">
        <f t="shared" si="47"/>
        <v>0</v>
      </c>
      <c r="K140" s="155">
        <f t="shared" si="47"/>
        <v>0</v>
      </c>
      <c r="L140" s="155">
        <f t="shared" si="47"/>
        <v>0</v>
      </c>
      <c r="M140" s="155">
        <f t="shared" si="47"/>
        <v>0</v>
      </c>
      <c r="N140" s="155">
        <f t="shared" si="47"/>
        <v>0</v>
      </c>
      <c r="O140" s="155">
        <f t="shared" si="47"/>
        <v>0</v>
      </c>
      <c r="P140" s="155">
        <f t="shared" si="47"/>
        <v>0</v>
      </c>
      <c r="Q140" s="155">
        <f t="shared" si="47"/>
        <v>0</v>
      </c>
      <c r="R140" s="155">
        <f t="shared" si="47"/>
        <v>0</v>
      </c>
      <c r="S140" s="155">
        <f t="shared" si="47"/>
        <v>0</v>
      </c>
      <c r="T140" s="155">
        <f t="shared" si="47"/>
        <v>0</v>
      </c>
      <c r="U140" s="157">
        <f t="shared" si="48"/>
        <v>0</v>
      </c>
      <c r="V140" s="126">
        <f t="shared" si="49"/>
        <v>0</v>
      </c>
      <c r="W140" s="18"/>
      <c r="X140" s="18"/>
    </row>
    <row r="141" spans="2:24" hidden="1" outlineLevel="1" x14ac:dyDescent="0.25">
      <c r="B141" s="151">
        <v>8055</v>
      </c>
      <c r="C141" s="152" t="s">
        <v>455</v>
      </c>
      <c r="D141" s="187"/>
      <c r="E141" s="18"/>
      <c r="F141" s="54"/>
      <c r="G141" s="188"/>
      <c r="H141" s="155">
        <f>'Budget Summary'!W141</f>
        <v>0</v>
      </c>
      <c r="I141" s="155">
        <f t="shared" si="47"/>
        <v>0</v>
      </c>
      <c r="J141" s="155">
        <f t="shared" si="47"/>
        <v>0</v>
      </c>
      <c r="K141" s="155">
        <f t="shared" si="47"/>
        <v>0</v>
      </c>
      <c r="L141" s="155">
        <f t="shared" si="47"/>
        <v>0</v>
      </c>
      <c r="M141" s="155">
        <f t="shared" si="47"/>
        <v>0</v>
      </c>
      <c r="N141" s="155">
        <f t="shared" si="47"/>
        <v>0</v>
      </c>
      <c r="O141" s="155">
        <f t="shared" si="47"/>
        <v>0</v>
      </c>
      <c r="P141" s="155">
        <f t="shared" si="47"/>
        <v>0</v>
      </c>
      <c r="Q141" s="155">
        <f t="shared" si="47"/>
        <v>0</v>
      </c>
      <c r="R141" s="155">
        <f t="shared" si="47"/>
        <v>0</v>
      </c>
      <c r="S141" s="155">
        <f t="shared" si="47"/>
        <v>0</v>
      </c>
      <c r="T141" s="155">
        <f t="shared" si="47"/>
        <v>0</v>
      </c>
      <c r="U141" s="157">
        <f>SUM(I141:T141)</f>
        <v>0</v>
      </c>
      <c r="V141" s="126">
        <f t="shared" si="49"/>
        <v>0</v>
      </c>
      <c r="W141" s="18"/>
      <c r="X141" s="18"/>
    </row>
    <row r="142" spans="2:24" hidden="1" outlineLevel="1" x14ac:dyDescent="0.25">
      <c r="B142" s="151">
        <v>8060</v>
      </c>
      <c r="C142" s="152" t="s">
        <v>456</v>
      </c>
      <c r="D142" s="187"/>
      <c r="E142" s="18"/>
      <c r="F142" s="54"/>
      <c r="G142" s="188"/>
      <c r="H142" s="155">
        <f>'Budget Summary'!W142</f>
        <v>0</v>
      </c>
      <c r="I142" s="155">
        <f t="shared" si="47"/>
        <v>0</v>
      </c>
      <c r="J142" s="155">
        <f t="shared" si="47"/>
        <v>0</v>
      </c>
      <c r="K142" s="155">
        <f t="shared" si="47"/>
        <v>0</v>
      </c>
      <c r="L142" s="155">
        <f t="shared" si="47"/>
        <v>0</v>
      </c>
      <c r="M142" s="155">
        <f t="shared" si="47"/>
        <v>0</v>
      </c>
      <c r="N142" s="155">
        <f t="shared" si="47"/>
        <v>0</v>
      </c>
      <c r="O142" s="155">
        <f t="shared" si="47"/>
        <v>0</v>
      </c>
      <c r="P142" s="155">
        <f t="shared" si="47"/>
        <v>0</v>
      </c>
      <c r="Q142" s="155">
        <f t="shared" si="47"/>
        <v>0</v>
      </c>
      <c r="R142" s="155">
        <f t="shared" si="47"/>
        <v>0</v>
      </c>
      <c r="S142" s="155">
        <f t="shared" si="47"/>
        <v>0</v>
      </c>
      <c r="T142" s="155">
        <f t="shared" si="47"/>
        <v>0</v>
      </c>
      <c r="U142" s="157">
        <f t="shared" si="48"/>
        <v>0</v>
      </c>
      <c r="V142" s="126">
        <f t="shared" si="49"/>
        <v>0</v>
      </c>
      <c r="W142" s="18"/>
      <c r="X142" s="18"/>
    </row>
    <row r="143" spans="2:24" hidden="1" outlineLevel="1" x14ac:dyDescent="0.25">
      <c r="B143" s="151">
        <v>8070</v>
      </c>
      <c r="C143" s="152" t="s">
        <v>457</v>
      </c>
      <c r="D143" s="187"/>
      <c r="E143" s="18"/>
      <c r="F143" s="54"/>
      <c r="G143" s="188"/>
      <c r="H143" s="155">
        <f>'Budget Summary'!W143</f>
        <v>0</v>
      </c>
      <c r="I143" s="155">
        <f t="shared" si="47"/>
        <v>0</v>
      </c>
      <c r="J143" s="155">
        <f t="shared" si="47"/>
        <v>0</v>
      </c>
      <c r="K143" s="155">
        <f t="shared" si="47"/>
        <v>0</v>
      </c>
      <c r="L143" s="155">
        <f t="shared" si="47"/>
        <v>0</v>
      </c>
      <c r="M143" s="155">
        <f t="shared" si="47"/>
        <v>0</v>
      </c>
      <c r="N143" s="155">
        <f t="shared" si="47"/>
        <v>0</v>
      </c>
      <c r="O143" s="155">
        <f t="shared" si="47"/>
        <v>0</v>
      </c>
      <c r="P143" s="155">
        <f t="shared" si="47"/>
        <v>0</v>
      </c>
      <c r="Q143" s="155">
        <f t="shared" si="47"/>
        <v>0</v>
      </c>
      <c r="R143" s="155">
        <f t="shared" si="47"/>
        <v>0</v>
      </c>
      <c r="S143" s="155">
        <f t="shared" si="47"/>
        <v>0</v>
      </c>
      <c r="T143" s="155">
        <f t="shared" si="47"/>
        <v>0</v>
      </c>
      <c r="U143" s="157">
        <f t="shared" si="48"/>
        <v>0</v>
      </c>
      <c r="V143" s="126">
        <f t="shared" si="49"/>
        <v>0</v>
      </c>
      <c r="W143" s="18"/>
      <c r="X143" s="18"/>
    </row>
    <row r="144" spans="2:24" hidden="1" outlineLevel="1" x14ac:dyDescent="0.25">
      <c r="B144" s="151">
        <v>8075</v>
      </c>
      <c r="C144" s="152" t="s">
        <v>458</v>
      </c>
      <c r="D144" s="187"/>
      <c r="E144" s="18"/>
      <c r="F144" s="54"/>
      <c r="G144" s="188"/>
      <c r="H144" s="155">
        <f>'Budget Summary'!W144</f>
        <v>0</v>
      </c>
      <c r="I144" s="155">
        <f t="shared" si="47"/>
        <v>0</v>
      </c>
      <c r="J144" s="155">
        <f t="shared" si="47"/>
        <v>0</v>
      </c>
      <c r="K144" s="155">
        <f t="shared" si="47"/>
        <v>0</v>
      </c>
      <c r="L144" s="155">
        <f t="shared" si="47"/>
        <v>0</v>
      </c>
      <c r="M144" s="155">
        <f t="shared" si="47"/>
        <v>0</v>
      </c>
      <c r="N144" s="155">
        <f t="shared" si="47"/>
        <v>0</v>
      </c>
      <c r="O144" s="155">
        <f t="shared" si="47"/>
        <v>0</v>
      </c>
      <c r="P144" s="155">
        <f t="shared" si="47"/>
        <v>0</v>
      </c>
      <c r="Q144" s="155">
        <f t="shared" si="47"/>
        <v>0</v>
      </c>
      <c r="R144" s="155">
        <f t="shared" si="47"/>
        <v>0</v>
      </c>
      <c r="S144" s="155">
        <f t="shared" si="47"/>
        <v>0</v>
      </c>
      <c r="T144" s="155">
        <f t="shared" si="47"/>
        <v>0</v>
      </c>
      <c r="U144" s="157">
        <f t="shared" si="48"/>
        <v>0</v>
      </c>
      <c r="V144" s="126">
        <f t="shared" si="49"/>
        <v>0</v>
      </c>
      <c r="W144" s="18"/>
      <c r="X144" s="18"/>
    </row>
    <row r="145" spans="2:24" hidden="1" outlineLevel="1" x14ac:dyDescent="0.25">
      <c r="B145" s="151">
        <v>8080</v>
      </c>
      <c r="C145" s="152" t="s">
        <v>459</v>
      </c>
      <c r="D145" s="187"/>
      <c r="E145" s="18"/>
      <c r="F145" s="54"/>
      <c r="G145" s="188"/>
      <c r="H145" s="155">
        <f>'Budget Summary'!W145</f>
        <v>0</v>
      </c>
      <c r="I145" s="155">
        <f t="shared" si="47"/>
        <v>0</v>
      </c>
      <c r="J145" s="155">
        <f t="shared" si="47"/>
        <v>0</v>
      </c>
      <c r="K145" s="155">
        <f t="shared" si="47"/>
        <v>0</v>
      </c>
      <c r="L145" s="155">
        <f t="shared" si="47"/>
        <v>0</v>
      </c>
      <c r="M145" s="155">
        <f t="shared" si="47"/>
        <v>0</v>
      </c>
      <c r="N145" s="155">
        <f t="shared" si="47"/>
        <v>0</v>
      </c>
      <c r="O145" s="155">
        <f t="shared" si="47"/>
        <v>0</v>
      </c>
      <c r="P145" s="155">
        <f t="shared" si="47"/>
        <v>0</v>
      </c>
      <c r="Q145" s="155">
        <f t="shared" si="47"/>
        <v>0</v>
      </c>
      <c r="R145" s="155">
        <f t="shared" si="47"/>
        <v>0</v>
      </c>
      <c r="S145" s="155">
        <f t="shared" si="47"/>
        <v>0</v>
      </c>
      <c r="T145" s="155">
        <f t="shared" si="47"/>
        <v>0</v>
      </c>
      <c r="U145" s="157">
        <f t="shared" si="48"/>
        <v>0</v>
      </c>
      <c r="V145" s="126">
        <f t="shared" si="49"/>
        <v>0</v>
      </c>
      <c r="W145" s="18"/>
      <c r="X145" s="18"/>
    </row>
    <row r="146" spans="2:24" collapsed="1" x14ac:dyDescent="0.25">
      <c r="B146" s="163"/>
      <c r="C146" s="162" t="s">
        <v>460</v>
      </c>
      <c r="D146" s="164"/>
      <c r="E146" s="64"/>
      <c r="F146" s="65"/>
      <c r="G146" s="165"/>
      <c r="H146" s="155">
        <f t="shared" ref="H146:V146" si="50">SUBTOTAL(9,H136:H145)</f>
        <v>0</v>
      </c>
      <c r="I146" s="166">
        <f t="shared" si="50"/>
        <v>0</v>
      </c>
      <c r="J146" s="166">
        <f t="shared" si="50"/>
        <v>0</v>
      </c>
      <c r="K146" s="166">
        <f t="shared" si="50"/>
        <v>0</v>
      </c>
      <c r="L146" s="166">
        <f t="shared" si="50"/>
        <v>0</v>
      </c>
      <c r="M146" s="166">
        <f t="shared" si="50"/>
        <v>0</v>
      </c>
      <c r="N146" s="166">
        <f t="shared" si="50"/>
        <v>0</v>
      </c>
      <c r="O146" s="166">
        <f t="shared" si="50"/>
        <v>0</v>
      </c>
      <c r="P146" s="166">
        <f t="shared" si="50"/>
        <v>0</v>
      </c>
      <c r="Q146" s="166">
        <f t="shared" si="50"/>
        <v>0</v>
      </c>
      <c r="R146" s="166">
        <f t="shared" si="50"/>
        <v>0</v>
      </c>
      <c r="S146" s="166">
        <f t="shared" si="50"/>
        <v>0</v>
      </c>
      <c r="T146" s="166">
        <f t="shared" si="50"/>
        <v>0</v>
      </c>
      <c r="U146" s="159">
        <f t="shared" si="50"/>
        <v>0</v>
      </c>
      <c r="V146" s="159">
        <f t="shared" si="50"/>
        <v>0</v>
      </c>
      <c r="W146" s="64"/>
      <c r="X146" s="64"/>
    </row>
    <row r="147" spans="2:24" hidden="1" outlineLevel="1" x14ac:dyDescent="0.25">
      <c r="B147" s="151">
        <v>8110</v>
      </c>
      <c r="C147" s="152" t="s">
        <v>461</v>
      </c>
      <c r="D147" s="187"/>
      <c r="E147" s="18"/>
      <c r="F147" s="54"/>
      <c r="G147" s="188"/>
      <c r="H147" s="155">
        <f>'Budget Summary'!W147</f>
        <v>0</v>
      </c>
      <c r="I147" s="155">
        <f t="shared" ref="I147:T150" si="51">ROUND($H147*I$246,2)</f>
        <v>0</v>
      </c>
      <c r="J147" s="155">
        <f t="shared" si="51"/>
        <v>0</v>
      </c>
      <c r="K147" s="155">
        <f t="shared" si="51"/>
        <v>0</v>
      </c>
      <c r="L147" s="155">
        <f t="shared" si="51"/>
        <v>0</v>
      </c>
      <c r="M147" s="155">
        <f t="shared" si="51"/>
        <v>0</v>
      </c>
      <c r="N147" s="155">
        <f t="shared" si="51"/>
        <v>0</v>
      </c>
      <c r="O147" s="155">
        <f t="shared" si="51"/>
        <v>0</v>
      </c>
      <c r="P147" s="155">
        <f t="shared" si="51"/>
        <v>0</v>
      </c>
      <c r="Q147" s="155">
        <f t="shared" si="51"/>
        <v>0</v>
      </c>
      <c r="R147" s="155">
        <f t="shared" si="51"/>
        <v>0</v>
      </c>
      <c r="S147" s="155">
        <f t="shared" si="51"/>
        <v>0</v>
      </c>
      <c r="T147" s="155">
        <f t="shared" si="51"/>
        <v>0</v>
      </c>
      <c r="U147" s="157">
        <f>SUM(I147:T147)</f>
        <v>0</v>
      </c>
      <c r="V147" s="126">
        <f t="shared" si="49"/>
        <v>0</v>
      </c>
      <c r="W147" s="18"/>
      <c r="X147" s="18"/>
    </row>
    <row r="148" spans="2:24" hidden="1" outlineLevel="1" x14ac:dyDescent="0.25">
      <c r="B148" s="151">
        <v>8120</v>
      </c>
      <c r="C148" s="152" t="s">
        <v>462</v>
      </c>
      <c r="D148" s="187"/>
      <c r="E148" s="18"/>
      <c r="F148" s="54"/>
      <c r="G148" s="188"/>
      <c r="H148" s="155">
        <f>'Budget Summary'!W148</f>
        <v>0</v>
      </c>
      <c r="I148" s="155">
        <f t="shared" si="51"/>
        <v>0</v>
      </c>
      <c r="J148" s="155">
        <f t="shared" si="51"/>
        <v>0</v>
      </c>
      <c r="K148" s="155">
        <f t="shared" si="51"/>
        <v>0</v>
      </c>
      <c r="L148" s="155">
        <f t="shared" si="51"/>
        <v>0</v>
      </c>
      <c r="M148" s="155">
        <f t="shared" si="51"/>
        <v>0</v>
      </c>
      <c r="N148" s="155">
        <f t="shared" si="51"/>
        <v>0</v>
      </c>
      <c r="O148" s="155">
        <f t="shared" si="51"/>
        <v>0</v>
      </c>
      <c r="P148" s="155">
        <f t="shared" si="51"/>
        <v>0</v>
      </c>
      <c r="Q148" s="155">
        <f t="shared" si="51"/>
        <v>0</v>
      </c>
      <c r="R148" s="155">
        <f t="shared" si="51"/>
        <v>0</v>
      </c>
      <c r="S148" s="155">
        <f t="shared" si="51"/>
        <v>0</v>
      </c>
      <c r="T148" s="155">
        <f t="shared" si="51"/>
        <v>0</v>
      </c>
      <c r="U148" s="157">
        <f>SUM(I148:T148)</f>
        <v>0</v>
      </c>
      <c r="V148" s="126">
        <f t="shared" si="49"/>
        <v>0</v>
      </c>
      <c r="W148" s="18"/>
      <c r="X148" s="18"/>
    </row>
    <row r="149" spans="2:24" hidden="1" outlineLevel="1" x14ac:dyDescent="0.25">
      <c r="B149" s="151">
        <v>8130</v>
      </c>
      <c r="C149" s="152" t="s">
        <v>463</v>
      </c>
      <c r="D149" s="187"/>
      <c r="E149" s="18"/>
      <c r="F149" s="54"/>
      <c r="G149" s="188"/>
      <c r="H149" s="155">
        <f>'Budget Summary'!W149</f>
        <v>0</v>
      </c>
      <c r="I149" s="155">
        <f t="shared" si="51"/>
        <v>0</v>
      </c>
      <c r="J149" s="155">
        <f t="shared" si="51"/>
        <v>0</v>
      </c>
      <c r="K149" s="155">
        <f t="shared" si="51"/>
        <v>0</v>
      </c>
      <c r="L149" s="155">
        <f t="shared" si="51"/>
        <v>0</v>
      </c>
      <c r="M149" s="155">
        <f t="shared" si="51"/>
        <v>0</v>
      </c>
      <c r="N149" s="155">
        <f t="shared" si="51"/>
        <v>0</v>
      </c>
      <c r="O149" s="155">
        <f t="shared" si="51"/>
        <v>0</v>
      </c>
      <c r="P149" s="155">
        <f t="shared" si="51"/>
        <v>0</v>
      </c>
      <c r="Q149" s="155">
        <f t="shared" si="51"/>
        <v>0</v>
      </c>
      <c r="R149" s="155">
        <f t="shared" si="51"/>
        <v>0</v>
      </c>
      <c r="S149" s="155">
        <f t="shared" si="51"/>
        <v>0</v>
      </c>
      <c r="T149" s="155">
        <f t="shared" si="51"/>
        <v>0</v>
      </c>
      <c r="U149" s="157">
        <f>SUM(I149:T149)</f>
        <v>0</v>
      </c>
      <c r="V149" s="126">
        <f t="shared" si="49"/>
        <v>0</v>
      </c>
      <c r="W149" s="18"/>
      <c r="X149" s="18"/>
    </row>
    <row r="150" spans="2:24" hidden="1" outlineLevel="1" x14ac:dyDescent="0.25">
      <c r="B150" s="151">
        <v>8135</v>
      </c>
      <c r="C150" s="152" t="s">
        <v>464</v>
      </c>
      <c r="D150" s="187"/>
      <c r="E150" s="18"/>
      <c r="F150" s="54"/>
      <c r="G150" s="188"/>
      <c r="H150" s="155">
        <f>'Budget Summary'!W150</f>
        <v>0</v>
      </c>
      <c r="I150" s="155">
        <f t="shared" si="51"/>
        <v>0</v>
      </c>
      <c r="J150" s="155">
        <f t="shared" si="51"/>
        <v>0</v>
      </c>
      <c r="K150" s="155">
        <f t="shared" si="51"/>
        <v>0</v>
      </c>
      <c r="L150" s="155">
        <f t="shared" si="51"/>
        <v>0</v>
      </c>
      <c r="M150" s="155">
        <f t="shared" si="51"/>
        <v>0</v>
      </c>
      <c r="N150" s="155">
        <f t="shared" si="51"/>
        <v>0</v>
      </c>
      <c r="O150" s="155">
        <f t="shared" si="51"/>
        <v>0</v>
      </c>
      <c r="P150" s="155">
        <f t="shared" si="51"/>
        <v>0</v>
      </c>
      <c r="Q150" s="155">
        <f t="shared" si="51"/>
        <v>0</v>
      </c>
      <c r="R150" s="155">
        <f t="shared" si="51"/>
        <v>0</v>
      </c>
      <c r="S150" s="155">
        <f t="shared" si="51"/>
        <v>0</v>
      </c>
      <c r="T150" s="155">
        <f t="shared" si="51"/>
        <v>0</v>
      </c>
      <c r="U150" s="157">
        <f>SUM(I150:T150)</f>
        <v>0</v>
      </c>
      <c r="V150" s="126">
        <f t="shared" si="49"/>
        <v>0</v>
      </c>
      <c r="W150" s="18"/>
      <c r="X150" s="18"/>
    </row>
    <row r="151" spans="2:24" collapsed="1" x14ac:dyDescent="0.25">
      <c r="B151" s="163"/>
      <c r="C151" s="162" t="s">
        <v>465</v>
      </c>
      <c r="D151" s="164"/>
      <c r="E151" s="64"/>
      <c r="F151" s="65"/>
      <c r="G151" s="165"/>
      <c r="H151" s="155">
        <f t="shared" ref="H151:V151" si="52">SUBTOTAL(9,H147:H150)</f>
        <v>0</v>
      </c>
      <c r="I151" s="166">
        <f t="shared" si="52"/>
        <v>0</v>
      </c>
      <c r="J151" s="166">
        <f t="shared" si="52"/>
        <v>0</v>
      </c>
      <c r="K151" s="166">
        <f t="shared" si="52"/>
        <v>0</v>
      </c>
      <c r="L151" s="166">
        <f t="shared" si="52"/>
        <v>0</v>
      </c>
      <c r="M151" s="166">
        <f t="shared" si="52"/>
        <v>0</v>
      </c>
      <c r="N151" s="166">
        <f t="shared" si="52"/>
        <v>0</v>
      </c>
      <c r="O151" s="166">
        <f t="shared" si="52"/>
        <v>0</v>
      </c>
      <c r="P151" s="166">
        <f t="shared" si="52"/>
        <v>0</v>
      </c>
      <c r="Q151" s="166">
        <f t="shared" si="52"/>
        <v>0</v>
      </c>
      <c r="R151" s="166">
        <f t="shared" si="52"/>
        <v>0</v>
      </c>
      <c r="S151" s="166">
        <f t="shared" si="52"/>
        <v>0</v>
      </c>
      <c r="T151" s="166">
        <f t="shared" si="52"/>
        <v>0</v>
      </c>
      <c r="U151" s="159">
        <f t="shared" si="52"/>
        <v>0</v>
      </c>
      <c r="V151" s="159">
        <f t="shared" si="52"/>
        <v>0</v>
      </c>
      <c r="W151" s="64"/>
      <c r="X151" s="64"/>
    </row>
    <row r="152" spans="2:24" hidden="1" outlineLevel="1" x14ac:dyDescent="0.25">
      <c r="B152" s="151">
        <v>8160</v>
      </c>
      <c r="C152" s="152" t="s">
        <v>466</v>
      </c>
      <c r="D152" s="187"/>
      <c r="E152" s="18"/>
      <c r="F152" s="54"/>
      <c r="G152" s="188"/>
      <c r="H152" s="155">
        <f>'Budget Summary'!W152</f>
        <v>0</v>
      </c>
      <c r="I152" s="155">
        <f t="shared" ref="I152:T154" si="53">ROUND($H152*I$246,2)</f>
        <v>0</v>
      </c>
      <c r="J152" s="155">
        <f t="shared" si="53"/>
        <v>0</v>
      </c>
      <c r="K152" s="155">
        <f t="shared" si="53"/>
        <v>0</v>
      </c>
      <c r="L152" s="155">
        <f t="shared" si="53"/>
        <v>0</v>
      </c>
      <c r="M152" s="155">
        <f t="shared" si="53"/>
        <v>0</v>
      </c>
      <c r="N152" s="155">
        <f t="shared" si="53"/>
        <v>0</v>
      </c>
      <c r="O152" s="155">
        <f t="shared" si="53"/>
        <v>0</v>
      </c>
      <c r="P152" s="155">
        <f t="shared" si="53"/>
        <v>0</v>
      </c>
      <c r="Q152" s="155">
        <f t="shared" si="53"/>
        <v>0</v>
      </c>
      <c r="R152" s="155">
        <f t="shared" si="53"/>
        <v>0</v>
      </c>
      <c r="S152" s="155">
        <f t="shared" si="53"/>
        <v>0</v>
      </c>
      <c r="T152" s="155">
        <f t="shared" si="53"/>
        <v>0</v>
      </c>
      <c r="U152" s="157">
        <f>SUM(I152:T152)</f>
        <v>0</v>
      </c>
      <c r="V152" s="126">
        <f t="shared" si="49"/>
        <v>0</v>
      </c>
      <c r="W152" s="18"/>
      <c r="X152" s="18"/>
    </row>
    <row r="153" spans="2:24" hidden="1" outlineLevel="1" x14ac:dyDescent="0.25">
      <c r="B153" s="151">
        <v>8170</v>
      </c>
      <c r="C153" s="152" t="s">
        <v>467</v>
      </c>
      <c r="D153" s="187"/>
      <c r="E153" s="18"/>
      <c r="F153" s="54"/>
      <c r="G153" s="188"/>
      <c r="H153" s="155">
        <f>'Budget Summary'!W153</f>
        <v>0</v>
      </c>
      <c r="I153" s="155">
        <f t="shared" si="53"/>
        <v>0</v>
      </c>
      <c r="J153" s="155">
        <f t="shared" si="53"/>
        <v>0</v>
      </c>
      <c r="K153" s="155">
        <f t="shared" si="53"/>
        <v>0</v>
      </c>
      <c r="L153" s="155">
        <f t="shared" si="53"/>
        <v>0</v>
      </c>
      <c r="M153" s="155">
        <f t="shared" si="53"/>
        <v>0</v>
      </c>
      <c r="N153" s="155">
        <f t="shared" si="53"/>
        <v>0</v>
      </c>
      <c r="O153" s="155">
        <f t="shared" si="53"/>
        <v>0</v>
      </c>
      <c r="P153" s="155">
        <f t="shared" si="53"/>
        <v>0</v>
      </c>
      <c r="Q153" s="155">
        <f t="shared" si="53"/>
        <v>0</v>
      </c>
      <c r="R153" s="155">
        <f t="shared" si="53"/>
        <v>0</v>
      </c>
      <c r="S153" s="155">
        <f t="shared" si="53"/>
        <v>0</v>
      </c>
      <c r="T153" s="155">
        <f t="shared" si="53"/>
        <v>0</v>
      </c>
      <c r="U153" s="157">
        <f>SUM(I153:T153)</f>
        <v>0</v>
      </c>
      <c r="V153" s="126">
        <f t="shared" si="49"/>
        <v>0</v>
      </c>
      <c r="W153" s="18"/>
      <c r="X153" s="18"/>
    </row>
    <row r="154" spans="2:24" hidden="1" outlineLevel="1" x14ac:dyDescent="0.25">
      <c r="B154" s="151">
        <v>8180</v>
      </c>
      <c r="C154" s="152" t="s">
        <v>468</v>
      </c>
      <c r="D154" s="187"/>
      <c r="E154" s="18"/>
      <c r="F154" s="54"/>
      <c r="G154" s="188"/>
      <c r="H154" s="155">
        <f>'Budget Summary'!W154</f>
        <v>0</v>
      </c>
      <c r="I154" s="155">
        <f t="shared" si="53"/>
        <v>0</v>
      </c>
      <c r="J154" s="155">
        <f t="shared" si="53"/>
        <v>0</v>
      </c>
      <c r="K154" s="155">
        <f t="shared" si="53"/>
        <v>0</v>
      </c>
      <c r="L154" s="155">
        <f t="shared" si="53"/>
        <v>0</v>
      </c>
      <c r="M154" s="155">
        <f t="shared" si="53"/>
        <v>0</v>
      </c>
      <c r="N154" s="155">
        <f t="shared" si="53"/>
        <v>0</v>
      </c>
      <c r="O154" s="155">
        <f t="shared" si="53"/>
        <v>0</v>
      </c>
      <c r="P154" s="155">
        <f t="shared" si="53"/>
        <v>0</v>
      </c>
      <c r="Q154" s="155">
        <f t="shared" si="53"/>
        <v>0</v>
      </c>
      <c r="R154" s="155">
        <f t="shared" si="53"/>
        <v>0</v>
      </c>
      <c r="S154" s="155">
        <f t="shared" si="53"/>
        <v>0</v>
      </c>
      <c r="T154" s="155">
        <f t="shared" si="53"/>
        <v>0</v>
      </c>
      <c r="U154" s="157">
        <f>SUM(I154:T154)</f>
        <v>0</v>
      </c>
      <c r="V154" s="126">
        <f t="shared" si="49"/>
        <v>0</v>
      </c>
      <c r="W154" s="18"/>
      <c r="X154" s="18"/>
    </row>
    <row r="155" spans="2:24" collapsed="1" x14ac:dyDescent="0.25">
      <c r="B155" s="163"/>
      <c r="C155" s="162" t="s">
        <v>469</v>
      </c>
      <c r="D155" s="164"/>
      <c r="E155" s="64"/>
      <c r="F155" s="65"/>
      <c r="G155" s="165"/>
      <c r="H155" s="155">
        <f t="shared" ref="H155:V155" si="54">SUBTOTAL(9,H152:H154)</f>
        <v>0</v>
      </c>
      <c r="I155" s="166">
        <f t="shared" si="54"/>
        <v>0</v>
      </c>
      <c r="J155" s="166">
        <f t="shared" si="54"/>
        <v>0</v>
      </c>
      <c r="K155" s="166">
        <f t="shared" si="54"/>
        <v>0</v>
      </c>
      <c r="L155" s="166">
        <f t="shared" si="54"/>
        <v>0</v>
      </c>
      <c r="M155" s="166">
        <f t="shared" si="54"/>
        <v>0</v>
      </c>
      <c r="N155" s="166">
        <f t="shared" si="54"/>
        <v>0</v>
      </c>
      <c r="O155" s="166">
        <f t="shared" si="54"/>
        <v>0</v>
      </c>
      <c r="P155" s="166">
        <f t="shared" si="54"/>
        <v>0</v>
      </c>
      <c r="Q155" s="166">
        <f t="shared" si="54"/>
        <v>0</v>
      </c>
      <c r="R155" s="166">
        <f t="shared" si="54"/>
        <v>0</v>
      </c>
      <c r="S155" s="166">
        <f t="shared" si="54"/>
        <v>0</v>
      </c>
      <c r="T155" s="166">
        <f t="shared" si="54"/>
        <v>0</v>
      </c>
      <c r="U155" s="159">
        <f t="shared" si="54"/>
        <v>0</v>
      </c>
      <c r="V155" s="159">
        <f t="shared" si="54"/>
        <v>0</v>
      </c>
      <c r="W155" s="64"/>
      <c r="X155" s="64"/>
    </row>
    <row r="156" spans="2:24" hidden="1" outlineLevel="1" x14ac:dyDescent="0.25">
      <c r="B156" s="151">
        <v>8220</v>
      </c>
      <c r="C156" s="152" t="s">
        <v>470</v>
      </c>
      <c r="D156" s="187"/>
      <c r="E156" s="18"/>
      <c r="F156" s="54"/>
      <c r="G156" s="188"/>
      <c r="H156" s="155">
        <f>'Budget Summary'!W156</f>
        <v>0</v>
      </c>
      <c r="I156" s="155">
        <f t="shared" ref="I156:T157" si="55">ROUND($H156*I$246,2)</f>
        <v>0</v>
      </c>
      <c r="J156" s="155">
        <f t="shared" si="55"/>
        <v>0</v>
      </c>
      <c r="K156" s="155">
        <f t="shared" si="55"/>
        <v>0</v>
      </c>
      <c r="L156" s="155">
        <f t="shared" si="55"/>
        <v>0</v>
      </c>
      <c r="M156" s="155">
        <f t="shared" si="55"/>
        <v>0</v>
      </c>
      <c r="N156" s="155">
        <f t="shared" si="55"/>
        <v>0</v>
      </c>
      <c r="O156" s="155">
        <f t="shared" si="55"/>
        <v>0</v>
      </c>
      <c r="P156" s="155">
        <f t="shared" si="55"/>
        <v>0</v>
      </c>
      <c r="Q156" s="155">
        <f t="shared" si="55"/>
        <v>0</v>
      </c>
      <c r="R156" s="155">
        <f t="shared" si="55"/>
        <v>0</v>
      </c>
      <c r="S156" s="155">
        <f t="shared" si="55"/>
        <v>0</v>
      </c>
      <c r="T156" s="155">
        <f t="shared" si="55"/>
        <v>0</v>
      </c>
      <c r="U156" s="157">
        <f>SUM(I156:T156)</f>
        <v>0</v>
      </c>
      <c r="V156" s="126">
        <f t="shared" si="49"/>
        <v>0</v>
      </c>
      <c r="W156" s="18"/>
      <c r="X156" s="18"/>
    </row>
    <row r="157" spans="2:24" hidden="1" outlineLevel="1" x14ac:dyDescent="0.25">
      <c r="B157" s="151">
        <v>8230</v>
      </c>
      <c r="C157" s="152" t="s">
        <v>471</v>
      </c>
      <c r="D157" s="187"/>
      <c r="E157" s="18"/>
      <c r="F157" s="54"/>
      <c r="G157" s="188"/>
      <c r="H157" s="155">
        <f>'Budget Summary'!W157</f>
        <v>0</v>
      </c>
      <c r="I157" s="155">
        <f t="shared" si="55"/>
        <v>0</v>
      </c>
      <c r="J157" s="155">
        <f t="shared" si="55"/>
        <v>0</v>
      </c>
      <c r="K157" s="155">
        <f t="shared" si="55"/>
        <v>0</v>
      </c>
      <c r="L157" s="155">
        <f t="shared" si="55"/>
        <v>0</v>
      </c>
      <c r="M157" s="155">
        <f t="shared" si="55"/>
        <v>0</v>
      </c>
      <c r="N157" s="155">
        <f t="shared" si="55"/>
        <v>0</v>
      </c>
      <c r="O157" s="155">
        <f t="shared" si="55"/>
        <v>0</v>
      </c>
      <c r="P157" s="155">
        <f t="shared" si="55"/>
        <v>0</v>
      </c>
      <c r="Q157" s="155">
        <f t="shared" si="55"/>
        <v>0</v>
      </c>
      <c r="R157" s="155">
        <f t="shared" si="55"/>
        <v>0</v>
      </c>
      <c r="S157" s="155">
        <f t="shared" si="55"/>
        <v>0</v>
      </c>
      <c r="T157" s="155">
        <f t="shared" si="55"/>
        <v>0</v>
      </c>
      <c r="U157" s="157">
        <f>SUM(I157:T157)</f>
        <v>0</v>
      </c>
      <c r="V157" s="126">
        <f t="shared" si="49"/>
        <v>0</v>
      </c>
      <c r="W157" s="18"/>
      <c r="X157" s="18"/>
    </row>
    <row r="158" spans="2:24" collapsed="1" x14ac:dyDescent="0.25">
      <c r="B158" s="163"/>
      <c r="C158" s="162" t="s">
        <v>472</v>
      </c>
      <c r="D158" s="164"/>
      <c r="E158" s="64"/>
      <c r="F158" s="65"/>
      <c r="G158" s="165"/>
      <c r="H158" s="155">
        <f t="shared" ref="H158:V158" si="56">SUBTOTAL(9,H156:H157)</f>
        <v>0</v>
      </c>
      <c r="I158" s="166">
        <f>SUBTOTAL(9,I156:I157)</f>
        <v>0</v>
      </c>
      <c r="J158" s="166">
        <f t="shared" si="56"/>
        <v>0</v>
      </c>
      <c r="K158" s="166">
        <f t="shared" si="56"/>
        <v>0</v>
      </c>
      <c r="L158" s="166">
        <f t="shared" si="56"/>
        <v>0</v>
      </c>
      <c r="M158" s="166">
        <f t="shared" si="56"/>
        <v>0</v>
      </c>
      <c r="N158" s="166">
        <f t="shared" si="56"/>
        <v>0</v>
      </c>
      <c r="O158" s="166">
        <f t="shared" si="56"/>
        <v>0</v>
      </c>
      <c r="P158" s="166">
        <f t="shared" si="56"/>
        <v>0</v>
      </c>
      <c r="Q158" s="166">
        <f t="shared" si="56"/>
        <v>0</v>
      </c>
      <c r="R158" s="166">
        <f t="shared" si="56"/>
        <v>0</v>
      </c>
      <c r="S158" s="166">
        <f t="shared" si="56"/>
        <v>0</v>
      </c>
      <c r="T158" s="166">
        <f t="shared" si="56"/>
        <v>0</v>
      </c>
      <c r="U158" s="159">
        <f t="shared" si="56"/>
        <v>0</v>
      </c>
      <c r="V158" s="159">
        <f t="shared" si="56"/>
        <v>0</v>
      </c>
      <c r="W158" s="64"/>
      <c r="X158" s="64"/>
    </row>
    <row r="159" spans="2:24" hidden="1" outlineLevel="1" x14ac:dyDescent="0.25">
      <c r="B159" s="151">
        <v>8310</v>
      </c>
      <c r="C159" s="152" t="s">
        <v>473</v>
      </c>
      <c r="D159" s="187"/>
      <c r="E159" s="18"/>
      <c r="F159" s="54"/>
      <c r="G159" s="188"/>
      <c r="H159" s="155">
        <f>'Budget Summary'!W159</f>
        <v>0</v>
      </c>
      <c r="I159" s="155">
        <f t="shared" ref="I159:T165" si="57">ROUND($H159*I$246,2)</f>
        <v>0</v>
      </c>
      <c r="J159" s="155">
        <f t="shared" si="57"/>
        <v>0</v>
      </c>
      <c r="K159" s="155">
        <f t="shared" si="57"/>
        <v>0</v>
      </c>
      <c r="L159" s="155">
        <f t="shared" si="57"/>
        <v>0</v>
      </c>
      <c r="M159" s="155">
        <f t="shared" si="57"/>
        <v>0</v>
      </c>
      <c r="N159" s="155">
        <f t="shared" si="57"/>
        <v>0</v>
      </c>
      <c r="O159" s="155">
        <f t="shared" si="57"/>
        <v>0</v>
      </c>
      <c r="P159" s="155">
        <f t="shared" si="57"/>
        <v>0</v>
      </c>
      <c r="Q159" s="155">
        <f t="shared" si="57"/>
        <v>0</v>
      </c>
      <c r="R159" s="155">
        <f t="shared" si="57"/>
        <v>0</v>
      </c>
      <c r="S159" s="155">
        <f t="shared" si="57"/>
        <v>0</v>
      </c>
      <c r="T159" s="155">
        <f t="shared" si="57"/>
        <v>0</v>
      </c>
      <c r="U159" s="157">
        <f t="shared" ref="U159:U165" si="58">SUM(I159:T159)</f>
        <v>0</v>
      </c>
      <c r="V159" s="126">
        <f t="shared" si="49"/>
        <v>0</v>
      </c>
      <c r="W159" s="18"/>
      <c r="X159" s="18"/>
    </row>
    <row r="160" spans="2:24" hidden="1" outlineLevel="1" x14ac:dyDescent="0.25">
      <c r="B160" s="151">
        <v>8320</v>
      </c>
      <c r="C160" s="152" t="s">
        <v>474</v>
      </c>
      <c r="D160" s="187"/>
      <c r="E160" s="18"/>
      <c r="F160" s="54"/>
      <c r="G160" s="188"/>
      <c r="H160" s="155">
        <f>'Budget Summary'!W160</f>
        <v>0</v>
      </c>
      <c r="I160" s="155">
        <f t="shared" si="57"/>
        <v>0</v>
      </c>
      <c r="J160" s="155">
        <f t="shared" si="57"/>
        <v>0</v>
      </c>
      <c r="K160" s="155">
        <f t="shared" si="57"/>
        <v>0</v>
      </c>
      <c r="L160" s="155">
        <f t="shared" si="57"/>
        <v>0</v>
      </c>
      <c r="M160" s="155">
        <f t="shared" si="57"/>
        <v>0</v>
      </c>
      <c r="N160" s="155">
        <f t="shared" si="57"/>
        <v>0</v>
      </c>
      <c r="O160" s="155">
        <f t="shared" si="57"/>
        <v>0</v>
      </c>
      <c r="P160" s="155">
        <f t="shared" si="57"/>
        <v>0</v>
      </c>
      <c r="Q160" s="155">
        <f t="shared" si="57"/>
        <v>0</v>
      </c>
      <c r="R160" s="155">
        <f t="shared" si="57"/>
        <v>0</v>
      </c>
      <c r="S160" s="155">
        <f t="shared" si="57"/>
        <v>0</v>
      </c>
      <c r="T160" s="155">
        <f t="shared" si="57"/>
        <v>0</v>
      </c>
      <c r="U160" s="157">
        <f t="shared" si="58"/>
        <v>0</v>
      </c>
      <c r="V160" s="126">
        <f t="shared" si="49"/>
        <v>0</v>
      </c>
      <c r="W160" s="18"/>
      <c r="X160" s="18"/>
    </row>
    <row r="161" spans="2:24" hidden="1" outlineLevel="1" x14ac:dyDescent="0.25">
      <c r="B161" s="151">
        <v>8330</v>
      </c>
      <c r="C161" s="152" t="s">
        <v>475</v>
      </c>
      <c r="D161" s="187"/>
      <c r="E161" s="18"/>
      <c r="F161" s="54"/>
      <c r="G161" s="188"/>
      <c r="H161" s="155">
        <f>'Budget Summary'!W161</f>
        <v>0</v>
      </c>
      <c r="I161" s="155">
        <f t="shared" si="57"/>
        <v>0</v>
      </c>
      <c r="J161" s="155">
        <f t="shared" si="57"/>
        <v>0</v>
      </c>
      <c r="K161" s="155">
        <f t="shared" si="57"/>
        <v>0</v>
      </c>
      <c r="L161" s="155">
        <f t="shared" si="57"/>
        <v>0</v>
      </c>
      <c r="M161" s="155">
        <f t="shared" si="57"/>
        <v>0</v>
      </c>
      <c r="N161" s="155">
        <f t="shared" si="57"/>
        <v>0</v>
      </c>
      <c r="O161" s="155">
        <f t="shared" si="57"/>
        <v>0</v>
      </c>
      <c r="P161" s="155">
        <f t="shared" si="57"/>
        <v>0</v>
      </c>
      <c r="Q161" s="155">
        <f t="shared" si="57"/>
        <v>0</v>
      </c>
      <c r="R161" s="155">
        <f t="shared" si="57"/>
        <v>0</v>
      </c>
      <c r="S161" s="155">
        <f t="shared" si="57"/>
        <v>0</v>
      </c>
      <c r="T161" s="155">
        <f t="shared" si="57"/>
        <v>0</v>
      </c>
      <c r="U161" s="157">
        <f t="shared" si="58"/>
        <v>0</v>
      </c>
      <c r="V161" s="126">
        <f t="shared" si="49"/>
        <v>0</v>
      </c>
      <c r="W161" s="18"/>
      <c r="X161" s="18"/>
    </row>
    <row r="162" spans="2:24" hidden="1" outlineLevel="1" x14ac:dyDescent="0.25">
      <c r="B162" s="151">
        <v>8340</v>
      </c>
      <c r="C162" s="152" t="s">
        <v>476</v>
      </c>
      <c r="D162" s="187"/>
      <c r="E162" s="18"/>
      <c r="F162" s="54"/>
      <c r="G162" s="188"/>
      <c r="H162" s="155">
        <f>'Budget Summary'!W162</f>
        <v>0</v>
      </c>
      <c r="I162" s="155">
        <f t="shared" si="57"/>
        <v>0</v>
      </c>
      <c r="J162" s="155">
        <f t="shared" si="57"/>
        <v>0</v>
      </c>
      <c r="K162" s="155">
        <f t="shared" si="57"/>
        <v>0</v>
      </c>
      <c r="L162" s="155">
        <f t="shared" si="57"/>
        <v>0</v>
      </c>
      <c r="M162" s="155">
        <f t="shared" si="57"/>
        <v>0</v>
      </c>
      <c r="N162" s="155">
        <f t="shared" si="57"/>
        <v>0</v>
      </c>
      <c r="O162" s="155">
        <f t="shared" si="57"/>
        <v>0</v>
      </c>
      <c r="P162" s="155">
        <f t="shared" si="57"/>
        <v>0</v>
      </c>
      <c r="Q162" s="155">
        <f t="shared" si="57"/>
        <v>0</v>
      </c>
      <c r="R162" s="155">
        <f t="shared" si="57"/>
        <v>0</v>
      </c>
      <c r="S162" s="155">
        <f t="shared" si="57"/>
        <v>0</v>
      </c>
      <c r="T162" s="155">
        <f t="shared" si="57"/>
        <v>0</v>
      </c>
      <c r="U162" s="157">
        <f t="shared" si="58"/>
        <v>0</v>
      </c>
      <c r="V162" s="126">
        <f t="shared" si="49"/>
        <v>0</v>
      </c>
      <c r="W162" s="18"/>
      <c r="X162" s="18"/>
    </row>
    <row r="163" spans="2:24" hidden="1" outlineLevel="1" x14ac:dyDescent="0.25">
      <c r="B163" s="151">
        <v>8350</v>
      </c>
      <c r="C163" s="152" t="s">
        <v>477</v>
      </c>
      <c r="D163" s="187"/>
      <c r="E163" s="18"/>
      <c r="F163" s="54"/>
      <c r="G163" s="188"/>
      <c r="H163" s="155">
        <f>'Budget Summary'!W163</f>
        <v>0</v>
      </c>
      <c r="I163" s="155">
        <f t="shared" si="57"/>
        <v>0</v>
      </c>
      <c r="J163" s="155">
        <f t="shared" si="57"/>
        <v>0</v>
      </c>
      <c r="K163" s="155">
        <f t="shared" si="57"/>
        <v>0</v>
      </c>
      <c r="L163" s="155">
        <f t="shared" si="57"/>
        <v>0</v>
      </c>
      <c r="M163" s="155">
        <f t="shared" si="57"/>
        <v>0</v>
      </c>
      <c r="N163" s="155">
        <f t="shared" si="57"/>
        <v>0</v>
      </c>
      <c r="O163" s="155">
        <f t="shared" si="57"/>
        <v>0</v>
      </c>
      <c r="P163" s="155">
        <f t="shared" si="57"/>
        <v>0</v>
      </c>
      <c r="Q163" s="155">
        <f t="shared" si="57"/>
        <v>0</v>
      </c>
      <c r="R163" s="155">
        <f t="shared" si="57"/>
        <v>0</v>
      </c>
      <c r="S163" s="155">
        <f t="shared" si="57"/>
        <v>0</v>
      </c>
      <c r="T163" s="155">
        <f t="shared" si="57"/>
        <v>0</v>
      </c>
      <c r="U163" s="157">
        <f t="shared" si="58"/>
        <v>0</v>
      </c>
      <c r="V163" s="126">
        <f t="shared" si="49"/>
        <v>0</v>
      </c>
      <c r="W163" s="18"/>
      <c r="X163" s="18"/>
    </row>
    <row r="164" spans="2:24" hidden="1" outlineLevel="1" x14ac:dyDescent="0.25">
      <c r="B164" s="151">
        <v>8360</v>
      </c>
      <c r="C164" s="152" t="s">
        <v>478</v>
      </c>
      <c r="D164" s="187"/>
      <c r="E164" s="18"/>
      <c r="F164" s="54"/>
      <c r="G164" s="188"/>
      <c r="H164" s="155">
        <f>'Budget Summary'!W164</f>
        <v>0</v>
      </c>
      <c r="I164" s="155">
        <f t="shared" si="57"/>
        <v>0</v>
      </c>
      <c r="J164" s="155">
        <f t="shared" si="57"/>
        <v>0</v>
      </c>
      <c r="K164" s="155">
        <f t="shared" si="57"/>
        <v>0</v>
      </c>
      <c r="L164" s="155">
        <f t="shared" si="57"/>
        <v>0</v>
      </c>
      <c r="M164" s="155">
        <f t="shared" si="57"/>
        <v>0</v>
      </c>
      <c r="N164" s="155">
        <f t="shared" si="57"/>
        <v>0</v>
      </c>
      <c r="O164" s="155">
        <f t="shared" si="57"/>
        <v>0</v>
      </c>
      <c r="P164" s="155">
        <f t="shared" si="57"/>
        <v>0</v>
      </c>
      <c r="Q164" s="155">
        <f t="shared" si="57"/>
        <v>0</v>
      </c>
      <c r="R164" s="155">
        <f t="shared" si="57"/>
        <v>0</v>
      </c>
      <c r="S164" s="155">
        <f t="shared" si="57"/>
        <v>0</v>
      </c>
      <c r="T164" s="155">
        <f t="shared" si="57"/>
        <v>0</v>
      </c>
      <c r="U164" s="157">
        <f t="shared" si="58"/>
        <v>0</v>
      </c>
      <c r="V164" s="126">
        <f t="shared" si="49"/>
        <v>0</v>
      </c>
      <c r="W164" s="18"/>
      <c r="X164" s="18"/>
    </row>
    <row r="165" spans="2:24" hidden="1" outlineLevel="1" x14ac:dyDescent="0.25">
      <c r="B165" s="151">
        <v>8380</v>
      </c>
      <c r="C165" s="152" t="s">
        <v>479</v>
      </c>
      <c r="D165" s="187"/>
      <c r="E165" s="18"/>
      <c r="F165" s="54"/>
      <c r="G165" s="188"/>
      <c r="H165" s="155">
        <f>'Budget Summary'!W165</f>
        <v>0</v>
      </c>
      <c r="I165" s="155">
        <f t="shared" si="57"/>
        <v>0</v>
      </c>
      <c r="J165" s="155">
        <f t="shared" si="57"/>
        <v>0</v>
      </c>
      <c r="K165" s="155">
        <f t="shared" si="57"/>
        <v>0</v>
      </c>
      <c r="L165" s="155">
        <f t="shared" si="57"/>
        <v>0</v>
      </c>
      <c r="M165" s="155">
        <f t="shared" si="57"/>
        <v>0</v>
      </c>
      <c r="N165" s="155">
        <f t="shared" si="57"/>
        <v>0</v>
      </c>
      <c r="O165" s="155">
        <f t="shared" si="57"/>
        <v>0</v>
      </c>
      <c r="P165" s="155">
        <f t="shared" si="57"/>
        <v>0</v>
      </c>
      <c r="Q165" s="155">
        <f t="shared" si="57"/>
        <v>0</v>
      </c>
      <c r="R165" s="155">
        <f t="shared" si="57"/>
        <v>0</v>
      </c>
      <c r="S165" s="155">
        <f t="shared" si="57"/>
        <v>0</v>
      </c>
      <c r="T165" s="155">
        <f t="shared" si="57"/>
        <v>0</v>
      </c>
      <c r="U165" s="157">
        <f t="shared" si="58"/>
        <v>0</v>
      </c>
      <c r="V165" s="126">
        <f t="shared" si="49"/>
        <v>0</v>
      </c>
      <c r="W165" s="18"/>
      <c r="X165" s="18"/>
    </row>
    <row r="166" spans="2:24" collapsed="1" x14ac:dyDescent="0.25">
      <c r="B166" s="163"/>
      <c r="C166" s="162" t="s">
        <v>480</v>
      </c>
      <c r="D166" s="164"/>
      <c r="E166" s="64"/>
      <c r="F166" s="65"/>
      <c r="G166" s="165"/>
      <c r="H166" s="155">
        <f t="shared" ref="H166:V166" si="59">SUBTOTAL(9,H159:H165)</f>
        <v>0</v>
      </c>
      <c r="I166" s="166">
        <f t="shared" si="59"/>
        <v>0</v>
      </c>
      <c r="J166" s="166">
        <f t="shared" si="59"/>
        <v>0</v>
      </c>
      <c r="K166" s="166">
        <f t="shared" si="59"/>
        <v>0</v>
      </c>
      <c r="L166" s="166">
        <f t="shared" si="59"/>
        <v>0</v>
      </c>
      <c r="M166" s="166">
        <f t="shared" si="59"/>
        <v>0</v>
      </c>
      <c r="N166" s="166">
        <f t="shared" si="59"/>
        <v>0</v>
      </c>
      <c r="O166" s="166">
        <f t="shared" si="59"/>
        <v>0</v>
      </c>
      <c r="P166" s="166">
        <f t="shared" si="59"/>
        <v>0</v>
      </c>
      <c r="Q166" s="166">
        <f t="shared" si="59"/>
        <v>0</v>
      </c>
      <c r="R166" s="166">
        <f t="shared" si="59"/>
        <v>0</v>
      </c>
      <c r="S166" s="166">
        <f t="shared" si="59"/>
        <v>0</v>
      </c>
      <c r="T166" s="166">
        <f t="shared" si="59"/>
        <v>0</v>
      </c>
      <c r="U166" s="159">
        <f t="shared" si="59"/>
        <v>0</v>
      </c>
      <c r="V166" s="159">
        <f t="shared" si="59"/>
        <v>0</v>
      </c>
      <c r="W166" s="64"/>
      <c r="X166" s="64"/>
    </row>
    <row r="167" spans="2:24" hidden="1" outlineLevel="1" x14ac:dyDescent="0.25">
      <c r="B167" s="151">
        <v>8410</v>
      </c>
      <c r="C167" s="152" t="s">
        <v>481</v>
      </c>
      <c r="D167" s="187"/>
      <c r="E167" s="18"/>
      <c r="F167" s="54"/>
      <c r="G167" s="188"/>
      <c r="H167" s="155">
        <f>'Budget Summary'!W167</f>
        <v>0</v>
      </c>
      <c r="I167" s="155">
        <f t="shared" ref="I167:T169" si="60">ROUND($H167*I$246,2)</f>
        <v>0</v>
      </c>
      <c r="J167" s="155">
        <f t="shared" si="60"/>
        <v>0</v>
      </c>
      <c r="K167" s="155">
        <f t="shared" si="60"/>
        <v>0</v>
      </c>
      <c r="L167" s="155">
        <f t="shared" si="60"/>
        <v>0</v>
      </c>
      <c r="M167" s="155">
        <f t="shared" si="60"/>
        <v>0</v>
      </c>
      <c r="N167" s="155">
        <f t="shared" si="60"/>
        <v>0</v>
      </c>
      <c r="O167" s="155">
        <f t="shared" si="60"/>
        <v>0</v>
      </c>
      <c r="P167" s="155">
        <f t="shared" si="60"/>
        <v>0</v>
      </c>
      <c r="Q167" s="155">
        <f t="shared" si="60"/>
        <v>0</v>
      </c>
      <c r="R167" s="155">
        <f t="shared" si="60"/>
        <v>0</v>
      </c>
      <c r="S167" s="155">
        <f t="shared" si="60"/>
        <v>0</v>
      </c>
      <c r="T167" s="155">
        <f t="shared" si="60"/>
        <v>0</v>
      </c>
      <c r="U167" s="157">
        <f>SUM(I167:T167)</f>
        <v>0</v>
      </c>
      <c r="V167" s="126">
        <f t="shared" si="49"/>
        <v>0</v>
      </c>
      <c r="W167" s="18"/>
      <c r="X167" s="18"/>
    </row>
    <row r="168" spans="2:24" hidden="1" outlineLevel="1" x14ac:dyDescent="0.25">
      <c r="B168" s="151">
        <v>8420</v>
      </c>
      <c r="C168" s="152" t="s">
        <v>482</v>
      </c>
      <c r="D168" s="187"/>
      <c r="E168" s="18"/>
      <c r="F168" s="54"/>
      <c r="G168" s="188"/>
      <c r="H168" s="155">
        <f>'Budget Summary'!W168</f>
        <v>0</v>
      </c>
      <c r="I168" s="155">
        <f t="shared" si="60"/>
        <v>0</v>
      </c>
      <c r="J168" s="155">
        <f t="shared" si="60"/>
        <v>0</v>
      </c>
      <c r="K168" s="155">
        <f t="shared" si="60"/>
        <v>0</v>
      </c>
      <c r="L168" s="155">
        <f t="shared" si="60"/>
        <v>0</v>
      </c>
      <c r="M168" s="155">
        <f t="shared" si="60"/>
        <v>0</v>
      </c>
      <c r="N168" s="155">
        <f t="shared" si="60"/>
        <v>0</v>
      </c>
      <c r="O168" s="155">
        <f t="shared" si="60"/>
        <v>0</v>
      </c>
      <c r="P168" s="155">
        <f t="shared" si="60"/>
        <v>0</v>
      </c>
      <c r="Q168" s="155">
        <f t="shared" si="60"/>
        <v>0</v>
      </c>
      <c r="R168" s="155">
        <f t="shared" si="60"/>
        <v>0</v>
      </c>
      <c r="S168" s="155">
        <f t="shared" si="60"/>
        <v>0</v>
      </c>
      <c r="T168" s="155">
        <f t="shared" si="60"/>
        <v>0</v>
      </c>
      <c r="U168" s="157">
        <f>SUM(I168:T168)</f>
        <v>0</v>
      </c>
      <c r="V168" s="126">
        <f t="shared" si="49"/>
        <v>0</v>
      </c>
      <c r="W168" s="18"/>
      <c r="X168" s="18"/>
    </row>
    <row r="169" spans="2:24" hidden="1" outlineLevel="1" x14ac:dyDescent="0.25">
      <c r="B169" s="151">
        <v>8430</v>
      </c>
      <c r="C169" s="152" t="s">
        <v>483</v>
      </c>
      <c r="D169" s="187"/>
      <c r="E169" s="18"/>
      <c r="F169" s="54"/>
      <c r="G169" s="188"/>
      <c r="H169" s="155">
        <f>'Budget Summary'!W169</f>
        <v>0</v>
      </c>
      <c r="I169" s="155">
        <f t="shared" si="60"/>
        <v>0</v>
      </c>
      <c r="J169" s="155">
        <f t="shared" si="60"/>
        <v>0</v>
      </c>
      <c r="K169" s="155">
        <f t="shared" si="60"/>
        <v>0</v>
      </c>
      <c r="L169" s="155">
        <f t="shared" si="60"/>
        <v>0</v>
      </c>
      <c r="M169" s="155">
        <f t="shared" si="60"/>
        <v>0</v>
      </c>
      <c r="N169" s="155">
        <f t="shared" si="60"/>
        <v>0</v>
      </c>
      <c r="O169" s="155">
        <f t="shared" si="60"/>
        <v>0</v>
      </c>
      <c r="P169" s="155">
        <f t="shared" si="60"/>
        <v>0</v>
      </c>
      <c r="Q169" s="155">
        <f t="shared" si="60"/>
        <v>0</v>
      </c>
      <c r="R169" s="155">
        <f t="shared" si="60"/>
        <v>0</v>
      </c>
      <c r="S169" s="155">
        <f t="shared" si="60"/>
        <v>0</v>
      </c>
      <c r="T169" s="155">
        <f t="shared" si="60"/>
        <v>0</v>
      </c>
      <c r="U169" s="157">
        <f>SUM(I169:T169)</f>
        <v>0</v>
      </c>
      <c r="V169" s="126">
        <f t="shared" si="49"/>
        <v>0</v>
      </c>
      <c r="W169" s="18"/>
      <c r="X169" s="18"/>
    </row>
    <row r="170" spans="2:24" collapsed="1" x14ac:dyDescent="0.25">
      <c r="B170" s="163"/>
      <c r="C170" s="162" t="s">
        <v>484</v>
      </c>
      <c r="D170" s="164"/>
      <c r="E170" s="64"/>
      <c r="F170" s="65"/>
      <c r="G170" s="165"/>
      <c r="H170" s="155">
        <f t="shared" ref="H170:V170" si="61">SUBTOTAL(9,H167:H169)</f>
        <v>0</v>
      </c>
      <c r="I170" s="166">
        <f t="shared" si="61"/>
        <v>0</v>
      </c>
      <c r="J170" s="166">
        <f t="shared" si="61"/>
        <v>0</v>
      </c>
      <c r="K170" s="166">
        <f t="shared" si="61"/>
        <v>0</v>
      </c>
      <c r="L170" s="166">
        <f t="shared" si="61"/>
        <v>0</v>
      </c>
      <c r="M170" s="166">
        <f t="shared" si="61"/>
        <v>0</v>
      </c>
      <c r="N170" s="166">
        <f t="shared" si="61"/>
        <v>0</v>
      </c>
      <c r="O170" s="166">
        <f t="shared" si="61"/>
        <v>0</v>
      </c>
      <c r="P170" s="166">
        <f t="shared" si="61"/>
        <v>0</v>
      </c>
      <c r="Q170" s="166">
        <f t="shared" si="61"/>
        <v>0</v>
      </c>
      <c r="R170" s="166">
        <f t="shared" si="61"/>
        <v>0</v>
      </c>
      <c r="S170" s="166">
        <f t="shared" si="61"/>
        <v>0</v>
      </c>
      <c r="T170" s="166">
        <f t="shared" si="61"/>
        <v>0</v>
      </c>
      <c r="U170" s="159">
        <f t="shared" si="61"/>
        <v>0</v>
      </c>
      <c r="V170" s="159">
        <f t="shared" si="61"/>
        <v>0</v>
      </c>
      <c r="W170" s="64"/>
      <c r="X170" s="64"/>
    </row>
    <row r="171" spans="2:24" hidden="1" outlineLevel="1" x14ac:dyDescent="0.25">
      <c r="B171" s="151">
        <v>8460</v>
      </c>
      <c r="C171" s="152" t="s">
        <v>485</v>
      </c>
      <c r="D171" s="187"/>
      <c r="E171" s="18"/>
      <c r="F171" s="54"/>
      <c r="G171" s="188"/>
      <c r="H171" s="155">
        <f>'Budget Summary'!W171</f>
        <v>0</v>
      </c>
      <c r="I171" s="155">
        <f t="shared" ref="I171:T174" si="62">ROUND($H171*I$246,2)</f>
        <v>0</v>
      </c>
      <c r="J171" s="155">
        <f t="shared" si="62"/>
        <v>0</v>
      </c>
      <c r="K171" s="155">
        <f t="shared" si="62"/>
        <v>0</v>
      </c>
      <c r="L171" s="155">
        <f t="shared" si="62"/>
        <v>0</v>
      </c>
      <c r="M171" s="155">
        <f t="shared" si="62"/>
        <v>0</v>
      </c>
      <c r="N171" s="155">
        <f t="shared" si="62"/>
        <v>0</v>
      </c>
      <c r="O171" s="155">
        <f t="shared" si="62"/>
        <v>0</v>
      </c>
      <c r="P171" s="155">
        <f t="shared" si="62"/>
        <v>0</v>
      </c>
      <c r="Q171" s="155">
        <f t="shared" si="62"/>
        <v>0</v>
      </c>
      <c r="R171" s="155">
        <f t="shared" si="62"/>
        <v>0</v>
      </c>
      <c r="S171" s="155">
        <f t="shared" si="62"/>
        <v>0</v>
      </c>
      <c r="T171" s="155">
        <f t="shared" si="62"/>
        <v>0</v>
      </c>
      <c r="U171" s="157">
        <f>SUM(I171:T171)</f>
        <v>0</v>
      </c>
      <c r="V171" s="126">
        <f t="shared" si="49"/>
        <v>0</v>
      </c>
      <c r="W171" s="18"/>
      <c r="X171" s="18"/>
    </row>
    <row r="172" spans="2:24" hidden="1" outlineLevel="1" x14ac:dyDescent="0.25">
      <c r="B172" s="151">
        <v>8470</v>
      </c>
      <c r="C172" s="152" t="s">
        <v>486</v>
      </c>
      <c r="D172" s="187"/>
      <c r="E172" s="18"/>
      <c r="F172" s="54"/>
      <c r="G172" s="188"/>
      <c r="H172" s="155">
        <f>'Budget Summary'!W172</f>
        <v>0</v>
      </c>
      <c r="I172" s="155">
        <f t="shared" si="62"/>
        <v>0</v>
      </c>
      <c r="J172" s="155">
        <f t="shared" si="62"/>
        <v>0</v>
      </c>
      <c r="K172" s="155">
        <f t="shared" si="62"/>
        <v>0</v>
      </c>
      <c r="L172" s="155">
        <f t="shared" si="62"/>
        <v>0</v>
      </c>
      <c r="M172" s="155">
        <f t="shared" si="62"/>
        <v>0</v>
      </c>
      <c r="N172" s="155">
        <f t="shared" si="62"/>
        <v>0</v>
      </c>
      <c r="O172" s="155">
        <f t="shared" si="62"/>
        <v>0</v>
      </c>
      <c r="P172" s="155">
        <f t="shared" si="62"/>
        <v>0</v>
      </c>
      <c r="Q172" s="155">
        <f t="shared" si="62"/>
        <v>0</v>
      </c>
      <c r="R172" s="155">
        <f t="shared" si="62"/>
        <v>0</v>
      </c>
      <c r="S172" s="155">
        <f t="shared" si="62"/>
        <v>0</v>
      </c>
      <c r="T172" s="155">
        <f t="shared" si="62"/>
        <v>0</v>
      </c>
      <c r="U172" s="157">
        <f>SUM(I172:T172)</f>
        <v>0</v>
      </c>
      <c r="V172" s="126">
        <f t="shared" si="49"/>
        <v>0</v>
      </c>
      <c r="W172" s="18"/>
      <c r="X172" s="18"/>
    </row>
    <row r="173" spans="2:24" hidden="1" outlineLevel="1" x14ac:dyDescent="0.25">
      <c r="B173" s="151">
        <v>8480</v>
      </c>
      <c r="C173" s="152" t="s">
        <v>487</v>
      </c>
      <c r="D173" s="187"/>
      <c r="E173" s="18"/>
      <c r="F173" s="54"/>
      <c r="G173" s="188"/>
      <c r="H173" s="155">
        <f>'Budget Summary'!W173</f>
        <v>0</v>
      </c>
      <c r="I173" s="155">
        <f t="shared" si="62"/>
        <v>0</v>
      </c>
      <c r="J173" s="155">
        <f t="shared" si="62"/>
        <v>0</v>
      </c>
      <c r="K173" s="155">
        <f t="shared" si="62"/>
        <v>0</v>
      </c>
      <c r="L173" s="155">
        <f t="shared" si="62"/>
        <v>0</v>
      </c>
      <c r="M173" s="155">
        <f t="shared" si="62"/>
        <v>0</v>
      </c>
      <c r="N173" s="155">
        <f t="shared" si="62"/>
        <v>0</v>
      </c>
      <c r="O173" s="155">
        <f t="shared" si="62"/>
        <v>0</v>
      </c>
      <c r="P173" s="155">
        <f t="shared" si="62"/>
        <v>0</v>
      </c>
      <c r="Q173" s="155">
        <f t="shared" si="62"/>
        <v>0</v>
      </c>
      <c r="R173" s="155">
        <f t="shared" si="62"/>
        <v>0</v>
      </c>
      <c r="S173" s="155">
        <f t="shared" si="62"/>
        <v>0</v>
      </c>
      <c r="T173" s="155">
        <f t="shared" si="62"/>
        <v>0</v>
      </c>
      <c r="U173" s="157">
        <f>SUM(I173:T173)</f>
        <v>0</v>
      </c>
      <c r="V173" s="126">
        <f t="shared" si="49"/>
        <v>0</v>
      </c>
      <c r="W173" s="18"/>
      <c r="X173" s="18"/>
    </row>
    <row r="174" spans="2:24" hidden="1" outlineLevel="1" x14ac:dyDescent="0.25">
      <c r="B174" s="151">
        <v>8490</v>
      </c>
      <c r="C174" s="152" t="s">
        <v>488</v>
      </c>
      <c r="D174" s="187"/>
      <c r="E174" s="18"/>
      <c r="F174" s="54"/>
      <c r="G174" s="188"/>
      <c r="H174" s="155">
        <f>'Budget Summary'!W174</f>
        <v>0</v>
      </c>
      <c r="I174" s="155">
        <f t="shared" si="62"/>
        <v>0</v>
      </c>
      <c r="J174" s="155">
        <f t="shared" si="62"/>
        <v>0</v>
      </c>
      <c r="K174" s="155">
        <f t="shared" si="62"/>
        <v>0</v>
      </c>
      <c r="L174" s="155">
        <f t="shared" si="62"/>
        <v>0</v>
      </c>
      <c r="M174" s="155">
        <f t="shared" si="62"/>
        <v>0</v>
      </c>
      <c r="N174" s="155">
        <f t="shared" si="62"/>
        <v>0</v>
      </c>
      <c r="O174" s="155">
        <f t="shared" si="62"/>
        <v>0</v>
      </c>
      <c r="P174" s="155">
        <f t="shared" si="62"/>
        <v>0</v>
      </c>
      <c r="Q174" s="155">
        <f t="shared" si="62"/>
        <v>0</v>
      </c>
      <c r="R174" s="155">
        <f t="shared" si="62"/>
        <v>0</v>
      </c>
      <c r="S174" s="155">
        <f t="shared" si="62"/>
        <v>0</v>
      </c>
      <c r="T174" s="155">
        <f t="shared" si="62"/>
        <v>0</v>
      </c>
      <c r="U174" s="157">
        <f>SUM(I174:T174)</f>
        <v>0</v>
      </c>
      <c r="V174" s="126">
        <f t="shared" si="49"/>
        <v>0</v>
      </c>
      <c r="W174" s="18"/>
      <c r="X174" s="18"/>
    </row>
    <row r="175" spans="2:24" collapsed="1" x14ac:dyDescent="0.25">
      <c r="B175" s="163"/>
      <c r="C175" s="162" t="s">
        <v>489</v>
      </c>
      <c r="D175" s="164"/>
      <c r="E175" s="64"/>
      <c r="F175" s="65"/>
      <c r="G175" s="165"/>
      <c r="H175" s="155">
        <f t="shared" ref="H175:V175" si="63">SUBTOTAL(9,H171:H174)</f>
        <v>0</v>
      </c>
      <c r="I175" s="166">
        <f t="shared" si="63"/>
        <v>0</v>
      </c>
      <c r="J175" s="166">
        <f t="shared" si="63"/>
        <v>0</v>
      </c>
      <c r="K175" s="166">
        <f t="shared" si="63"/>
        <v>0</v>
      </c>
      <c r="L175" s="166">
        <f t="shared" si="63"/>
        <v>0</v>
      </c>
      <c r="M175" s="166">
        <f t="shared" si="63"/>
        <v>0</v>
      </c>
      <c r="N175" s="166">
        <f t="shared" si="63"/>
        <v>0</v>
      </c>
      <c r="O175" s="166">
        <f t="shared" si="63"/>
        <v>0</v>
      </c>
      <c r="P175" s="166">
        <f t="shared" si="63"/>
        <v>0</v>
      </c>
      <c r="Q175" s="166">
        <f t="shared" si="63"/>
        <v>0</v>
      </c>
      <c r="R175" s="166">
        <f t="shared" si="63"/>
        <v>0</v>
      </c>
      <c r="S175" s="166">
        <f t="shared" si="63"/>
        <v>0</v>
      </c>
      <c r="T175" s="166">
        <f t="shared" si="63"/>
        <v>0</v>
      </c>
      <c r="U175" s="159">
        <f t="shared" si="63"/>
        <v>0</v>
      </c>
      <c r="V175" s="159">
        <f t="shared" si="63"/>
        <v>0</v>
      </c>
      <c r="W175" s="64"/>
      <c r="X175" s="64"/>
    </row>
    <row r="176" spans="2:24" x14ac:dyDescent="0.25">
      <c r="B176" s="151">
        <v>8730</v>
      </c>
      <c r="C176" s="162" t="s">
        <v>490</v>
      </c>
      <c r="D176" s="187"/>
      <c r="E176" s="18"/>
      <c r="F176" s="54"/>
      <c r="G176" s="188"/>
      <c r="H176" s="155">
        <f>'Budget Summary'!W176</f>
        <v>0</v>
      </c>
      <c r="I176" s="155">
        <f t="shared" ref="I176:T181" si="64">ROUND($H176*I$246,2)</f>
        <v>0</v>
      </c>
      <c r="J176" s="155">
        <f t="shared" si="64"/>
        <v>0</v>
      </c>
      <c r="K176" s="155">
        <f t="shared" si="64"/>
        <v>0</v>
      </c>
      <c r="L176" s="155">
        <f t="shared" si="64"/>
        <v>0</v>
      </c>
      <c r="M176" s="155">
        <f t="shared" si="64"/>
        <v>0</v>
      </c>
      <c r="N176" s="155">
        <f t="shared" si="64"/>
        <v>0</v>
      </c>
      <c r="O176" s="155">
        <f t="shared" si="64"/>
        <v>0</v>
      </c>
      <c r="P176" s="155">
        <f t="shared" si="64"/>
        <v>0</v>
      </c>
      <c r="Q176" s="155">
        <f t="shared" si="64"/>
        <v>0</v>
      </c>
      <c r="R176" s="155">
        <f t="shared" si="64"/>
        <v>0</v>
      </c>
      <c r="S176" s="155">
        <f t="shared" si="64"/>
        <v>0</v>
      </c>
      <c r="T176" s="155">
        <f t="shared" si="64"/>
        <v>0</v>
      </c>
      <c r="U176" s="157">
        <f t="shared" ref="U176:U181" si="65">SUM(I176:T176)</f>
        <v>0</v>
      </c>
      <c r="V176" s="126">
        <f t="shared" si="49"/>
        <v>0</v>
      </c>
      <c r="W176" s="18"/>
      <c r="X176" s="18"/>
    </row>
    <row r="177" spans="2:24" hidden="1" outlineLevel="1" x14ac:dyDescent="0.25">
      <c r="B177" s="151">
        <v>8510</v>
      </c>
      <c r="C177" s="152" t="s">
        <v>491</v>
      </c>
      <c r="D177" s="187"/>
      <c r="E177" s="18"/>
      <c r="F177" s="54"/>
      <c r="G177" s="188"/>
      <c r="H177" s="155">
        <f>'Budget Summary'!W177</f>
        <v>0</v>
      </c>
      <c r="I177" s="155">
        <f t="shared" si="64"/>
        <v>0</v>
      </c>
      <c r="J177" s="155">
        <f t="shared" si="64"/>
        <v>0</v>
      </c>
      <c r="K177" s="155">
        <f t="shared" si="64"/>
        <v>0</v>
      </c>
      <c r="L177" s="155">
        <f t="shared" si="64"/>
        <v>0</v>
      </c>
      <c r="M177" s="155">
        <f t="shared" si="64"/>
        <v>0</v>
      </c>
      <c r="N177" s="155">
        <f t="shared" si="64"/>
        <v>0</v>
      </c>
      <c r="O177" s="155">
        <f t="shared" si="64"/>
        <v>0</v>
      </c>
      <c r="P177" s="155">
        <f t="shared" si="64"/>
        <v>0</v>
      </c>
      <c r="Q177" s="155">
        <f t="shared" si="64"/>
        <v>0</v>
      </c>
      <c r="R177" s="155">
        <f t="shared" si="64"/>
        <v>0</v>
      </c>
      <c r="S177" s="155">
        <f t="shared" si="64"/>
        <v>0</v>
      </c>
      <c r="T177" s="155">
        <f t="shared" si="64"/>
        <v>0</v>
      </c>
      <c r="U177" s="157">
        <f t="shared" si="65"/>
        <v>0</v>
      </c>
      <c r="V177" s="126">
        <f t="shared" si="49"/>
        <v>0</v>
      </c>
      <c r="W177" s="18"/>
      <c r="X177" s="18"/>
    </row>
    <row r="178" spans="2:24" hidden="1" outlineLevel="1" x14ac:dyDescent="0.25">
      <c r="B178" s="151">
        <v>8520</v>
      </c>
      <c r="C178" s="152" t="s">
        <v>492</v>
      </c>
      <c r="D178" s="187"/>
      <c r="E178" s="18"/>
      <c r="F178" s="54"/>
      <c r="G178" s="188"/>
      <c r="H178" s="155">
        <f>'Budget Summary'!W178</f>
        <v>0</v>
      </c>
      <c r="I178" s="155">
        <f t="shared" si="64"/>
        <v>0</v>
      </c>
      <c r="J178" s="155">
        <f t="shared" si="64"/>
        <v>0</v>
      </c>
      <c r="K178" s="155">
        <f t="shared" si="64"/>
        <v>0</v>
      </c>
      <c r="L178" s="155">
        <f t="shared" si="64"/>
        <v>0</v>
      </c>
      <c r="M178" s="155">
        <f t="shared" si="64"/>
        <v>0</v>
      </c>
      <c r="N178" s="155">
        <f t="shared" si="64"/>
        <v>0</v>
      </c>
      <c r="O178" s="155">
        <f t="shared" si="64"/>
        <v>0</v>
      </c>
      <c r="P178" s="155">
        <f t="shared" si="64"/>
        <v>0</v>
      </c>
      <c r="Q178" s="155">
        <f t="shared" si="64"/>
        <v>0</v>
      </c>
      <c r="R178" s="155">
        <f t="shared" si="64"/>
        <v>0</v>
      </c>
      <c r="S178" s="155">
        <f t="shared" si="64"/>
        <v>0</v>
      </c>
      <c r="T178" s="155">
        <f t="shared" si="64"/>
        <v>0</v>
      </c>
      <c r="U178" s="157">
        <f t="shared" si="65"/>
        <v>0</v>
      </c>
      <c r="V178" s="126">
        <f t="shared" si="49"/>
        <v>0</v>
      </c>
      <c r="W178" s="18"/>
      <c r="X178" s="18"/>
    </row>
    <row r="179" spans="2:24" hidden="1" outlineLevel="1" x14ac:dyDescent="0.25">
      <c r="B179" s="151">
        <v>8530</v>
      </c>
      <c r="C179" s="152" t="s">
        <v>493</v>
      </c>
      <c r="D179" s="187"/>
      <c r="E179" s="18"/>
      <c r="F179" s="54"/>
      <c r="G179" s="188"/>
      <c r="H179" s="155">
        <f>'Budget Summary'!W179</f>
        <v>0</v>
      </c>
      <c r="I179" s="155">
        <f t="shared" si="64"/>
        <v>0</v>
      </c>
      <c r="J179" s="155">
        <f t="shared" si="64"/>
        <v>0</v>
      </c>
      <c r="K179" s="155">
        <f t="shared" si="64"/>
        <v>0</v>
      </c>
      <c r="L179" s="155">
        <f t="shared" si="64"/>
        <v>0</v>
      </c>
      <c r="M179" s="155">
        <f t="shared" si="64"/>
        <v>0</v>
      </c>
      <c r="N179" s="155">
        <f t="shared" si="64"/>
        <v>0</v>
      </c>
      <c r="O179" s="155">
        <f t="shared" si="64"/>
        <v>0</v>
      </c>
      <c r="P179" s="155">
        <f t="shared" si="64"/>
        <v>0</v>
      </c>
      <c r="Q179" s="155">
        <f t="shared" si="64"/>
        <v>0</v>
      </c>
      <c r="R179" s="155">
        <f t="shared" si="64"/>
        <v>0</v>
      </c>
      <c r="S179" s="155">
        <f t="shared" si="64"/>
        <v>0</v>
      </c>
      <c r="T179" s="155">
        <f t="shared" si="64"/>
        <v>0</v>
      </c>
      <c r="U179" s="157">
        <f t="shared" si="65"/>
        <v>0</v>
      </c>
      <c r="V179" s="126">
        <f t="shared" si="49"/>
        <v>0</v>
      </c>
      <c r="W179" s="18"/>
      <c r="X179" s="18"/>
    </row>
    <row r="180" spans="2:24" hidden="1" outlineLevel="1" x14ac:dyDescent="0.25">
      <c r="B180" s="151">
        <v>8540</v>
      </c>
      <c r="C180" s="152" t="s">
        <v>494</v>
      </c>
      <c r="D180" s="187"/>
      <c r="E180" s="18"/>
      <c r="F180" s="54"/>
      <c r="G180" s="188"/>
      <c r="H180" s="155">
        <f>'Budget Summary'!W180</f>
        <v>0</v>
      </c>
      <c r="I180" s="155">
        <f t="shared" si="64"/>
        <v>0</v>
      </c>
      <c r="J180" s="155">
        <f t="shared" si="64"/>
        <v>0</v>
      </c>
      <c r="K180" s="155">
        <f t="shared" si="64"/>
        <v>0</v>
      </c>
      <c r="L180" s="155">
        <f t="shared" si="64"/>
        <v>0</v>
      </c>
      <c r="M180" s="155">
        <f t="shared" si="64"/>
        <v>0</v>
      </c>
      <c r="N180" s="155">
        <f t="shared" si="64"/>
        <v>0</v>
      </c>
      <c r="O180" s="155">
        <f t="shared" si="64"/>
        <v>0</v>
      </c>
      <c r="P180" s="155">
        <f t="shared" si="64"/>
        <v>0</v>
      </c>
      <c r="Q180" s="155">
        <f t="shared" si="64"/>
        <v>0</v>
      </c>
      <c r="R180" s="155">
        <f t="shared" si="64"/>
        <v>0</v>
      </c>
      <c r="S180" s="155">
        <f t="shared" si="64"/>
        <v>0</v>
      </c>
      <c r="T180" s="155">
        <f t="shared" si="64"/>
        <v>0</v>
      </c>
      <c r="U180" s="157">
        <f t="shared" si="65"/>
        <v>0</v>
      </c>
      <c r="V180" s="126">
        <f t="shared" si="49"/>
        <v>0</v>
      </c>
      <c r="W180" s="18"/>
      <c r="X180" s="18"/>
    </row>
    <row r="181" spans="2:24" hidden="1" outlineLevel="1" x14ac:dyDescent="0.25">
      <c r="B181" s="151">
        <v>8550</v>
      </c>
      <c r="C181" s="152" t="s">
        <v>495</v>
      </c>
      <c r="D181" s="187"/>
      <c r="E181" s="18"/>
      <c r="F181" s="54"/>
      <c r="G181" s="188"/>
      <c r="H181" s="155">
        <f>'Budget Summary'!W181</f>
        <v>0</v>
      </c>
      <c r="I181" s="155">
        <f t="shared" si="64"/>
        <v>0</v>
      </c>
      <c r="J181" s="155">
        <f t="shared" si="64"/>
        <v>0</v>
      </c>
      <c r="K181" s="155">
        <f t="shared" si="64"/>
        <v>0</v>
      </c>
      <c r="L181" s="155">
        <f t="shared" si="64"/>
        <v>0</v>
      </c>
      <c r="M181" s="155">
        <f t="shared" si="64"/>
        <v>0</v>
      </c>
      <c r="N181" s="155">
        <f t="shared" si="64"/>
        <v>0</v>
      </c>
      <c r="O181" s="155">
        <f t="shared" si="64"/>
        <v>0</v>
      </c>
      <c r="P181" s="155">
        <f t="shared" si="64"/>
        <v>0</v>
      </c>
      <c r="Q181" s="155">
        <f t="shared" si="64"/>
        <v>0</v>
      </c>
      <c r="R181" s="155">
        <f t="shared" si="64"/>
        <v>0</v>
      </c>
      <c r="S181" s="155">
        <f t="shared" si="64"/>
        <v>0</v>
      </c>
      <c r="T181" s="155">
        <f t="shared" si="64"/>
        <v>0</v>
      </c>
      <c r="U181" s="157">
        <f t="shared" si="65"/>
        <v>0</v>
      </c>
      <c r="V181" s="126">
        <f t="shared" si="49"/>
        <v>0</v>
      </c>
      <c r="W181" s="18"/>
      <c r="X181" s="18"/>
    </row>
    <row r="182" spans="2:24" collapsed="1" x14ac:dyDescent="0.25">
      <c r="B182" s="163"/>
      <c r="C182" s="162" t="s">
        <v>496</v>
      </c>
      <c r="D182" s="164"/>
      <c r="E182" s="64"/>
      <c r="F182" s="65"/>
      <c r="G182" s="165"/>
      <c r="H182" s="155">
        <f t="shared" ref="H182:V182" si="66">SUBTOTAL(9,H177:H181)</f>
        <v>0</v>
      </c>
      <c r="I182" s="166">
        <f t="shared" si="66"/>
        <v>0</v>
      </c>
      <c r="J182" s="166">
        <f t="shared" si="66"/>
        <v>0</v>
      </c>
      <c r="K182" s="166">
        <f t="shared" si="66"/>
        <v>0</v>
      </c>
      <c r="L182" s="166">
        <f t="shared" si="66"/>
        <v>0</v>
      </c>
      <c r="M182" s="166">
        <f t="shared" si="66"/>
        <v>0</v>
      </c>
      <c r="N182" s="166">
        <f t="shared" si="66"/>
        <v>0</v>
      </c>
      <c r="O182" s="166">
        <f t="shared" si="66"/>
        <v>0</v>
      </c>
      <c r="P182" s="166">
        <f t="shared" si="66"/>
        <v>0</v>
      </c>
      <c r="Q182" s="166">
        <f t="shared" si="66"/>
        <v>0</v>
      </c>
      <c r="R182" s="166">
        <f t="shared" si="66"/>
        <v>0</v>
      </c>
      <c r="S182" s="166">
        <f t="shared" si="66"/>
        <v>0</v>
      </c>
      <c r="T182" s="166">
        <f t="shared" si="66"/>
        <v>0</v>
      </c>
      <c r="U182" s="159">
        <f t="shared" si="66"/>
        <v>0</v>
      </c>
      <c r="V182" s="159">
        <f t="shared" si="66"/>
        <v>0</v>
      </c>
      <c r="W182" s="64"/>
      <c r="X182" s="64"/>
    </row>
    <row r="183" spans="2:24" hidden="1" outlineLevel="1" x14ac:dyDescent="0.25">
      <c r="B183" s="151">
        <v>8560</v>
      </c>
      <c r="C183" s="152" t="s">
        <v>497</v>
      </c>
      <c r="D183" s="187"/>
      <c r="E183" s="18"/>
      <c r="F183" s="54"/>
      <c r="G183" s="188"/>
      <c r="H183" s="155">
        <f>'Budget Summary'!W183</f>
        <v>0</v>
      </c>
      <c r="I183" s="155">
        <f t="shared" ref="I183:T196" si="67">ROUND($H183*I$246,2)</f>
        <v>0</v>
      </c>
      <c r="J183" s="155">
        <f t="shared" si="67"/>
        <v>0</v>
      </c>
      <c r="K183" s="155">
        <f t="shared" si="67"/>
        <v>0</v>
      </c>
      <c r="L183" s="155">
        <f t="shared" si="67"/>
        <v>0</v>
      </c>
      <c r="M183" s="155">
        <f t="shared" si="67"/>
        <v>0</v>
      </c>
      <c r="N183" s="155">
        <f t="shared" si="67"/>
        <v>0</v>
      </c>
      <c r="O183" s="155">
        <f t="shared" si="67"/>
        <v>0</v>
      </c>
      <c r="P183" s="155">
        <f t="shared" si="67"/>
        <v>0</v>
      </c>
      <c r="Q183" s="155">
        <f t="shared" si="67"/>
        <v>0</v>
      </c>
      <c r="R183" s="155">
        <f t="shared" si="67"/>
        <v>0</v>
      </c>
      <c r="S183" s="155">
        <f t="shared" si="67"/>
        <v>0</v>
      </c>
      <c r="T183" s="155">
        <f t="shared" si="67"/>
        <v>0</v>
      </c>
      <c r="U183" s="157">
        <f>SUM(I183:T183)</f>
        <v>0</v>
      </c>
      <c r="V183" s="126">
        <f t="shared" si="49"/>
        <v>0</v>
      </c>
      <c r="W183" s="18"/>
      <c r="X183" s="18"/>
    </row>
    <row r="184" spans="2:24" hidden="1" outlineLevel="1" x14ac:dyDescent="0.25">
      <c r="B184" s="151">
        <v>8570</v>
      </c>
      <c r="C184" s="152" t="s">
        <v>498</v>
      </c>
      <c r="D184" s="187"/>
      <c r="E184" s="18"/>
      <c r="F184" s="54"/>
      <c r="G184" s="188"/>
      <c r="H184" s="155">
        <f>'Budget Summary'!W184</f>
        <v>0</v>
      </c>
      <c r="I184" s="155">
        <f t="shared" si="67"/>
        <v>0</v>
      </c>
      <c r="J184" s="155">
        <f t="shared" si="67"/>
        <v>0</v>
      </c>
      <c r="K184" s="155">
        <f t="shared" si="67"/>
        <v>0</v>
      </c>
      <c r="L184" s="155">
        <f t="shared" si="67"/>
        <v>0</v>
      </c>
      <c r="M184" s="155">
        <f t="shared" si="67"/>
        <v>0</v>
      </c>
      <c r="N184" s="155">
        <f t="shared" si="67"/>
        <v>0</v>
      </c>
      <c r="O184" s="155">
        <f t="shared" si="67"/>
        <v>0</v>
      </c>
      <c r="P184" s="155">
        <f t="shared" si="67"/>
        <v>0</v>
      </c>
      <c r="Q184" s="155">
        <f t="shared" si="67"/>
        <v>0</v>
      </c>
      <c r="R184" s="155">
        <f t="shared" si="67"/>
        <v>0</v>
      </c>
      <c r="S184" s="155">
        <f t="shared" si="67"/>
        <v>0</v>
      </c>
      <c r="T184" s="155">
        <f t="shared" si="67"/>
        <v>0</v>
      </c>
      <c r="U184" s="157">
        <f>SUM(I184:T184)</f>
        <v>0</v>
      </c>
      <c r="V184" s="126">
        <f t="shared" si="49"/>
        <v>0</v>
      </c>
      <c r="W184" s="18"/>
      <c r="X184" s="18"/>
    </row>
    <row r="185" spans="2:24" hidden="1" outlineLevel="1" x14ac:dyDescent="0.25">
      <c r="B185" s="151">
        <v>8571</v>
      </c>
      <c r="C185" s="152" t="s">
        <v>499</v>
      </c>
      <c r="D185" s="187"/>
      <c r="E185" s="18"/>
      <c r="F185" s="54"/>
      <c r="G185" s="188"/>
      <c r="H185" s="155">
        <f>'Budget Summary'!W185</f>
        <v>0</v>
      </c>
      <c r="I185" s="155">
        <f t="shared" si="67"/>
        <v>0</v>
      </c>
      <c r="J185" s="155">
        <f t="shared" si="67"/>
        <v>0</v>
      </c>
      <c r="K185" s="155">
        <f t="shared" si="67"/>
        <v>0</v>
      </c>
      <c r="L185" s="155">
        <f t="shared" si="67"/>
        <v>0</v>
      </c>
      <c r="M185" s="155">
        <f t="shared" si="67"/>
        <v>0</v>
      </c>
      <c r="N185" s="155">
        <f t="shared" si="67"/>
        <v>0</v>
      </c>
      <c r="O185" s="155">
        <f t="shared" si="67"/>
        <v>0</v>
      </c>
      <c r="P185" s="155">
        <f t="shared" si="67"/>
        <v>0</v>
      </c>
      <c r="Q185" s="155">
        <f t="shared" si="67"/>
        <v>0</v>
      </c>
      <c r="R185" s="155">
        <f t="shared" si="67"/>
        <v>0</v>
      </c>
      <c r="S185" s="155">
        <f t="shared" si="67"/>
        <v>0</v>
      </c>
      <c r="T185" s="155">
        <f t="shared" si="67"/>
        <v>0</v>
      </c>
      <c r="U185" s="157">
        <f t="shared" ref="U185:U196" si="68">SUM(I185:T185)</f>
        <v>0</v>
      </c>
      <c r="V185" s="126">
        <f t="shared" si="49"/>
        <v>0</v>
      </c>
      <c r="W185" s="18"/>
      <c r="X185" s="18"/>
    </row>
    <row r="186" spans="2:24" hidden="1" outlineLevel="1" x14ac:dyDescent="0.25">
      <c r="B186" s="151">
        <v>8572</v>
      </c>
      <c r="C186" s="152" t="s">
        <v>500</v>
      </c>
      <c r="D186" s="187"/>
      <c r="E186" s="18"/>
      <c r="F186" s="54"/>
      <c r="G186" s="188"/>
      <c r="H186" s="155">
        <f>'Budget Summary'!W186</f>
        <v>0</v>
      </c>
      <c r="I186" s="155">
        <f t="shared" si="67"/>
        <v>0</v>
      </c>
      <c r="J186" s="155">
        <f t="shared" si="67"/>
        <v>0</v>
      </c>
      <c r="K186" s="155">
        <f t="shared" si="67"/>
        <v>0</v>
      </c>
      <c r="L186" s="155">
        <f t="shared" si="67"/>
        <v>0</v>
      </c>
      <c r="M186" s="155">
        <f t="shared" si="67"/>
        <v>0</v>
      </c>
      <c r="N186" s="155">
        <f t="shared" si="67"/>
        <v>0</v>
      </c>
      <c r="O186" s="155">
        <f t="shared" si="67"/>
        <v>0</v>
      </c>
      <c r="P186" s="155">
        <f t="shared" si="67"/>
        <v>0</v>
      </c>
      <c r="Q186" s="155">
        <f t="shared" si="67"/>
        <v>0</v>
      </c>
      <c r="R186" s="155">
        <f t="shared" si="67"/>
        <v>0</v>
      </c>
      <c r="S186" s="155">
        <f t="shared" si="67"/>
        <v>0</v>
      </c>
      <c r="T186" s="155">
        <f t="shared" si="67"/>
        <v>0</v>
      </c>
      <c r="U186" s="157">
        <f t="shared" si="68"/>
        <v>0</v>
      </c>
      <c r="V186" s="126">
        <f t="shared" si="49"/>
        <v>0</v>
      </c>
      <c r="W186" s="18"/>
      <c r="X186" s="18"/>
    </row>
    <row r="187" spans="2:24" hidden="1" outlineLevel="1" x14ac:dyDescent="0.25">
      <c r="B187" s="151">
        <v>8573</v>
      </c>
      <c r="C187" s="152" t="s">
        <v>501</v>
      </c>
      <c r="D187" s="187"/>
      <c r="E187" s="18"/>
      <c r="F187" s="54"/>
      <c r="G187" s="188"/>
      <c r="H187" s="155">
        <f>'Budget Summary'!W187</f>
        <v>0</v>
      </c>
      <c r="I187" s="155">
        <f t="shared" si="67"/>
        <v>0</v>
      </c>
      <c r="J187" s="155">
        <f t="shared" si="67"/>
        <v>0</v>
      </c>
      <c r="K187" s="155">
        <f t="shared" si="67"/>
        <v>0</v>
      </c>
      <c r="L187" s="155">
        <f t="shared" si="67"/>
        <v>0</v>
      </c>
      <c r="M187" s="155">
        <f t="shared" si="67"/>
        <v>0</v>
      </c>
      <c r="N187" s="155">
        <f t="shared" si="67"/>
        <v>0</v>
      </c>
      <c r="O187" s="155">
        <f t="shared" si="67"/>
        <v>0</v>
      </c>
      <c r="P187" s="155">
        <f t="shared" si="67"/>
        <v>0</v>
      </c>
      <c r="Q187" s="155">
        <f t="shared" si="67"/>
        <v>0</v>
      </c>
      <c r="R187" s="155">
        <f t="shared" si="67"/>
        <v>0</v>
      </c>
      <c r="S187" s="155">
        <f t="shared" si="67"/>
        <v>0</v>
      </c>
      <c r="T187" s="155">
        <f t="shared" si="67"/>
        <v>0</v>
      </c>
      <c r="U187" s="157">
        <f t="shared" si="68"/>
        <v>0</v>
      </c>
      <c r="V187" s="126">
        <f t="shared" si="49"/>
        <v>0</v>
      </c>
      <c r="W187" s="18"/>
      <c r="X187" s="18"/>
    </row>
    <row r="188" spans="2:24" hidden="1" outlineLevel="1" x14ac:dyDescent="0.25">
      <c r="B188" s="151">
        <v>8574</v>
      </c>
      <c r="C188" s="152" t="s">
        <v>502</v>
      </c>
      <c r="D188" s="187"/>
      <c r="E188" s="18"/>
      <c r="F188" s="54"/>
      <c r="G188" s="188"/>
      <c r="H188" s="155">
        <f>'Budget Summary'!W188</f>
        <v>0</v>
      </c>
      <c r="I188" s="155">
        <f t="shared" si="67"/>
        <v>0</v>
      </c>
      <c r="J188" s="155">
        <f t="shared" si="67"/>
        <v>0</v>
      </c>
      <c r="K188" s="155">
        <f t="shared" si="67"/>
        <v>0</v>
      </c>
      <c r="L188" s="155">
        <f t="shared" si="67"/>
        <v>0</v>
      </c>
      <c r="M188" s="155">
        <f t="shared" si="67"/>
        <v>0</v>
      </c>
      <c r="N188" s="155">
        <f t="shared" si="67"/>
        <v>0</v>
      </c>
      <c r="O188" s="155">
        <f t="shared" si="67"/>
        <v>0</v>
      </c>
      <c r="P188" s="155">
        <f t="shared" si="67"/>
        <v>0</v>
      </c>
      <c r="Q188" s="155">
        <f t="shared" si="67"/>
        <v>0</v>
      </c>
      <c r="R188" s="155">
        <f t="shared" si="67"/>
        <v>0</v>
      </c>
      <c r="S188" s="155">
        <f t="shared" si="67"/>
        <v>0</v>
      </c>
      <c r="T188" s="155">
        <f t="shared" si="67"/>
        <v>0</v>
      </c>
      <c r="U188" s="157">
        <f t="shared" si="68"/>
        <v>0</v>
      </c>
      <c r="V188" s="126">
        <f t="shared" si="49"/>
        <v>0</v>
      </c>
      <c r="W188" s="18"/>
      <c r="X188" s="18"/>
    </row>
    <row r="189" spans="2:24" hidden="1" outlineLevel="1" x14ac:dyDescent="0.25">
      <c r="B189" s="151">
        <v>8575</v>
      </c>
      <c r="C189" s="152" t="s">
        <v>503</v>
      </c>
      <c r="D189" s="187"/>
      <c r="E189" s="18"/>
      <c r="F189" s="54"/>
      <c r="G189" s="188"/>
      <c r="H189" s="155">
        <f>'Budget Summary'!W189</f>
        <v>0</v>
      </c>
      <c r="I189" s="155">
        <f t="shared" si="67"/>
        <v>0</v>
      </c>
      <c r="J189" s="155">
        <f t="shared" si="67"/>
        <v>0</v>
      </c>
      <c r="K189" s="155">
        <f t="shared" si="67"/>
        <v>0</v>
      </c>
      <c r="L189" s="155">
        <f t="shared" si="67"/>
        <v>0</v>
      </c>
      <c r="M189" s="155">
        <f t="shared" si="67"/>
        <v>0</v>
      </c>
      <c r="N189" s="155">
        <f t="shared" si="67"/>
        <v>0</v>
      </c>
      <c r="O189" s="155">
        <f t="shared" si="67"/>
        <v>0</v>
      </c>
      <c r="P189" s="155">
        <f t="shared" si="67"/>
        <v>0</v>
      </c>
      <c r="Q189" s="155">
        <f t="shared" si="67"/>
        <v>0</v>
      </c>
      <c r="R189" s="155">
        <f t="shared" si="67"/>
        <v>0</v>
      </c>
      <c r="S189" s="155">
        <f t="shared" si="67"/>
        <v>0</v>
      </c>
      <c r="T189" s="155">
        <f t="shared" si="67"/>
        <v>0</v>
      </c>
      <c r="U189" s="157">
        <f t="shared" si="68"/>
        <v>0</v>
      </c>
      <c r="V189" s="126">
        <f t="shared" si="49"/>
        <v>0</v>
      </c>
      <c r="W189" s="18"/>
      <c r="X189" s="18"/>
    </row>
    <row r="190" spans="2:24" hidden="1" outlineLevel="1" x14ac:dyDescent="0.25">
      <c r="B190" s="151">
        <v>8576</v>
      </c>
      <c r="C190" s="152" t="s">
        <v>504</v>
      </c>
      <c r="D190" s="187"/>
      <c r="E190" s="18"/>
      <c r="F190" s="54"/>
      <c r="G190" s="188"/>
      <c r="H190" s="155">
        <f>'Budget Summary'!W190</f>
        <v>0</v>
      </c>
      <c r="I190" s="155">
        <f t="shared" si="67"/>
        <v>0</v>
      </c>
      <c r="J190" s="155">
        <f t="shared" si="67"/>
        <v>0</v>
      </c>
      <c r="K190" s="155">
        <f t="shared" si="67"/>
        <v>0</v>
      </c>
      <c r="L190" s="155">
        <f t="shared" si="67"/>
        <v>0</v>
      </c>
      <c r="M190" s="155">
        <f t="shared" si="67"/>
        <v>0</v>
      </c>
      <c r="N190" s="155">
        <f t="shared" si="67"/>
        <v>0</v>
      </c>
      <c r="O190" s="155">
        <f t="shared" si="67"/>
        <v>0</v>
      </c>
      <c r="P190" s="155">
        <f t="shared" si="67"/>
        <v>0</v>
      </c>
      <c r="Q190" s="155">
        <f t="shared" si="67"/>
        <v>0</v>
      </c>
      <c r="R190" s="155">
        <f t="shared" si="67"/>
        <v>0</v>
      </c>
      <c r="S190" s="155">
        <f t="shared" si="67"/>
        <v>0</v>
      </c>
      <c r="T190" s="155">
        <f t="shared" si="67"/>
        <v>0</v>
      </c>
      <c r="U190" s="157">
        <f t="shared" si="68"/>
        <v>0</v>
      </c>
      <c r="V190" s="126">
        <f t="shared" si="49"/>
        <v>0</v>
      </c>
      <c r="W190" s="18"/>
      <c r="X190" s="18"/>
    </row>
    <row r="191" spans="2:24" hidden="1" outlineLevel="1" x14ac:dyDescent="0.25">
      <c r="B191" s="151">
        <v>8577</v>
      </c>
      <c r="C191" s="152" t="s">
        <v>633</v>
      </c>
      <c r="D191" s="187"/>
      <c r="E191" s="18"/>
      <c r="F191" s="54"/>
      <c r="G191" s="188"/>
      <c r="H191" s="155">
        <f>'Budget Summary'!W191</f>
        <v>0</v>
      </c>
      <c r="I191" s="155">
        <f t="shared" si="67"/>
        <v>0</v>
      </c>
      <c r="J191" s="155">
        <f t="shared" si="67"/>
        <v>0</v>
      </c>
      <c r="K191" s="155">
        <f t="shared" si="67"/>
        <v>0</v>
      </c>
      <c r="L191" s="155">
        <f t="shared" si="67"/>
        <v>0</v>
      </c>
      <c r="M191" s="155">
        <f t="shared" si="67"/>
        <v>0</v>
      </c>
      <c r="N191" s="155">
        <f t="shared" si="67"/>
        <v>0</v>
      </c>
      <c r="O191" s="155">
        <f t="shared" si="67"/>
        <v>0</v>
      </c>
      <c r="P191" s="155">
        <f t="shared" si="67"/>
        <v>0</v>
      </c>
      <c r="Q191" s="155">
        <f t="shared" si="67"/>
        <v>0</v>
      </c>
      <c r="R191" s="155">
        <f t="shared" si="67"/>
        <v>0</v>
      </c>
      <c r="S191" s="155">
        <f t="shared" si="67"/>
        <v>0</v>
      </c>
      <c r="T191" s="155">
        <f t="shared" si="67"/>
        <v>0</v>
      </c>
      <c r="U191" s="157">
        <f t="shared" si="68"/>
        <v>0</v>
      </c>
      <c r="V191" s="126">
        <f t="shared" si="49"/>
        <v>0</v>
      </c>
      <c r="W191" s="18"/>
      <c r="X191" s="18"/>
    </row>
    <row r="192" spans="2:24" hidden="1" outlineLevel="1" x14ac:dyDescent="0.25">
      <c r="B192" s="151">
        <v>8578</v>
      </c>
      <c r="C192" s="152" t="s">
        <v>634</v>
      </c>
      <c r="D192" s="187"/>
      <c r="E192" s="18"/>
      <c r="F192" s="54"/>
      <c r="G192" s="188"/>
      <c r="H192" s="155">
        <f>'Budget Summary'!W192</f>
        <v>0</v>
      </c>
      <c r="I192" s="155">
        <f t="shared" si="67"/>
        <v>0</v>
      </c>
      <c r="J192" s="155">
        <f t="shared" si="67"/>
        <v>0</v>
      </c>
      <c r="K192" s="155">
        <f t="shared" si="67"/>
        <v>0</v>
      </c>
      <c r="L192" s="155">
        <f t="shared" si="67"/>
        <v>0</v>
      </c>
      <c r="M192" s="155">
        <f t="shared" si="67"/>
        <v>0</v>
      </c>
      <c r="N192" s="155">
        <f t="shared" si="67"/>
        <v>0</v>
      </c>
      <c r="O192" s="155">
        <f t="shared" si="67"/>
        <v>0</v>
      </c>
      <c r="P192" s="155">
        <f t="shared" si="67"/>
        <v>0</v>
      </c>
      <c r="Q192" s="155">
        <f t="shared" si="67"/>
        <v>0</v>
      </c>
      <c r="R192" s="155">
        <f t="shared" si="67"/>
        <v>0</v>
      </c>
      <c r="S192" s="155">
        <f t="shared" si="67"/>
        <v>0</v>
      </c>
      <c r="T192" s="155">
        <f t="shared" si="67"/>
        <v>0</v>
      </c>
      <c r="U192" s="157">
        <f t="shared" si="68"/>
        <v>0</v>
      </c>
      <c r="V192" s="126">
        <f t="shared" si="49"/>
        <v>0</v>
      </c>
      <c r="W192" s="18"/>
      <c r="X192" s="18"/>
    </row>
    <row r="193" spans="2:24" hidden="1" outlineLevel="1" x14ac:dyDescent="0.25">
      <c r="B193" s="151">
        <v>8579</v>
      </c>
      <c r="C193" s="152" t="s">
        <v>507</v>
      </c>
      <c r="D193" s="187"/>
      <c r="E193" s="18"/>
      <c r="F193" s="54"/>
      <c r="G193" s="188"/>
      <c r="H193" s="155">
        <f>'Budget Summary'!W193</f>
        <v>0</v>
      </c>
      <c r="I193" s="155">
        <f t="shared" si="67"/>
        <v>0</v>
      </c>
      <c r="J193" s="155">
        <f t="shared" si="67"/>
        <v>0</v>
      </c>
      <c r="K193" s="155">
        <f t="shared" si="67"/>
        <v>0</v>
      </c>
      <c r="L193" s="155">
        <f t="shared" si="67"/>
        <v>0</v>
      </c>
      <c r="M193" s="155">
        <f t="shared" si="67"/>
        <v>0</v>
      </c>
      <c r="N193" s="155">
        <f t="shared" si="67"/>
        <v>0</v>
      </c>
      <c r="O193" s="155">
        <f t="shared" si="67"/>
        <v>0</v>
      </c>
      <c r="P193" s="155">
        <f t="shared" si="67"/>
        <v>0</v>
      </c>
      <c r="Q193" s="155">
        <f t="shared" si="67"/>
        <v>0</v>
      </c>
      <c r="R193" s="155">
        <f t="shared" si="67"/>
        <v>0</v>
      </c>
      <c r="S193" s="155">
        <f t="shared" si="67"/>
        <v>0</v>
      </c>
      <c r="T193" s="155">
        <f t="shared" si="67"/>
        <v>0</v>
      </c>
      <c r="U193" s="157">
        <f t="shared" si="68"/>
        <v>0</v>
      </c>
      <c r="V193" s="126">
        <f t="shared" si="49"/>
        <v>0</v>
      </c>
      <c r="W193" s="18"/>
      <c r="X193" s="18"/>
    </row>
    <row r="194" spans="2:24" hidden="1" outlineLevel="1" x14ac:dyDescent="0.25">
      <c r="B194" s="151">
        <v>8580</v>
      </c>
      <c r="C194" s="152" t="s">
        <v>508</v>
      </c>
      <c r="D194" s="187"/>
      <c r="E194" s="18"/>
      <c r="F194" s="54"/>
      <c r="G194" s="188"/>
      <c r="H194" s="155">
        <f>'Budget Summary'!W194</f>
        <v>0</v>
      </c>
      <c r="I194" s="155">
        <f t="shared" si="67"/>
        <v>0</v>
      </c>
      <c r="J194" s="155">
        <f t="shared" si="67"/>
        <v>0</v>
      </c>
      <c r="K194" s="155">
        <f t="shared" si="67"/>
        <v>0</v>
      </c>
      <c r="L194" s="155">
        <f t="shared" si="67"/>
        <v>0</v>
      </c>
      <c r="M194" s="155">
        <f t="shared" si="67"/>
        <v>0</v>
      </c>
      <c r="N194" s="155">
        <f t="shared" si="67"/>
        <v>0</v>
      </c>
      <c r="O194" s="155">
        <f t="shared" si="67"/>
        <v>0</v>
      </c>
      <c r="P194" s="155">
        <f t="shared" si="67"/>
        <v>0</v>
      </c>
      <c r="Q194" s="155">
        <f t="shared" si="67"/>
        <v>0</v>
      </c>
      <c r="R194" s="155">
        <f t="shared" si="67"/>
        <v>0</v>
      </c>
      <c r="S194" s="155">
        <f t="shared" si="67"/>
        <v>0</v>
      </c>
      <c r="T194" s="155">
        <f t="shared" si="67"/>
        <v>0</v>
      </c>
      <c r="U194" s="157">
        <f t="shared" si="68"/>
        <v>0</v>
      </c>
      <c r="V194" s="126">
        <f t="shared" si="49"/>
        <v>0</v>
      </c>
      <c r="W194" s="18"/>
      <c r="X194" s="18"/>
    </row>
    <row r="195" spans="2:24" hidden="1" outlineLevel="1" x14ac:dyDescent="0.25">
      <c r="B195" s="151">
        <v>8590</v>
      </c>
      <c r="C195" s="152" t="s">
        <v>509</v>
      </c>
      <c r="D195" s="187"/>
      <c r="E195" s="18"/>
      <c r="F195" s="54"/>
      <c r="G195" s="188"/>
      <c r="H195" s="155">
        <f>'Budget Summary'!W195</f>
        <v>0</v>
      </c>
      <c r="I195" s="155">
        <f t="shared" si="67"/>
        <v>0</v>
      </c>
      <c r="J195" s="155">
        <f t="shared" si="67"/>
        <v>0</v>
      </c>
      <c r="K195" s="155">
        <f t="shared" si="67"/>
        <v>0</v>
      </c>
      <c r="L195" s="155">
        <f t="shared" si="67"/>
        <v>0</v>
      </c>
      <c r="M195" s="155">
        <f t="shared" si="67"/>
        <v>0</v>
      </c>
      <c r="N195" s="155">
        <f t="shared" si="67"/>
        <v>0</v>
      </c>
      <c r="O195" s="155">
        <f t="shared" si="67"/>
        <v>0</v>
      </c>
      <c r="P195" s="155">
        <f t="shared" si="67"/>
        <v>0</v>
      </c>
      <c r="Q195" s="155">
        <f t="shared" si="67"/>
        <v>0</v>
      </c>
      <c r="R195" s="155">
        <f t="shared" si="67"/>
        <v>0</v>
      </c>
      <c r="S195" s="155">
        <f t="shared" si="67"/>
        <v>0</v>
      </c>
      <c r="T195" s="155">
        <f t="shared" si="67"/>
        <v>0</v>
      </c>
      <c r="U195" s="157">
        <f t="shared" si="68"/>
        <v>0</v>
      </c>
      <c r="V195" s="126">
        <f t="shared" si="49"/>
        <v>0</v>
      </c>
      <c r="W195" s="18"/>
      <c r="X195" s="18"/>
    </row>
    <row r="196" spans="2:24" hidden="1" outlineLevel="1" x14ac:dyDescent="0.25">
      <c r="B196" s="151">
        <v>8595</v>
      </c>
      <c r="C196" s="152" t="s">
        <v>510</v>
      </c>
      <c r="D196" s="187"/>
      <c r="E196" s="18"/>
      <c r="F196" s="54"/>
      <c r="G196" s="188"/>
      <c r="H196" s="155">
        <f>'Budget Summary'!W196</f>
        <v>0</v>
      </c>
      <c r="I196" s="155">
        <f t="shared" si="67"/>
        <v>0</v>
      </c>
      <c r="J196" s="155">
        <f t="shared" si="67"/>
        <v>0</v>
      </c>
      <c r="K196" s="155">
        <f t="shared" si="67"/>
        <v>0</v>
      </c>
      <c r="L196" s="155">
        <f t="shared" si="67"/>
        <v>0</v>
      </c>
      <c r="M196" s="155">
        <f t="shared" si="67"/>
        <v>0</v>
      </c>
      <c r="N196" s="155">
        <f t="shared" si="67"/>
        <v>0</v>
      </c>
      <c r="O196" s="155">
        <f t="shared" si="67"/>
        <v>0</v>
      </c>
      <c r="P196" s="155">
        <f t="shared" si="67"/>
        <v>0</v>
      </c>
      <c r="Q196" s="155">
        <f t="shared" si="67"/>
        <v>0</v>
      </c>
      <c r="R196" s="155">
        <f t="shared" si="67"/>
        <v>0</v>
      </c>
      <c r="S196" s="155">
        <f t="shared" si="67"/>
        <v>0</v>
      </c>
      <c r="T196" s="155">
        <f t="shared" si="67"/>
        <v>0</v>
      </c>
      <c r="U196" s="157">
        <f t="shared" si="68"/>
        <v>0</v>
      </c>
      <c r="V196" s="126">
        <f t="shared" si="49"/>
        <v>0</v>
      </c>
      <c r="W196" s="18"/>
      <c r="X196" s="18"/>
    </row>
    <row r="197" spans="2:24" collapsed="1" x14ac:dyDescent="0.25">
      <c r="B197" s="163"/>
      <c r="C197" s="162" t="s">
        <v>511</v>
      </c>
      <c r="D197" s="164"/>
      <c r="E197" s="64"/>
      <c r="F197" s="65"/>
      <c r="G197" s="165"/>
      <c r="H197" s="155">
        <f>SUBTOTAL(9,H183:H196)</f>
        <v>0</v>
      </c>
      <c r="I197" s="166">
        <f t="shared" ref="I197:V197" si="69">SUBTOTAL(9,I183:I196)</f>
        <v>0</v>
      </c>
      <c r="J197" s="166">
        <f t="shared" si="69"/>
        <v>0</v>
      </c>
      <c r="K197" s="166">
        <f t="shared" si="69"/>
        <v>0</v>
      </c>
      <c r="L197" s="166">
        <f t="shared" si="69"/>
        <v>0</v>
      </c>
      <c r="M197" s="166">
        <f t="shared" si="69"/>
        <v>0</v>
      </c>
      <c r="N197" s="166">
        <f t="shared" si="69"/>
        <v>0</v>
      </c>
      <c r="O197" s="166">
        <f t="shared" si="69"/>
        <v>0</v>
      </c>
      <c r="P197" s="166">
        <f t="shared" si="69"/>
        <v>0</v>
      </c>
      <c r="Q197" s="166">
        <f t="shared" si="69"/>
        <v>0</v>
      </c>
      <c r="R197" s="166">
        <f t="shared" si="69"/>
        <v>0</v>
      </c>
      <c r="S197" s="166">
        <f t="shared" si="69"/>
        <v>0</v>
      </c>
      <c r="T197" s="166">
        <f t="shared" si="69"/>
        <v>0</v>
      </c>
      <c r="U197" s="159">
        <f t="shared" si="69"/>
        <v>0</v>
      </c>
      <c r="V197" s="159">
        <f t="shared" si="69"/>
        <v>0</v>
      </c>
      <c r="W197" s="64"/>
      <c r="X197" s="64"/>
    </row>
    <row r="198" spans="2:24" hidden="1" outlineLevel="1" x14ac:dyDescent="0.25">
      <c r="B198" s="151">
        <v>8610</v>
      </c>
      <c r="C198" s="152" t="s">
        <v>512</v>
      </c>
      <c r="D198" s="187"/>
      <c r="E198" s="18"/>
      <c r="F198" s="54"/>
      <c r="G198" s="188"/>
      <c r="H198" s="155">
        <f>'Budget Summary'!W198</f>
        <v>0</v>
      </c>
      <c r="I198" s="155">
        <f t="shared" ref="I198:T202" si="70">ROUND($H198*I$246,2)</f>
        <v>0</v>
      </c>
      <c r="J198" s="155">
        <f t="shared" si="70"/>
        <v>0</v>
      </c>
      <c r="K198" s="155">
        <f t="shared" si="70"/>
        <v>0</v>
      </c>
      <c r="L198" s="155">
        <f t="shared" si="70"/>
        <v>0</v>
      </c>
      <c r="M198" s="155">
        <f t="shared" si="70"/>
        <v>0</v>
      </c>
      <c r="N198" s="155">
        <f t="shared" si="70"/>
        <v>0</v>
      </c>
      <c r="O198" s="155">
        <f t="shared" si="70"/>
        <v>0</v>
      </c>
      <c r="P198" s="155">
        <f t="shared" si="70"/>
        <v>0</v>
      </c>
      <c r="Q198" s="155">
        <f t="shared" si="70"/>
        <v>0</v>
      </c>
      <c r="R198" s="155">
        <f t="shared" si="70"/>
        <v>0</v>
      </c>
      <c r="S198" s="155">
        <f t="shared" si="70"/>
        <v>0</v>
      </c>
      <c r="T198" s="155">
        <f t="shared" si="70"/>
        <v>0</v>
      </c>
      <c r="U198" s="157">
        <f>SUM(I198:T198)</f>
        <v>0</v>
      </c>
      <c r="V198" s="126">
        <f t="shared" si="49"/>
        <v>0</v>
      </c>
      <c r="W198" s="18"/>
      <c r="X198" s="18"/>
    </row>
    <row r="199" spans="2:24" hidden="1" outlineLevel="1" x14ac:dyDescent="0.25">
      <c r="B199" s="151">
        <v>8620</v>
      </c>
      <c r="C199" s="152" t="s">
        <v>513</v>
      </c>
      <c r="D199" s="187"/>
      <c r="E199" s="18"/>
      <c r="F199" s="54"/>
      <c r="G199" s="188"/>
      <c r="H199" s="155">
        <f>'Budget Summary'!W199</f>
        <v>0</v>
      </c>
      <c r="I199" s="155">
        <f t="shared" si="70"/>
        <v>0</v>
      </c>
      <c r="J199" s="155">
        <f t="shared" si="70"/>
        <v>0</v>
      </c>
      <c r="K199" s="155">
        <f t="shared" si="70"/>
        <v>0</v>
      </c>
      <c r="L199" s="155">
        <f t="shared" si="70"/>
        <v>0</v>
      </c>
      <c r="M199" s="155">
        <f t="shared" si="70"/>
        <v>0</v>
      </c>
      <c r="N199" s="155">
        <f t="shared" si="70"/>
        <v>0</v>
      </c>
      <c r="O199" s="155">
        <f t="shared" si="70"/>
        <v>0</v>
      </c>
      <c r="P199" s="155">
        <f t="shared" si="70"/>
        <v>0</v>
      </c>
      <c r="Q199" s="155">
        <f t="shared" si="70"/>
        <v>0</v>
      </c>
      <c r="R199" s="155">
        <f t="shared" si="70"/>
        <v>0</v>
      </c>
      <c r="S199" s="155">
        <f t="shared" si="70"/>
        <v>0</v>
      </c>
      <c r="T199" s="155">
        <f t="shared" si="70"/>
        <v>0</v>
      </c>
      <c r="U199" s="157">
        <f>SUM(I199:T199)</f>
        <v>0</v>
      </c>
      <c r="V199" s="126">
        <f t="shared" si="49"/>
        <v>0</v>
      </c>
      <c r="W199" s="18"/>
      <c r="X199" s="18"/>
    </row>
    <row r="200" spans="2:24" hidden="1" outlineLevel="1" x14ac:dyDescent="0.25">
      <c r="B200" s="151">
        <v>8630</v>
      </c>
      <c r="C200" s="152" t="s">
        <v>514</v>
      </c>
      <c r="D200" s="187"/>
      <c r="E200" s="18"/>
      <c r="F200" s="54"/>
      <c r="G200" s="188"/>
      <c r="H200" s="155">
        <f>'Budget Summary'!W200</f>
        <v>0</v>
      </c>
      <c r="I200" s="155">
        <f t="shared" si="70"/>
        <v>0</v>
      </c>
      <c r="J200" s="155">
        <f t="shared" si="70"/>
        <v>0</v>
      </c>
      <c r="K200" s="155">
        <f t="shared" si="70"/>
        <v>0</v>
      </c>
      <c r="L200" s="155">
        <f t="shared" si="70"/>
        <v>0</v>
      </c>
      <c r="M200" s="155">
        <f t="shared" si="70"/>
        <v>0</v>
      </c>
      <c r="N200" s="155">
        <f t="shared" si="70"/>
        <v>0</v>
      </c>
      <c r="O200" s="155">
        <f t="shared" si="70"/>
        <v>0</v>
      </c>
      <c r="P200" s="155">
        <f t="shared" si="70"/>
        <v>0</v>
      </c>
      <c r="Q200" s="155">
        <f t="shared" si="70"/>
        <v>0</v>
      </c>
      <c r="R200" s="155">
        <f t="shared" si="70"/>
        <v>0</v>
      </c>
      <c r="S200" s="155">
        <f t="shared" si="70"/>
        <v>0</v>
      </c>
      <c r="T200" s="155">
        <f t="shared" si="70"/>
        <v>0</v>
      </c>
      <c r="U200" s="157">
        <f>SUM(I200:T200)</f>
        <v>0</v>
      </c>
      <c r="V200" s="126">
        <f t="shared" si="49"/>
        <v>0</v>
      </c>
      <c r="W200" s="18"/>
      <c r="X200" s="18"/>
    </row>
    <row r="201" spans="2:24" hidden="1" outlineLevel="1" x14ac:dyDescent="0.25">
      <c r="B201" s="151">
        <v>8640</v>
      </c>
      <c r="C201" s="152" t="s">
        <v>515</v>
      </c>
      <c r="D201" s="187"/>
      <c r="E201" s="18"/>
      <c r="F201" s="54"/>
      <c r="G201" s="188"/>
      <c r="H201" s="155">
        <f>'Budget Summary'!W201</f>
        <v>0</v>
      </c>
      <c r="I201" s="155">
        <f t="shared" si="70"/>
        <v>0</v>
      </c>
      <c r="J201" s="155">
        <f t="shared" si="70"/>
        <v>0</v>
      </c>
      <c r="K201" s="155">
        <f t="shared" si="70"/>
        <v>0</v>
      </c>
      <c r="L201" s="155">
        <f t="shared" si="70"/>
        <v>0</v>
      </c>
      <c r="M201" s="155">
        <f t="shared" si="70"/>
        <v>0</v>
      </c>
      <c r="N201" s="155">
        <f t="shared" si="70"/>
        <v>0</v>
      </c>
      <c r="O201" s="155">
        <f t="shared" si="70"/>
        <v>0</v>
      </c>
      <c r="P201" s="155">
        <f t="shared" si="70"/>
        <v>0</v>
      </c>
      <c r="Q201" s="155">
        <f t="shared" si="70"/>
        <v>0</v>
      </c>
      <c r="R201" s="155">
        <f t="shared" si="70"/>
        <v>0</v>
      </c>
      <c r="S201" s="155">
        <f t="shared" si="70"/>
        <v>0</v>
      </c>
      <c r="T201" s="155">
        <f t="shared" si="70"/>
        <v>0</v>
      </c>
      <c r="U201" s="157">
        <f>SUM(I201:T201)</f>
        <v>0</v>
      </c>
      <c r="V201" s="126">
        <f t="shared" si="49"/>
        <v>0</v>
      </c>
      <c r="W201" s="18"/>
      <c r="X201" s="18"/>
    </row>
    <row r="202" spans="2:24" hidden="1" outlineLevel="1" x14ac:dyDescent="0.25">
      <c r="B202" s="151">
        <v>8645</v>
      </c>
      <c r="C202" s="152" t="s">
        <v>516</v>
      </c>
      <c r="D202" s="187"/>
      <c r="E202" s="18"/>
      <c r="F202" s="54"/>
      <c r="G202" s="188"/>
      <c r="H202" s="155">
        <f>'Budget Summary'!W202</f>
        <v>0</v>
      </c>
      <c r="I202" s="155">
        <f t="shared" si="70"/>
        <v>0</v>
      </c>
      <c r="J202" s="155">
        <f t="shared" si="70"/>
        <v>0</v>
      </c>
      <c r="K202" s="155">
        <f t="shared" si="70"/>
        <v>0</v>
      </c>
      <c r="L202" s="155">
        <f t="shared" si="70"/>
        <v>0</v>
      </c>
      <c r="M202" s="155">
        <f t="shared" si="70"/>
        <v>0</v>
      </c>
      <c r="N202" s="155">
        <f t="shared" si="70"/>
        <v>0</v>
      </c>
      <c r="O202" s="155">
        <f t="shared" si="70"/>
        <v>0</v>
      </c>
      <c r="P202" s="155">
        <f t="shared" si="70"/>
        <v>0</v>
      </c>
      <c r="Q202" s="155">
        <f t="shared" si="70"/>
        <v>0</v>
      </c>
      <c r="R202" s="155">
        <f t="shared" si="70"/>
        <v>0</v>
      </c>
      <c r="S202" s="155">
        <f t="shared" si="70"/>
        <v>0</v>
      </c>
      <c r="T202" s="155">
        <f t="shared" si="70"/>
        <v>0</v>
      </c>
      <c r="U202" s="157">
        <f>SUM(I202:T202)</f>
        <v>0</v>
      </c>
      <c r="V202" s="126">
        <f t="shared" si="49"/>
        <v>0</v>
      </c>
      <c r="W202" s="18"/>
      <c r="X202" s="18"/>
    </row>
    <row r="203" spans="2:24" collapsed="1" x14ac:dyDescent="0.25">
      <c r="B203" s="163"/>
      <c r="C203" s="162" t="s">
        <v>517</v>
      </c>
      <c r="D203" s="164"/>
      <c r="E203" s="64"/>
      <c r="F203" s="65"/>
      <c r="G203" s="165"/>
      <c r="H203" s="155">
        <f>SUBTOTAL(9,H198:H202)</f>
        <v>0</v>
      </c>
      <c r="I203" s="166">
        <f>SUBTOTAL(9,I198:I202)</f>
        <v>0</v>
      </c>
      <c r="J203" s="166">
        <f t="shared" ref="J203:V203" si="71">SUBTOTAL(9,J198:J202)</f>
        <v>0</v>
      </c>
      <c r="K203" s="166">
        <f t="shared" si="71"/>
        <v>0</v>
      </c>
      <c r="L203" s="166">
        <f t="shared" si="71"/>
        <v>0</v>
      </c>
      <c r="M203" s="166">
        <f t="shared" si="71"/>
        <v>0</v>
      </c>
      <c r="N203" s="166">
        <f t="shared" si="71"/>
        <v>0</v>
      </c>
      <c r="O203" s="166">
        <f t="shared" si="71"/>
        <v>0</v>
      </c>
      <c r="P203" s="166">
        <f t="shared" si="71"/>
        <v>0</v>
      </c>
      <c r="Q203" s="166">
        <f t="shared" si="71"/>
        <v>0</v>
      </c>
      <c r="R203" s="166">
        <f t="shared" si="71"/>
        <v>0</v>
      </c>
      <c r="S203" s="166">
        <f t="shared" si="71"/>
        <v>0</v>
      </c>
      <c r="T203" s="166">
        <f t="shared" si="71"/>
        <v>0</v>
      </c>
      <c r="U203" s="159">
        <f t="shared" si="71"/>
        <v>0</v>
      </c>
      <c r="V203" s="159">
        <f t="shared" si="71"/>
        <v>0</v>
      </c>
      <c r="W203" s="64"/>
      <c r="X203" s="64"/>
    </row>
    <row r="204" spans="2:24" hidden="1" outlineLevel="1" x14ac:dyDescent="0.25">
      <c r="B204" s="151">
        <v>8650</v>
      </c>
      <c r="C204" s="152" t="s">
        <v>518</v>
      </c>
      <c r="D204" s="187"/>
      <c r="E204" s="18"/>
      <c r="F204" s="54"/>
      <c r="G204" s="188"/>
      <c r="H204" s="155">
        <f>'Budget Summary'!W204</f>
        <v>0</v>
      </c>
      <c r="I204" s="155">
        <f t="shared" ref="I204:T205" si="72">ROUND($H204*I$246,2)</f>
        <v>0</v>
      </c>
      <c r="J204" s="155">
        <f t="shared" si="72"/>
        <v>0</v>
      </c>
      <c r="K204" s="155">
        <f t="shared" si="72"/>
        <v>0</v>
      </c>
      <c r="L204" s="155">
        <f t="shared" si="72"/>
        <v>0</v>
      </c>
      <c r="M204" s="155">
        <f t="shared" si="72"/>
        <v>0</v>
      </c>
      <c r="N204" s="155">
        <f t="shared" si="72"/>
        <v>0</v>
      </c>
      <c r="O204" s="155">
        <f t="shared" si="72"/>
        <v>0</v>
      </c>
      <c r="P204" s="155">
        <f t="shared" si="72"/>
        <v>0</v>
      </c>
      <c r="Q204" s="155">
        <f t="shared" si="72"/>
        <v>0</v>
      </c>
      <c r="R204" s="155">
        <f t="shared" si="72"/>
        <v>0</v>
      </c>
      <c r="S204" s="155">
        <f t="shared" si="72"/>
        <v>0</v>
      </c>
      <c r="T204" s="155">
        <f t="shared" si="72"/>
        <v>0</v>
      </c>
      <c r="U204" s="157">
        <f t="shared" ref="U204:U211" si="73">SUM(I204:T204)</f>
        <v>0</v>
      </c>
      <c r="V204" s="126">
        <f t="shared" ref="V204:V235" si="74">H204-U204</f>
        <v>0</v>
      </c>
      <c r="W204" s="18"/>
      <c r="X204" s="18"/>
    </row>
    <row r="205" spans="2:24" hidden="1" outlineLevel="1" x14ac:dyDescent="0.25">
      <c r="B205" s="151">
        <v>8655</v>
      </c>
      <c r="C205" s="152" t="s">
        <v>519</v>
      </c>
      <c r="D205" s="187"/>
      <c r="E205" s="18"/>
      <c r="F205" s="54"/>
      <c r="G205" s="188"/>
      <c r="H205" s="155">
        <f>'Budget Summary'!W205</f>
        <v>0</v>
      </c>
      <c r="I205" s="155">
        <f t="shared" si="72"/>
        <v>0</v>
      </c>
      <c r="J205" s="155">
        <f t="shared" si="72"/>
        <v>0</v>
      </c>
      <c r="K205" s="155">
        <f t="shared" si="72"/>
        <v>0</v>
      </c>
      <c r="L205" s="155">
        <f t="shared" si="72"/>
        <v>0</v>
      </c>
      <c r="M205" s="155">
        <f t="shared" si="72"/>
        <v>0</v>
      </c>
      <c r="N205" s="155">
        <f t="shared" si="72"/>
        <v>0</v>
      </c>
      <c r="O205" s="155">
        <f t="shared" si="72"/>
        <v>0</v>
      </c>
      <c r="P205" s="155">
        <f t="shared" si="72"/>
        <v>0</v>
      </c>
      <c r="Q205" s="155">
        <f t="shared" si="72"/>
        <v>0</v>
      </c>
      <c r="R205" s="155">
        <f t="shared" si="72"/>
        <v>0</v>
      </c>
      <c r="S205" s="155">
        <f t="shared" si="72"/>
        <v>0</v>
      </c>
      <c r="T205" s="155">
        <f t="shared" si="72"/>
        <v>0</v>
      </c>
      <c r="U205" s="157">
        <f t="shared" si="73"/>
        <v>0</v>
      </c>
      <c r="V205" s="126">
        <f t="shared" si="74"/>
        <v>0</v>
      </c>
      <c r="W205" s="18"/>
      <c r="X205" s="18"/>
    </row>
    <row r="206" spans="2:24" collapsed="1" x14ac:dyDescent="0.25">
      <c r="B206" s="163"/>
      <c r="C206" s="162" t="s">
        <v>635</v>
      </c>
      <c r="D206" s="164"/>
      <c r="E206" s="64"/>
      <c r="F206" s="65"/>
      <c r="G206" s="165"/>
      <c r="H206" s="155">
        <f>SUBTOTAL(9,H204:H205)</f>
        <v>0</v>
      </c>
      <c r="I206" s="159">
        <f t="shared" ref="I206:V206" si="75">SUBTOTAL(9,I204:I205)</f>
        <v>0</v>
      </c>
      <c r="J206" s="159">
        <f t="shared" si="75"/>
        <v>0</v>
      </c>
      <c r="K206" s="159">
        <f t="shared" si="75"/>
        <v>0</v>
      </c>
      <c r="L206" s="159">
        <f t="shared" si="75"/>
        <v>0</v>
      </c>
      <c r="M206" s="159">
        <f t="shared" si="75"/>
        <v>0</v>
      </c>
      <c r="N206" s="159">
        <f t="shared" si="75"/>
        <v>0</v>
      </c>
      <c r="O206" s="159">
        <f t="shared" si="75"/>
        <v>0</v>
      </c>
      <c r="P206" s="159">
        <f t="shared" si="75"/>
        <v>0</v>
      </c>
      <c r="Q206" s="159">
        <f t="shared" si="75"/>
        <v>0</v>
      </c>
      <c r="R206" s="159">
        <f t="shared" si="75"/>
        <v>0</v>
      </c>
      <c r="S206" s="159">
        <f t="shared" si="75"/>
        <v>0</v>
      </c>
      <c r="T206" s="159">
        <f t="shared" si="75"/>
        <v>0</v>
      </c>
      <c r="U206" s="159">
        <f t="shared" si="75"/>
        <v>0</v>
      </c>
      <c r="V206" s="159">
        <f t="shared" si="75"/>
        <v>0</v>
      </c>
      <c r="W206" s="64"/>
      <c r="X206" s="64"/>
    </row>
    <row r="207" spans="2:24" hidden="1" outlineLevel="1" x14ac:dyDescent="0.25">
      <c r="B207" s="151">
        <v>8680</v>
      </c>
      <c r="C207" s="152" t="s">
        <v>521</v>
      </c>
      <c r="D207" s="187"/>
      <c r="E207" s="18"/>
      <c r="F207" s="54"/>
      <c r="G207" s="188"/>
      <c r="H207" s="155">
        <f>'Budget Summary'!W207</f>
        <v>0</v>
      </c>
      <c r="I207" s="155">
        <f t="shared" ref="I207:T211" si="76">ROUND($H207*I$246,2)</f>
        <v>0</v>
      </c>
      <c r="J207" s="155">
        <f t="shared" si="76"/>
        <v>0</v>
      </c>
      <c r="K207" s="155">
        <f t="shared" si="76"/>
        <v>0</v>
      </c>
      <c r="L207" s="155">
        <f t="shared" si="76"/>
        <v>0</v>
      </c>
      <c r="M207" s="155">
        <f t="shared" si="76"/>
        <v>0</v>
      </c>
      <c r="N207" s="155">
        <f t="shared" si="76"/>
        <v>0</v>
      </c>
      <c r="O207" s="155">
        <f t="shared" si="76"/>
        <v>0</v>
      </c>
      <c r="P207" s="155">
        <f t="shared" si="76"/>
        <v>0</v>
      </c>
      <c r="Q207" s="155">
        <f t="shared" si="76"/>
        <v>0</v>
      </c>
      <c r="R207" s="155">
        <f t="shared" si="76"/>
        <v>0</v>
      </c>
      <c r="S207" s="155">
        <f t="shared" si="76"/>
        <v>0</v>
      </c>
      <c r="T207" s="155">
        <f t="shared" si="76"/>
        <v>0</v>
      </c>
      <c r="U207" s="157">
        <f t="shared" si="73"/>
        <v>0</v>
      </c>
      <c r="V207" s="126">
        <f t="shared" si="74"/>
        <v>0</v>
      </c>
      <c r="W207" s="18"/>
      <c r="X207" s="18"/>
    </row>
    <row r="208" spans="2:24" hidden="1" outlineLevel="1" x14ac:dyDescent="0.25">
      <c r="B208" s="151">
        <v>8681</v>
      </c>
      <c r="C208" s="152" t="s">
        <v>522</v>
      </c>
      <c r="D208" s="187"/>
      <c r="E208" s="18"/>
      <c r="F208" s="54"/>
      <c r="G208" s="188"/>
      <c r="H208" s="155">
        <f>'Budget Summary'!W208</f>
        <v>0</v>
      </c>
      <c r="I208" s="155">
        <f t="shared" si="76"/>
        <v>0</v>
      </c>
      <c r="J208" s="155">
        <f t="shared" si="76"/>
        <v>0</v>
      </c>
      <c r="K208" s="155">
        <f t="shared" si="76"/>
        <v>0</v>
      </c>
      <c r="L208" s="155">
        <f t="shared" si="76"/>
        <v>0</v>
      </c>
      <c r="M208" s="155">
        <f t="shared" si="76"/>
        <v>0</v>
      </c>
      <c r="N208" s="155">
        <f t="shared" si="76"/>
        <v>0</v>
      </c>
      <c r="O208" s="155">
        <f t="shared" si="76"/>
        <v>0</v>
      </c>
      <c r="P208" s="155">
        <f t="shared" si="76"/>
        <v>0</v>
      </c>
      <c r="Q208" s="155">
        <f t="shared" si="76"/>
        <v>0</v>
      </c>
      <c r="R208" s="155">
        <f t="shared" si="76"/>
        <v>0</v>
      </c>
      <c r="S208" s="155">
        <f t="shared" si="76"/>
        <v>0</v>
      </c>
      <c r="T208" s="155">
        <f t="shared" si="76"/>
        <v>0</v>
      </c>
      <c r="U208" s="157">
        <f t="shared" si="73"/>
        <v>0</v>
      </c>
      <c r="V208" s="126">
        <f t="shared" si="74"/>
        <v>0</v>
      </c>
      <c r="W208" s="18"/>
      <c r="X208" s="18"/>
    </row>
    <row r="209" spans="2:24" hidden="1" outlineLevel="1" x14ac:dyDescent="0.25">
      <c r="B209" s="151">
        <v>8682</v>
      </c>
      <c r="C209" s="152" t="s">
        <v>523</v>
      </c>
      <c r="D209" s="187"/>
      <c r="E209" s="18"/>
      <c r="F209" s="54"/>
      <c r="G209" s="188"/>
      <c r="H209" s="155">
        <f>'Budget Summary'!W209</f>
        <v>0</v>
      </c>
      <c r="I209" s="155">
        <f t="shared" si="76"/>
        <v>0</v>
      </c>
      <c r="J209" s="155">
        <f t="shared" si="76"/>
        <v>0</v>
      </c>
      <c r="K209" s="155">
        <f t="shared" si="76"/>
        <v>0</v>
      </c>
      <c r="L209" s="155">
        <f t="shared" si="76"/>
        <v>0</v>
      </c>
      <c r="M209" s="155">
        <f t="shared" si="76"/>
        <v>0</v>
      </c>
      <c r="N209" s="155">
        <f t="shared" si="76"/>
        <v>0</v>
      </c>
      <c r="O209" s="155">
        <f t="shared" si="76"/>
        <v>0</v>
      </c>
      <c r="P209" s="155">
        <f t="shared" si="76"/>
        <v>0</v>
      </c>
      <c r="Q209" s="155">
        <f t="shared" si="76"/>
        <v>0</v>
      </c>
      <c r="R209" s="155">
        <f t="shared" si="76"/>
        <v>0</v>
      </c>
      <c r="S209" s="155">
        <f t="shared" si="76"/>
        <v>0</v>
      </c>
      <c r="T209" s="155">
        <f t="shared" si="76"/>
        <v>0</v>
      </c>
      <c r="U209" s="157">
        <f t="shared" si="73"/>
        <v>0</v>
      </c>
      <c r="V209" s="126">
        <f t="shared" si="74"/>
        <v>0</v>
      </c>
      <c r="W209" s="18"/>
      <c r="X209" s="18"/>
    </row>
    <row r="210" spans="2:24" hidden="1" outlineLevel="1" x14ac:dyDescent="0.25">
      <c r="B210" s="151">
        <v>8683</v>
      </c>
      <c r="C210" s="152" t="s">
        <v>524</v>
      </c>
      <c r="D210" s="187"/>
      <c r="E210" s="18"/>
      <c r="F210" s="54"/>
      <c r="G210" s="188"/>
      <c r="H210" s="155">
        <f>'Budget Summary'!W210</f>
        <v>0</v>
      </c>
      <c r="I210" s="155">
        <f t="shared" si="76"/>
        <v>0</v>
      </c>
      <c r="J210" s="155">
        <f t="shared" si="76"/>
        <v>0</v>
      </c>
      <c r="K210" s="155">
        <f t="shared" si="76"/>
        <v>0</v>
      </c>
      <c r="L210" s="155">
        <f t="shared" si="76"/>
        <v>0</v>
      </c>
      <c r="M210" s="155">
        <f t="shared" si="76"/>
        <v>0</v>
      </c>
      <c r="N210" s="155">
        <f t="shared" si="76"/>
        <v>0</v>
      </c>
      <c r="O210" s="155">
        <f t="shared" si="76"/>
        <v>0</v>
      </c>
      <c r="P210" s="155">
        <f t="shared" si="76"/>
        <v>0</v>
      </c>
      <c r="Q210" s="155">
        <f t="shared" si="76"/>
        <v>0</v>
      </c>
      <c r="R210" s="155">
        <f t="shared" si="76"/>
        <v>0</v>
      </c>
      <c r="S210" s="155">
        <f t="shared" si="76"/>
        <v>0</v>
      </c>
      <c r="T210" s="155">
        <f t="shared" si="76"/>
        <v>0</v>
      </c>
      <c r="U210" s="157">
        <f t="shared" si="73"/>
        <v>0</v>
      </c>
      <c r="V210" s="126">
        <f t="shared" si="74"/>
        <v>0</v>
      </c>
      <c r="W210" s="18"/>
      <c r="X210" s="18"/>
    </row>
    <row r="211" spans="2:24" hidden="1" outlineLevel="1" x14ac:dyDescent="0.25">
      <c r="B211" s="151">
        <v>8684</v>
      </c>
      <c r="C211" s="152" t="s">
        <v>525</v>
      </c>
      <c r="D211" s="187"/>
      <c r="E211" s="18"/>
      <c r="F211" s="54"/>
      <c r="G211" s="188"/>
      <c r="H211" s="155">
        <f>'Budget Summary'!W211</f>
        <v>0</v>
      </c>
      <c r="I211" s="155">
        <f t="shared" si="76"/>
        <v>0</v>
      </c>
      <c r="J211" s="155">
        <f t="shared" si="76"/>
        <v>0</v>
      </c>
      <c r="K211" s="155">
        <f t="shared" si="76"/>
        <v>0</v>
      </c>
      <c r="L211" s="155">
        <f t="shared" si="76"/>
        <v>0</v>
      </c>
      <c r="M211" s="155">
        <f t="shared" si="76"/>
        <v>0</v>
      </c>
      <c r="N211" s="155">
        <f t="shared" si="76"/>
        <v>0</v>
      </c>
      <c r="O211" s="155">
        <f t="shared" si="76"/>
        <v>0</v>
      </c>
      <c r="P211" s="155">
        <f t="shared" si="76"/>
        <v>0</v>
      </c>
      <c r="Q211" s="155">
        <f t="shared" si="76"/>
        <v>0</v>
      </c>
      <c r="R211" s="155">
        <f t="shared" si="76"/>
        <v>0</v>
      </c>
      <c r="S211" s="155">
        <f t="shared" si="76"/>
        <v>0</v>
      </c>
      <c r="T211" s="155">
        <f t="shared" si="76"/>
        <v>0</v>
      </c>
      <c r="U211" s="157">
        <f t="shared" si="73"/>
        <v>0</v>
      </c>
      <c r="V211" s="126">
        <f t="shared" si="74"/>
        <v>0</v>
      </c>
      <c r="W211" s="18"/>
      <c r="X211" s="18"/>
    </row>
    <row r="212" spans="2:24" collapsed="1" x14ac:dyDescent="0.25">
      <c r="B212" s="163"/>
      <c r="C212" s="162" t="s">
        <v>526</v>
      </c>
      <c r="D212" s="164"/>
      <c r="E212" s="64"/>
      <c r="F212" s="65"/>
      <c r="G212" s="165"/>
      <c r="H212" s="155">
        <f>SUBTOTAL(9,H207:H211)</f>
        <v>0</v>
      </c>
      <c r="I212" s="166">
        <f t="shared" ref="I212:U212" si="77">SUBTOTAL(9,I207:I211)</f>
        <v>0</v>
      </c>
      <c r="J212" s="166">
        <f t="shared" si="77"/>
        <v>0</v>
      </c>
      <c r="K212" s="166">
        <f t="shared" si="77"/>
        <v>0</v>
      </c>
      <c r="L212" s="166">
        <f t="shared" si="77"/>
        <v>0</v>
      </c>
      <c r="M212" s="166">
        <f t="shared" si="77"/>
        <v>0</v>
      </c>
      <c r="N212" s="166">
        <f t="shared" si="77"/>
        <v>0</v>
      </c>
      <c r="O212" s="166">
        <f t="shared" si="77"/>
        <v>0</v>
      </c>
      <c r="P212" s="166">
        <f t="shared" si="77"/>
        <v>0</v>
      </c>
      <c r="Q212" s="166">
        <f t="shared" si="77"/>
        <v>0</v>
      </c>
      <c r="R212" s="166">
        <f t="shared" si="77"/>
        <v>0</v>
      </c>
      <c r="S212" s="166">
        <f t="shared" si="77"/>
        <v>0</v>
      </c>
      <c r="T212" s="166">
        <f t="shared" si="77"/>
        <v>0</v>
      </c>
      <c r="U212" s="159">
        <f t="shared" si="77"/>
        <v>0</v>
      </c>
      <c r="V212" s="159">
        <f>SUBTOTAL(9,V207:V211)</f>
        <v>0</v>
      </c>
      <c r="W212" s="64"/>
      <c r="X212" s="64"/>
    </row>
    <row r="213" spans="2:24" hidden="1" outlineLevel="1" x14ac:dyDescent="0.25">
      <c r="B213" s="151">
        <v>8660</v>
      </c>
      <c r="C213" s="152" t="s">
        <v>527</v>
      </c>
      <c r="D213" s="187"/>
      <c r="E213" s="18"/>
      <c r="F213" s="54"/>
      <c r="G213" s="188"/>
      <c r="H213" s="155">
        <f>'Budget Summary'!W213</f>
        <v>0</v>
      </c>
      <c r="I213" s="155">
        <f t="shared" ref="I213:T224" si="78">ROUND($H213*I$246,2)</f>
        <v>0</v>
      </c>
      <c r="J213" s="155">
        <f t="shared" si="78"/>
        <v>0</v>
      </c>
      <c r="K213" s="155">
        <f t="shared" si="78"/>
        <v>0</v>
      </c>
      <c r="L213" s="155">
        <f t="shared" si="78"/>
        <v>0</v>
      </c>
      <c r="M213" s="155">
        <f t="shared" si="78"/>
        <v>0</v>
      </c>
      <c r="N213" s="155">
        <f t="shared" si="78"/>
        <v>0</v>
      </c>
      <c r="O213" s="155">
        <f t="shared" si="78"/>
        <v>0</v>
      </c>
      <c r="P213" s="155">
        <f t="shared" si="78"/>
        <v>0</v>
      </c>
      <c r="Q213" s="155">
        <f t="shared" si="78"/>
        <v>0</v>
      </c>
      <c r="R213" s="155">
        <f t="shared" si="78"/>
        <v>0</v>
      </c>
      <c r="S213" s="155">
        <f t="shared" si="78"/>
        <v>0</v>
      </c>
      <c r="T213" s="155">
        <f t="shared" si="78"/>
        <v>0</v>
      </c>
      <c r="U213" s="157">
        <f>SUM(I213:T213)</f>
        <v>0</v>
      </c>
      <c r="V213" s="126">
        <f t="shared" si="74"/>
        <v>0</v>
      </c>
      <c r="W213" s="18"/>
      <c r="X213" s="18"/>
    </row>
    <row r="214" spans="2:24" hidden="1" outlineLevel="1" x14ac:dyDescent="0.25">
      <c r="B214" s="151">
        <v>8670</v>
      </c>
      <c r="C214" s="152" t="s">
        <v>528</v>
      </c>
      <c r="D214" s="187"/>
      <c r="E214" s="18"/>
      <c r="F214" s="54"/>
      <c r="G214" s="188"/>
      <c r="H214" s="155">
        <f>'Budget Summary'!W214</f>
        <v>0</v>
      </c>
      <c r="I214" s="155">
        <f t="shared" si="78"/>
        <v>0</v>
      </c>
      <c r="J214" s="155">
        <f t="shared" si="78"/>
        <v>0</v>
      </c>
      <c r="K214" s="155">
        <f t="shared" si="78"/>
        <v>0</v>
      </c>
      <c r="L214" s="155">
        <f t="shared" si="78"/>
        <v>0</v>
      </c>
      <c r="M214" s="155">
        <f t="shared" si="78"/>
        <v>0</v>
      </c>
      <c r="N214" s="155">
        <f t="shared" si="78"/>
        <v>0</v>
      </c>
      <c r="O214" s="155">
        <f t="shared" si="78"/>
        <v>0</v>
      </c>
      <c r="P214" s="155">
        <f t="shared" si="78"/>
        <v>0</v>
      </c>
      <c r="Q214" s="155">
        <f t="shared" si="78"/>
        <v>0</v>
      </c>
      <c r="R214" s="155">
        <f t="shared" si="78"/>
        <v>0</v>
      </c>
      <c r="S214" s="155">
        <f t="shared" si="78"/>
        <v>0</v>
      </c>
      <c r="T214" s="155">
        <f t="shared" si="78"/>
        <v>0</v>
      </c>
      <c r="U214" s="157">
        <f t="shared" ref="U214:U229" si="79">SUM(I214:T214)</f>
        <v>0</v>
      </c>
      <c r="V214" s="126">
        <f t="shared" si="74"/>
        <v>0</v>
      </c>
      <c r="W214" s="18"/>
      <c r="X214" s="18"/>
    </row>
    <row r="215" spans="2:24" hidden="1" outlineLevel="1" x14ac:dyDescent="0.25">
      <c r="B215" s="151">
        <v>8671</v>
      </c>
      <c r="C215" s="152" t="s">
        <v>529</v>
      </c>
      <c r="D215" s="187"/>
      <c r="E215" s="18"/>
      <c r="F215" s="54"/>
      <c r="G215" s="188"/>
      <c r="H215" s="155">
        <f>'Budget Summary'!W215</f>
        <v>0</v>
      </c>
      <c r="I215" s="155">
        <f t="shared" si="78"/>
        <v>0</v>
      </c>
      <c r="J215" s="155">
        <f t="shared" si="78"/>
        <v>0</v>
      </c>
      <c r="K215" s="155">
        <f t="shared" si="78"/>
        <v>0</v>
      </c>
      <c r="L215" s="155">
        <f t="shared" si="78"/>
        <v>0</v>
      </c>
      <c r="M215" s="155">
        <f t="shared" si="78"/>
        <v>0</v>
      </c>
      <c r="N215" s="155">
        <f t="shared" si="78"/>
        <v>0</v>
      </c>
      <c r="O215" s="155">
        <f t="shared" si="78"/>
        <v>0</v>
      </c>
      <c r="P215" s="155">
        <f t="shared" si="78"/>
        <v>0</v>
      </c>
      <c r="Q215" s="155">
        <f t="shared" si="78"/>
        <v>0</v>
      </c>
      <c r="R215" s="155">
        <f t="shared" si="78"/>
        <v>0</v>
      </c>
      <c r="S215" s="155">
        <f t="shared" si="78"/>
        <v>0</v>
      </c>
      <c r="T215" s="155">
        <f t="shared" si="78"/>
        <v>0</v>
      </c>
      <c r="U215" s="157">
        <f t="shared" si="79"/>
        <v>0</v>
      </c>
      <c r="V215" s="126">
        <f t="shared" si="74"/>
        <v>0</v>
      </c>
      <c r="W215" s="18"/>
      <c r="X215" s="18"/>
    </row>
    <row r="216" spans="2:24" hidden="1" outlineLevel="1" x14ac:dyDescent="0.25">
      <c r="B216" s="151">
        <v>8672</v>
      </c>
      <c r="C216" s="152" t="s">
        <v>530</v>
      </c>
      <c r="D216" s="187"/>
      <c r="E216" s="18"/>
      <c r="F216" s="54"/>
      <c r="G216" s="188"/>
      <c r="H216" s="155">
        <f>'Budget Summary'!W216</f>
        <v>0</v>
      </c>
      <c r="I216" s="155">
        <f t="shared" si="78"/>
        <v>0</v>
      </c>
      <c r="J216" s="155">
        <f t="shared" si="78"/>
        <v>0</v>
      </c>
      <c r="K216" s="155">
        <f t="shared" si="78"/>
        <v>0</v>
      </c>
      <c r="L216" s="155">
        <f t="shared" si="78"/>
        <v>0</v>
      </c>
      <c r="M216" s="155">
        <f t="shared" si="78"/>
        <v>0</v>
      </c>
      <c r="N216" s="155">
        <f t="shared" si="78"/>
        <v>0</v>
      </c>
      <c r="O216" s="155">
        <f t="shared" si="78"/>
        <v>0</v>
      </c>
      <c r="P216" s="155">
        <f t="shared" si="78"/>
        <v>0</v>
      </c>
      <c r="Q216" s="155">
        <f t="shared" si="78"/>
        <v>0</v>
      </c>
      <c r="R216" s="155">
        <f t="shared" si="78"/>
        <v>0</v>
      </c>
      <c r="S216" s="155">
        <f t="shared" si="78"/>
        <v>0</v>
      </c>
      <c r="T216" s="155">
        <f t="shared" si="78"/>
        <v>0</v>
      </c>
      <c r="U216" s="157">
        <f t="shared" si="79"/>
        <v>0</v>
      </c>
      <c r="V216" s="126">
        <f t="shared" si="74"/>
        <v>0</v>
      </c>
      <c r="W216" s="18"/>
      <c r="X216" s="18"/>
    </row>
    <row r="217" spans="2:24" hidden="1" outlineLevel="1" x14ac:dyDescent="0.25">
      <c r="B217" s="151">
        <v>8673</v>
      </c>
      <c r="C217" s="152" t="s">
        <v>531</v>
      </c>
      <c r="D217" s="187"/>
      <c r="E217" s="18"/>
      <c r="F217" s="54"/>
      <c r="G217" s="188"/>
      <c r="H217" s="155">
        <f>'Budget Summary'!W217</f>
        <v>0</v>
      </c>
      <c r="I217" s="155">
        <f t="shared" si="78"/>
        <v>0</v>
      </c>
      <c r="J217" s="155">
        <f t="shared" si="78"/>
        <v>0</v>
      </c>
      <c r="K217" s="155">
        <f t="shared" si="78"/>
        <v>0</v>
      </c>
      <c r="L217" s="155">
        <f t="shared" si="78"/>
        <v>0</v>
      </c>
      <c r="M217" s="155">
        <f t="shared" si="78"/>
        <v>0</v>
      </c>
      <c r="N217" s="155">
        <f t="shared" si="78"/>
        <v>0</v>
      </c>
      <c r="O217" s="155">
        <f t="shared" si="78"/>
        <v>0</v>
      </c>
      <c r="P217" s="155">
        <f t="shared" si="78"/>
        <v>0</v>
      </c>
      <c r="Q217" s="155">
        <f t="shared" si="78"/>
        <v>0</v>
      </c>
      <c r="R217" s="155">
        <f t="shared" si="78"/>
        <v>0</v>
      </c>
      <c r="S217" s="155">
        <f t="shared" si="78"/>
        <v>0</v>
      </c>
      <c r="T217" s="155">
        <f t="shared" si="78"/>
        <v>0</v>
      </c>
      <c r="U217" s="157">
        <f t="shared" si="79"/>
        <v>0</v>
      </c>
      <c r="V217" s="126">
        <f t="shared" si="74"/>
        <v>0</v>
      </c>
      <c r="W217" s="18"/>
      <c r="X217" s="18"/>
    </row>
    <row r="218" spans="2:24" hidden="1" outlineLevel="1" x14ac:dyDescent="0.25">
      <c r="B218" s="151">
        <v>8700</v>
      </c>
      <c r="C218" s="152" t="s">
        <v>532</v>
      </c>
      <c r="D218" s="187"/>
      <c r="E218" s="18"/>
      <c r="F218" s="54"/>
      <c r="G218" s="188"/>
      <c r="H218" s="155">
        <f>'Budget Summary'!W218</f>
        <v>0</v>
      </c>
      <c r="I218" s="155">
        <f t="shared" si="78"/>
        <v>0</v>
      </c>
      <c r="J218" s="155">
        <f t="shared" si="78"/>
        <v>0</v>
      </c>
      <c r="K218" s="155">
        <f t="shared" si="78"/>
        <v>0</v>
      </c>
      <c r="L218" s="155">
        <f t="shared" si="78"/>
        <v>0</v>
      </c>
      <c r="M218" s="155">
        <f t="shared" si="78"/>
        <v>0</v>
      </c>
      <c r="N218" s="155">
        <f t="shared" si="78"/>
        <v>0</v>
      </c>
      <c r="O218" s="155">
        <f t="shared" si="78"/>
        <v>0</v>
      </c>
      <c r="P218" s="155">
        <f t="shared" si="78"/>
        <v>0</v>
      </c>
      <c r="Q218" s="155">
        <f t="shared" si="78"/>
        <v>0</v>
      </c>
      <c r="R218" s="155">
        <f t="shared" si="78"/>
        <v>0</v>
      </c>
      <c r="S218" s="155">
        <f t="shared" si="78"/>
        <v>0</v>
      </c>
      <c r="T218" s="155">
        <f t="shared" si="78"/>
        <v>0</v>
      </c>
      <c r="U218" s="157">
        <f t="shared" si="79"/>
        <v>0</v>
      </c>
      <c r="V218" s="126">
        <f t="shared" si="74"/>
        <v>0</v>
      </c>
      <c r="W218" s="18"/>
      <c r="X218" s="18"/>
    </row>
    <row r="219" spans="2:24" hidden="1" outlineLevel="1" x14ac:dyDescent="0.25">
      <c r="B219" s="151">
        <v>8710</v>
      </c>
      <c r="C219" s="152" t="s">
        <v>533</v>
      </c>
      <c r="D219" s="187"/>
      <c r="E219" s="18"/>
      <c r="F219" s="54"/>
      <c r="G219" s="188"/>
      <c r="H219" s="155">
        <f>'Budget Summary'!W219</f>
        <v>0</v>
      </c>
      <c r="I219" s="155">
        <f t="shared" si="78"/>
        <v>0</v>
      </c>
      <c r="J219" s="155">
        <f t="shared" si="78"/>
        <v>0</v>
      </c>
      <c r="K219" s="155">
        <f t="shared" si="78"/>
        <v>0</v>
      </c>
      <c r="L219" s="155">
        <f t="shared" si="78"/>
        <v>0</v>
      </c>
      <c r="M219" s="155">
        <f t="shared" si="78"/>
        <v>0</v>
      </c>
      <c r="N219" s="155">
        <f t="shared" si="78"/>
        <v>0</v>
      </c>
      <c r="O219" s="155">
        <f t="shared" si="78"/>
        <v>0</v>
      </c>
      <c r="P219" s="155">
        <f t="shared" si="78"/>
        <v>0</v>
      </c>
      <c r="Q219" s="155">
        <f t="shared" si="78"/>
        <v>0</v>
      </c>
      <c r="R219" s="155">
        <f t="shared" si="78"/>
        <v>0</v>
      </c>
      <c r="S219" s="155">
        <f t="shared" si="78"/>
        <v>0</v>
      </c>
      <c r="T219" s="155">
        <f t="shared" si="78"/>
        <v>0</v>
      </c>
      <c r="U219" s="157">
        <f t="shared" si="79"/>
        <v>0</v>
      </c>
      <c r="V219" s="126">
        <f t="shared" si="74"/>
        <v>0</v>
      </c>
      <c r="W219" s="18"/>
      <c r="X219" s="18"/>
    </row>
    <row r="220" spans="2:24" hidden="1" outlineLevel="1" x14ac:dyDescent="0.25">
      <c r="B220" s="151">
        <v>8715</v>
      </c>
      <c r="C220" s="152" t="s">
        <v>534</v>
      </c>
      <c r="D220" s="187"/>
      <c r="E220" s="18"/>
      <c r="F220" s="54"/>
      <c r="G220" s="188"/>
      <c r="H220" s="155">
        <f>'Budget Summary'!W220</f>
        <v>0</v>
      </c>
      <c r="I220" s="155">
        <f t="shared" si="78"/>
        <v>0</v>
      </c>
      <c r="J220" s="155">
        <f t="shared" si="78"/>
        <v>0</v>
      </c>
      <c r="K220" s="155">
        <f t="shared" si="78"/>
        <v>0</v>
      </c>
      <c r="L220" s="155">
        <f t="shared" si="78"/>
        <v>0</v>
      </c>
      <c r="M220" s="155">
        <f t="shared" si="78"/>
        <v>0</v>
      </c>
      <c r="N220" s="155">
        <f t="shared" si="78"/>
        <v>0</v>
      </c>
      <c r="O220" s="155">
        <f t="shared" si="78"/>
        <v>0</v>
      </c>
      <c r="P220" s="155">
        <f t="shared" si="78"/>
        <v>0</v>
      </c>
      <c r="Q220" s="155">
        <f t="shared" si="78"/>
        <v>0</v>
      </c>
      <c r="R220" s="155">
        <f t="shared" si="78"/>
        <v>0</v>
      </c>
      <c r="S220" s="155">
        <f t="shared" si="78"/>
        <v>0</v>
      </c>
      <c r="T220" s="155">
        <f t="shared" si="78"/>
        <v>0</v>
      </c>
      <c r="U220" s="157">
        <f t="shared" si="79"/>
        <v>0</v>
      </c>
      <c r="V220" s="126">
        <f t="shared" si="74"/>
        <v>0</v>
      </c>
      <c r="W220" s="18"/>
      <c r="X220" s="18"/>
    </row>
    <row r="221" spans="2:24" hidden="1" outlineLevel="1" x14ac:dyDescent="0.25">
      <c r="B221" s="151">
        <v>8720</v>
      </c>
      <c r="C221" s="152" t="s">
        <v>535</v>
      </c>
      <c r="D221" s="187"/>
      <c r="E221" s="18"/>
      <c r="F221" s="54"/>
      <c r="G221" s="188"/>
      <c r="H221" s="155">
        <f>'Budget Summary'!W221</f>
        <v>0</v>
      </c>
      <c r="I221" s="155">
        <f t="shared" si="78"/>
        <v>0</v>
      </c>
      <c r="J221" s="155">
        <f t="shared" si="78"/>
        <v>0</v>
      </c>
      <c r="K221" s="155">
        <f t="shared" si="78"/>
        <v>0</v>
      </c>
      <c r="L221" s="155">
        <f t="shared" si="78"/>
        <v>0</v>
      </c>
      <c r="M221" s="155">
        <f t="shared" si="78"/>
        <v>0</v>
      </c>
      <c r="N221" s="155">
        <f t="shared" si="78"/>
        <v>0</v>
      </c>
      <c r="O221" s="155">
        <f t="shared" si="78"/>
        <v>0</v>
      </c>
      <c r="P221" s="155">
        <f t="shared" si="78"/>
        <v>0</v>
      </c>
      <c r="Q221" s="155">
        <f t="shared" si="78"/>
        <v>0</v>
      </c>
      <c r="R221" s="155">
        <f t="shared" si="78"/>
        <v>0</v>
      </c>
      <c r="S221" s="155">
        <f t="shared" si="78"/>
        <v>0</v>
      </c>
      <c r="T221" s="155">
        <f t="shared" si="78"/>
        <v>0</v>
      </c>
      <c r="U221" s="157">
        <f t="shared" si="79"/>
        <v>0</v>
      </c>
      <c r="V221" s="126">
        <f t="shared" si="74"/>
        <v>0</v>
      </c>
      <c r="W221" s="18"/>
      <c r="X221" s="18"/>
    </row>
    <row r="222" spans="2:24" hidden="1" outlineLevel="1" x14ac:dyDescent="0.25">
      <c r="B222" s="151">
        <v>8725</v>
      </c>
      <c r="C222" s="152" t="s">
        <v>536</v>
      </c>
      <c r="D222" s="187"/>
      <c r="E222" s="18"/>
      <c r="F222" s="54"/>
      <c r="G222" s="188"/>
      <c r="H222" s="155">
        <f>'Budget Summary'!W222</f>
        <v>0</v>
      </c>
      <c r="I222" s="155">
        <f t="shared" si="78"/>
        <v>0</v>
      </c>
      <c r="J222" s="155">
        <f t="shared" si="78"/>
        <v>0</v>
      </c>
      <c r="K222" s="155">
        <f t="shared" si="78"/>
        <v>0</v>
      </c>
      <c r="L222" s="155">
        <f t="shared" si="78"/>
        <v>0</v>
      </c>
      <c r="M222" s="155">
        <f t="shared" si="78"/>
        <v>0</v>
      </c>
      <c r="N222" s="155">
        <f t="shared" si="78"/>
        <v>0</v>
      </c>
      <c r="O222" s="155">
        <f t="shared" si="78"/>
        <v>0</v>
      </c>
      <c r="P222" s="155">
        <f t="shared" si="78"/>
        <v>0</v>
      </c>
      <c r="Q222" s="155">
        <f t="shared" si="78"/>
        <v>0</v>
      </c>
      <c r="R222" s="155">
        <f t="shared" si="78"/>
        <v>0</v>
      </c>
      <c r="S222" s="155">
        <f t="shared" si="78"/>
        <v>0</v>
      </c>
      <c r="T222" s="155">
        <f t="shared" si="78"/>
        <v>0</v>
      </c>
      <c r="U222" s="157">
        <f t="shared" si="79"/>
        <v>0</v>
      </c>
      <c r="V222" s="126">
        <f t="shared" si="74"/>
        <v>0</v>
      </c>
      <c r="W222" s="18"/>
      <c r="X222" s="18"/>
    </row>
    <row r="223" spans="2:24" hidden="1" outlineLevel="1" x14ac:dyDescent="0.25">
      <c r="B223" s="151">
        <v>8740</v>
      </c>
      <c r="C223" s="152" t="s">
        <v>537</v>
      </c>
      <c r="D223" s="187"/>
      <c r="E223" s="18"/>
      <c r="F223" s="54"/>
      <c r="G223" s="188"/>
      <c r="H223" s="155">
        <f>'Budget Summary'!W223</f>
        <v>0</v>
      </c>
      <c r="I223" s="155">
        <f t="shared" si="78"/>
        <v>0</v>
      </c>
      <c r="J223" s="155">
        <f t="shared" si="78"/>
        <v>0</v>
      </c>
      <c r="K223" s="155">
        <f t="shared" si="78"/>
        <v>0</v>
      </c>
      <c r="L223" s="155">
        <f t="shared" si="78"/>
        <v>0</v>
      </c>
      <c r="M223" s="155">
        <f t="shared" si="78"/>
        <v>0</v>
      </c>
      <c r="N223" s="155">
        <f t="shared" si="78"/>
        <v>0</v>
      </c>
      <c r="O223" s="155">
        <f t="shared" si="78"/>
        <v>0</v>
      </c>
      <c r="P223" s="155">
        <f t="shared" si="78"/>
        <v>0</v>
      </c>
      <c r="Q223" s="155">
        <f t="shared" si="78"/>
        <v>0</v>
      </c>
      <c r="R223" s="155">
        <f t="shared" si="78"/>
        <v>0</v>
      </c>
      <c r="S223" s="155">
        <f t="shared" si="78"/>
        <v>0</v>
      </c>
      <c r="T223" s="155">
        <f t="shared" si="78"/>
        <v>0</v>
      </c>
      <c r="U223" s="157">
        <f t="shared" si="79"/>
        <v>0</v>
      </c>
      <c r="V223" s="126">
        <f t="shared" si="74"/>
        <v>0</v>
      </c>
      <c r="W223" s="18"/>
      <c r="X223" s="18"/>
    </row>
    <row r="224" spans="2:24" hidden="1" outlineLevel="1" x14ac:dyDescent="0.25">
      <c r="B224" s="151">
        <v>8750</v>
      </c>
      <c r="C224" s="152" t="s">
        <v>538</v>
      </c>
      <c r="D224" s="187"/>
      <c r="E224" s="18"/>
      <c r="F224" s="54"/>
      <c r="G224" s="188"/>
      <c r="H224" s="155">
        <f>'Budget Summary'!W224</f>
        <v>0</v>
      </c>
      <c r="I224" s="155">
        <f t="shared" si="78"/>
        <v>0</v>
      </c>
      <c r="J224" s="155">
        <f t="shared" si="78"/>
        <v>0</v>
      </c>
      <c r="K224" s="155">
        <f t="shared" si="78"/>
        <v>0</v>
      </c>
      <c r="L224" s="155">
        <f t="shared" si="78"/>
        <v>0</v>
      </c>
      <c r="M224" s="155">
        <f t="shared" si="78"/>
        <v>0</v>
      </c>
      <c r="N224" s="155">
        <f t="shared" si="78"/>
        <v>0</v>
      </c>
      <c r="O224" s="155">
        <f t="shared" si="78"/>
        <v>0</v>
      </c>
      <c r="P224" s="155">
        <f t="shared" si="78"/>
        <v>0</v>
      </c>
      <c r="Q224" s="155">
        <f t="shared" si="78"/>
        <v>0</v>
      </c>
      <c r="R224" s="155">
        <f t="shared" si="78"/>
        <v>0</v>
      </c>
      <c r="S224" s="155">
        <f t="shared" si="78"/>
        <v>0</v>
      </c>
      <c r="T224" s="155">
        <f t="shared" si="78"/>
        <v>0</v>
      </c>
      <c r="U224" s="157">
        <f t="shared" si="79"/>
        <v>0</v>
      </c>
      <c r="V224" s="126">
        <f t="shared" si="74"/>
        <v>0</v>
      </c>
      <c r="W224" s="18"/>
      <c r="X224" s="18"/>
    </row>
    <row r="225" spans="2:24" collapsed="1" x14ac:dyDescent="0.25">
      <c r="B225" s="163"/>
      <c r="C225" s="162" t="s">
        <v>539</v>
      </c>
      <c r="D225" s="164"/>
      <c r="E225" s="64"/>
      <c r="F225" s="65"/>
      <c r="G225" s="165"/>
      <c r="H225" s="155">
        <f>SUBTOTAL(9,H213:H224)</f>
        <v>0</v>
      </c>
      <c r="I225" s="166">
        <f t="shared" ref="I225:T225" si="80">SUBTOTAL(9,I213:I224)</f>
        <v>0</v>
      </c>
      <c r="J225" s="166">
        <f t="shared" si="80"/>
        <v>0</v>
      </c>
      <c r="K225" s="166">
        <f t="shared" si="80"/>
        <v>0</v>
      </c>
      <c r="L225" s="166">
        <f t="shared" si="80"/>
        <v>0</v>
      </c>
      <c r="M225" s="166">
        <f t="shared" si="80"/>
        <v>0</v>
      </c>
      <c r="N225" s="166">
        <f t="shared" si="80"/>
        <v>0</v>
      </c>
      <c r="O225" s="166">
        <f t="shared" si="80"/>
        <v>0</v>
      </c>
      <c r="P225" s="166">
        <f t="shared" si="80"/>
        <v>0</v>
      </c>
      <c r="Q225" s="166">
        <f t="shared" si="80"/>
        <v>0</v>
      </c>
      <c r="R225" s="166">
        <f t="shared" si="80"/>
        <v>0</v>
      </c>
      <c r="S225" s="166">
        <f t="shared" si="80"/>
        <v>0</v>
      </c>
      <c r="T225" s="166">
        <f t="shared" si="80"/>
        <v>0</v>
      </c>
      <c r="U225" s="159">
        <f t="shared" si="79"/>
        <v>0</v>
      </c>
      <c r="V225" s="159">
        <f>SUM(V213:V224)</f>
        <v>0</v>
      </c>
      <c r="W225" s="64"/>
      <c r="X225" s="64"/>
    </row>
    <row r="226" spans="2:24" hidden="1" outlineLevel="1" x14ac:dyDescent="0.25">
      <c r="B226" s="151">
        <v>8755</v>
      </c>
      <c r="C226" s="152" t="s">
        <v>621</v>
      </c>
      <c r="D226" s="187"/>
      <c r="E226" s="18"/>
      <c r="F226" s="54"/>
      <c r="G226" s="188"/>
      <c r="H226" s="155">
        <f>'Budget Summary'!W226</f>
        <v>0</v>
      </c>
      <c r="I226" s="155">
        <f t="shared" ref="I226:T227" si="81">ROUND($H226*I$246,2)</f>
        <v>0</v>
      </c>
      <c r="J226" s="155">
        <f t="shared" si="81"/>
        <v>0</v>
      </c>
      <c r="K226" s="155">
        <f t="shared" si="81"/>
        <v>0</v>
      </c>
      <c r="L226" s="155">
        <f t="shared" si="81"/>
        <v>0</v>
      </c>
      <c r="M226" s="155">
        <f t="shared" si="81"/>
        <v>0</v>
      </c>
      <c r="N226" s="155">
        <f t="shared" si="81"/>
        <v>0</v>
      </c>
      <c r="O226" s="155">
        <f t="shared" si="81"/>
        <v>0</v>
      </c>
      <c r="P226" s="155">
        <f t="shared" si="81"/>
        <v>0</v>
      </c>
      <c r="Q226" s="155">
        <f t="shared" si="81"/>
        <v>0</v>
      </c>
      <c r="R226" s="155">
        <f t="shared" si="81"/>
        <v>0</v>
      </c>
      <c r="S226" s="155">
        <f t="shared" si="81"/>
        <v>0</v>
      </c>
      <c r="T226" s="155">
        <f t="shared" si="81"/>
        <v>0</v>
      </c>
      <c r="U226" s="157">
        <f t="shared" si="79"/>
        <v>0</v>
      </c>
      <c r="V226" s="126">
        <f t="shared" si="74"/>
        <v>0</v>
      </c>
      <c r="W226" s="18"/>
      <c r="X226" s="18"/>
    </row>
    <row r="227" spans="2:24" hidden="1" outlineLevel="1" x14ac:dyDescent="0.25">
      <c r="B227" s="151">
        <v>8755</v>
      </c>
      <c r="C227" s="152" t="s">
        <v>541</v>
      </c>
      <c r="D227" s="187"/>
      <c r="E227" s="18"/>
      <c r="F227" s="54"/>
      <c r="G227" s="188"/>
      <c r="H227" s="155">
        <f>'Budget Summary'!W227</f>
        <v>0</v>
      </c>
      <c r="I227" s="155">
        <f t="shared" si="81"/>
        <v>0</v>
      </c>
      <c r="J227" s="155">
        <f t="shared" si="81"/>
        <v>0</v>
      </c>
      <c r="K227" s="155">
        <f t="shared" si="81"/>
        <v>0</v>
      </c>
      <c r="L227" s="155">
        <f t="shared" si="81"/>
        <v>0</v>
      </c>
      <c r="M227" s="155">
        <f t="shared" si="81"/>
        <v>0</v>
      </c>
      <c r="N227" s="155">
        <f t="shared" si="81"/>
        <v>0</v>
      </c>
      <c r="O227" s="155">
        <f t="shared" si="81"/>
        <v>0</v>
      </c>
      <c r="P227" s="155">
        <f t="shared" si="81"/>
        <v>0</v>
      </c>
      <c r="Q227" s="155">
        <f t="shared" si="81"/>
        <v>0</v>
      </c>
      <c r="R227" s="155">
        <f t="shared" si="81"/>
        <v>0</v>
      </c>
      <c r="S227" s="155">
        <f t="shared" si="81"/>
        <v>0</v>
      </c>
      <c r="T227" s="155">
        <f t="shared" si="81"/>
        <v>0</v>
      </c>
      <c r="U227" s="157">
        <f t="shared" si="79"/>
        <v>0</v>
      </c>
      <c r="V227" s="126">
        <f t="shared" si="74"/>
        <v>0</v>
      </c>
      <c r="W227" s="18"/>
      <c r="X227" s="18"/>
    </row>
    <row r="228" spans="2:24" collapsed="1" x14ac:dyDescent="0.25">
      <c r="B228" s="163"/>
      <c r="C228" s="162" t="s">
        <v>542</v>
      </c>
      <c r="D228" s="164"/>
      <c r="E228" s="64"/>
      <c r="F228" s="65"/>
      <c r="G228" s="165"/>
      <c r="H228" s="155">
        <f t="shared" ref="H228:T228" si="82">SUBTOTAL(9,H226:H227)</f>
        <v>0</v>
      </c>
      <c r="I228" s="166">
        <f t="shared" si="82"/>
        <v>0</v>
      </c>
      <c r="J228" s="166">
        <f t="shared" si="82"/>
        <v>0</v>
      </c>
      <c r="K228" s="166">
        <f t="shared" si="82"/>
        <v>0</v>
      </c>
      <c r="L228" s="166">
        <f t="shared" si="82"/>
        <v>0</v>
      </c>
      <c r="M228" s="166">
        <f t="shared" si="82"/>
        <v>0</v>
      </c>
      <c r="N228" s="166">
        <f t="shared" si="82"/>
        <v>0</v>
      </c>
      <c r="O228" s="166">
        <f t="shared" si="82"/>
        <v>0</v>
      </c>
      <c r="P228" s="166">
        <f t="shared" si="82"/>
        <v>0</v>
      </c>
      <c r="Q228" s="166">
        <f t="shared" si="82"/>
        <v>0</v>
      </c>
      <c r="R228" s="166">
        <f t="shared" si="82"/>
        <v>0</v>
      </c>
      <c r="S228" s="166">
        <f t="shared" si="82"/>
        <v>0</v>
      </c>
      <c r="T228" s="166">
        <f t="shared" si="82"/>
        <v>0</v>
      </c>
      <c r="U228" s="159">
        <f t="shared" si="79"/>
        <v>0</v>
      </c>
      <c r="V228" s="159">
        <f>SUM(V226:V227)</f>
        <v>0</v>
      </c>
      <c r="W228" s="64"/>
      <c r="X228" s="64"/>
    </row>
    <row r="229" spans="2:24" x14ac:dyDescent="0.25">
      <c r="B229" s="151">
        <v>8810</v>
      </c>
      <c r="C229" s="162" t="s">
        <v>636</v>
      </c>
      <c r="D229" s="187"/>
      <c r="E229" s="18"/>
      <c r="F229" s="54"/>
      <c r="G229" s="188"/>
      <c r="H229" s="155">
        <f>'Budget Summary'!W229</f>
        <v>0</v>
      </c>
      <c r="I229" s="155">
        <f t="shared" ref="I229:T229" si="83">ROUND($H229*I$246,2)</f>
        <v>0</v>
      </c>
      <c r="J229" s="155">
        <f t="shared" si="83"/>
        <v>0</v>
      </c>
      <c r="K229" s="155">
        <f t="shared" si="83"/>
        <v>0</v>
      </c>
      <c r="L229" s="155">
        <f t="shared" si="83"/>
        <v>0</v>
      </c>
      <c r="M229" s="155">
        <f t="shared" si="83"/>
        <v>0</v>
      </c>
      <c r="N229" s="155">
        <f t="shared" si="83"/>
        <v>0</v>
      </c>
      <c r="O229" s="155">
        <f t="shared" si="83"/>
        <v>0</v>
      </c>
      <c r="P229" s="155">
        <f t="shared" si="83"/>
        <v>0</v>
      </c>
      <c r="Q229" s="155">
        <f t="shared" si="83"/>
        <v>0</v>
      </c>
      <c r="R229" s="155">
        <f t="shared" si="83"/>
        <v>0</v>
      </c>
      <c r="S229" s="155">
        <f t="shared" si="83"/>
        <v>0</v>
      </c>
      <c r="T229" s="155">
        <f t="shared" si="83"/>
        <v>0</v>
      </c>
      <c r="U229" s="157">
        <f t="shared" si="79"/>
        <v>0</v>
      </c>
      <c r="V229" s="126">
        <f t="shared" si="74"/>
        <v>0</v>
      </c>
      <c r="W229" s="18"/>
      <c r="X229" s="18"/>
    </row>
    <row r="230" spans="2:24" x14ac:dyDescent="0.25">
      <c r="B230" s="169"/>
      <c r="C230" s="170" t="s">
        <v>637</v>
      </c>
      <c r="D230" s="190"/>
      <c r="E230" s="191"/>
      <c r="F230" s="192"/>
      <c r="G230" s="193"/>
      <c r="H230" s="194">
        <f>SUM(H52,H57,H70,H74,H83,H111,H120,H129,H135,H146,H151,H155,H158,H166,H170,H175,H176,H182,H197,H203,H206,H212,H225,H228,H229)</f>
        <v>0</v>
      </c>
      <c r="I230" s="194">
        <f t="shared" ref="I230:V230" si="84">SUM(I52,I57,I70,I74,I83,I111,I120,I129,I135,I146,I151,I155,I158,I166,I170,I175,I176,I182,I197,I203,I206,I212,I225,I228,I229)</f>
        <v>0</v>
      </c>
      <c r="J230" s="194">
        <f t="shared" si="84"/>
        <v>0</v>
      </c>
      <c r="K230" s="194">
        <f t="shared" si="84"/>
        <v>0</v>
      </c>
      <c r="L230" s="194">
        <f t="shared" si="84"/>
        <v>0</v>
      </c>
      <c r="M230" s="194">
        <f t="shared" si="84"/>
        <v>0</v>
      </c>
      <c r="N230" s="194">
        <f t="shared" si="84"/>
        <v>0</v>
      </c>
      <c r="O230" s="194">
        <f t="shared" si="84"/>
        <v>0</v>
      </c>
      <c r="P230" s="194">
        <f t="shared" si="84"/>
        <v>0</v>
      </c>
      <c r="Q230" s="194">
        <f t="shared" si="84"/>
        <v>0</v>
      </c>
      <c r="R230" s="194">
        <f t="shared" si="84"/>
        <v>0</v>
      </c>
      <c r="S230" s="194">
        <f t="shared" si="84"/>
        <v>0</v>
      </c>
      <c r="T230" s="194">
        <f t="shared" si="84"/>
        <v>0</v>
      </c>
      <c r="U230" s="194">
        <f t="shared" si="84"/>
        <v>0</v>
      </c>
      <c r="V230" s="194">
        <f t="shared" si="84"/>
        <v>0</v>
      </c>
      <c r="W230" s="18"/>
      <c r="X230" s="18"/>
    </row>
    <row r="231" spans="2:24" x14ac:dyDescent="0.25">
      <c r="B231" s="288">
        <v>8915</v>
      </c>
      <c r="C231" s="195" t="s">
        <v>545</v>
      </c>
      <c r="D231" s="164"/>
      <c r="E231" s="64"/>
      <c r="F231" s="65"/>
      <c r="G231" s="165"/>
      <c r="H231" s="155">
        <f>SUM(I231:T231)</f>
        <v>0</v>
      </c>
      <c r="I231" s="155">
        <v>0</v>
      </c>
      <c r="J231" s="155">
        <v>0</v>
      </c>
      <c r="K231" s="155">
        <v>0</v>
      </c>
      <c r="L231" s="155">
        <v>0</v>
      </c>
      <c r="M231" s="155">
        <v>0</v>
      </c>
      <c r="N231" s="155">
        <v>0</v>
      </c>
      <c r="O231" s="155">
        <v>0</v>
      </c>
      <c r="P231" s="155">
        <v>0</v>
      </c>
      <c r="Q231" s="155">
        <v>0</v>
      </c>
      <c r="R231" s="155">
        <v>0</v>
      </c>
      <c r="S231" s="155">
        <v>0</v>
      </c>
      <c r="T231" s="155">
        <v>0</v>
      </c>
      <c r="U231" s="155">
        <f t="shared" ref="U231:U232" si="85">SUM(I231:T231)</f>
        <v>0</v>
      </c>
      <c r="V231" s="126">
        <f t="shared" si="74"/>
        <v>0</v>
      </c>
      <c r="W231" s="18"/>
      <c r="X231" s="18"/>
    </row>
    <row r="232" spans="2:24" x14ac:dyDescent="0.25">
      <c r="B232" s="151">
        <v>8910</v>
      </c>
      <c r="C232" s="152" t="s">
        <v>546</v>
      </c>
      <c r="D232" s="196"/>
      <c r="E232" s="197"/>
      <c r="F232" s="54"/>
      <c r="G232" s="188"/>
      <c r="H232" s="155">
        <f>SUM(I232:T232)</f>
        <v>0</v>
      </c>
      <c r="I232" s="155">
        <f>I230*I242</f>
        <v>0</v>
      </c>
      <c r="J232" s="155">
        <f t="shared" ref="J232:T232" si="86">J230*J242</f>
        <v>0</v>
      </c>
      <c r="K232" s="155">
        <f t="shared" si="86"/>
        <v>0</v>
      </c>
      <c r="L232" s="155">
        <f t="shared" si="86"/>
        <v>0</v>
      </c>
      <c r="M232" s="155">
        <f t="shared" si="86"/>
        <v>0</v>
      </c>
      <c r="N232" s="155">
        <f t="shared" si="86"/>
        <v>0</v>
      </c>
      <c r="O232" s="155">
        <f t="shared" si="86"/>
        <v>0</v>
      </c>
      <c r="P232" s="155">
        <f t="shared" si="86"/>
        <v>0</v>
      </c>
      <c r="Q232" s="155">
        <f t="shared" si="86"/>
        <v>0</v>
      </c>
      <c r="R232" s="155">
        <f t="shared" si="86"/>
        <v>0</v>
      </c>
      <c r="S232" s="155">
        <f t="shared" si="86"/>
        <v>0</v>
      </c>
      <c r="T232" s="155">
        <f t="shared" si="86"/>
        <v>0</v>
      </c>
      <c r="U232" s="155">
        <f t="shared" si="85"/>
        <v>0</v>
      </c>
      <c r="V232" s="126">
        <f t="shared" si="74"/>
        <v>0</v>
      </c>
      <c r="W232" s="18"/>
      <c r="X232" s="18"/>
    </row>
    <row r="233" spans="2:24" x14ac:dyDescent="0.25">
      <c r="B233" s="198">
        <v>8999</v>
      </c>
      <c r="C233" s="170" t="s">
        <v>547</v>
      </c>
      <c r="D233" s="199"/>
      <c r="E233" s="191"/>
      <c r="F233" s="192"/>
      <c r="G233" s="200"/>
      <c r="H233" s="201">
        <f>SUM(H230:H232)</f>
        <v>0</v>
      </c>
      <c r="I233" s="201">
        <f t="shared" ref="I233:U233" si="87">SUM(I230:I232)</f>
        <v>0</v>
      </c>
      <c r="J233" s="201">
        <f t="shared" si="87"/>
        <v>0</v>
      </c>
      <c r="K233" s="201">
        <f t="shared" si="87"/>
        <v>0</v>
      </c>
      <c r="L233" s="201">
        <f t="shared" si="87"/>
        <v>0</v>
      </c>
      <c r="M233" s="201">
        <f t="shared" si="87"/>
        <v>0</v>
      </c>
      <c r="N233" s="201">
        <f t="shared" si="87"/>
        <v>0</v>
      </c>
      <c r="O233" s="201">
        <f t="shared" si="87"/>
        <v>0</v>
      </c>
      <c r="P233" s="201">
        <f t="shared" si="87"/>
        <v>0</v>
      </c>
      <c r="Q233" s="201">
        <f t="shared" si="87"/>
        <v>0</v>
      </c>
      <c r="R233" s="201">
        <f t="shared" si="87"/>
        <v>0</v>
      </c>
      <c r="S233" s="201">
        <f t="shared" si="87"/>
        <v>0</v>
      </c>
      <c r="T233" s="201">
        <f t="shared" si="87"/>
        <v>0</v>
      </c>
      <c r="U233" s="201">
        <f t="shared" si="87"/>
        <v>0</v>
      </c>
      <c r="V233" s="126">
        <f t="shared" si="74"/>
        <v>0</v>
      </c>
      <c r="W233" s="64"/>
      <c r="X233" s="64"/>
    </row>
    <row r="234" spans="2:24" x14ac:dyDescent="0.25">
      <c r="B234" s="54"/>
      <c r="C234" s="18"/>
      <c r="D234" s="18"/>
      <c r="E234" s="18"/>
      <c r="F234" s="54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26"/>
      <c r="W234" s="18"/>
      <c r="X234" s="18"/>
    </row>
    <row r="235" spans="2:24" ht="15.75" thickBot="1" x14ac:dyDescent="0.3">
      <c r="B235" s="202"/>
      <c r="C235" s="203" t="s">
        <v>548</v>
      </c>
      <c r="D235" s="203"/>
      <c r="E235" s="203"/>
      <c r="F235" s="202"/>
      <c r="G235" s="203"/>
      <c r="H235" s="204">
        <f t="shared" ref="H235:U235" si="88">H46-H233</f>
        <v>0</v>
      </c>
      <c r="I235" s="204">
        <f t="shared" si="88"/>
        <v>0</v>
      </c>
      <c r="J235" s="204">
        <f t="shared" si="88"/>
        <v>0</v>
      </c>
      <c r="K235" s="204">
        <f t="shared" si="88"/>
        <v>0</v>
      </c>
      <c r="L235" s="204">
        <f t="shared" si="88"/>
        <v>0</v>
      </c>
      <c r="M235" s="204">
        <f t="shared" si="88"/>
        <v>0</v>
      </c>
      <c r="N235" s="204">
        <f t="shared" si="88"/>
        <v>0</v>
      </c>
      <c r="O235" s="204">
        <f t="shared" si="88"/>
        <v>0</v>
      </c>
      <c r="P235" s="204">
        <f t="shared" si="88"/>
        <v>0</v>
      </c>
      <c r="Q235" s="204">
        <f t="shared" si="88"/>
        <v>0</v>
      </c>
      <c r="R235" s="204">
        <f t="shared" si="88"/>
        <v>0</v>
      </c>
      <c r="S235" s="204">
        <f t="shared" si="88"/>
        <v>0</v>
      </c>
      <c r="T235" s="204">
        <f t="shared" si="88"/>
        <v>0</v>
      </c>
      <c r="U235" s="204">
        <f t="shared" si="88"/>
        <v>0</v>
      </c>
      <c r="V235" s="126">
        <f t="shared" si="74"/>
        <v>0</v>
      </c>
      <c r="W235" s="203"/>
      <c r="X235" s="203"/>
    </row>
    <row r="236" spans="2:24" ht="15.75" thickTop="1" x14ac:dyDescent="0.25">
      <c r="B236" s="54"/>
      <c r="C236" s="18"/>
      <c r="D236" s="18"/>
      <c r="E236" s="18"/>
      <c r="F236" s="54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2:24" x14ac:dyDescent="0.25">
      <c r="B237" s="54"/>
      <c r="C237" s="20" t="s">
        <v>549</v>
      </c>
      <c r="D237" s="70"/>
      <c r="E237" s="70"/>
      <c r="F237" s="172"/>
      <c r="G237" s="70"/>
      <c r="H237" s="205"/>
      <c r="I237" s="20" t="s">
        <v>550</v>
      </c>
      <c r="J237" s="70"/>
      <c r="K237" s="70"/>
      <c r="L237" s="70" t="s">
        <v>58</v>
      </c>
      <c r="M237" s="70"/>
      <c r="N237" s="70"/>
      <c r="O237" s="70"/>
      <c r="P237" s="70"/>
      <c r="Q237" s="70"/>
      <c r="R237" s="70"/>
      <c r="S237" s="70"/>
      <c r="T237" s="70"/>
      <c r="U237" s="18"/>
      <c r="V237" s="18"/>
      <c r="W237" s="18"/>
      <c r="X237" s="18"/>
    </row>
    <row r="238" spans="2:24" x14ac:dyDescent="0.25">
      <c r="B238" s="54"/>
      <c r="C238" s="18"/>
      <c r="D238" s="18"/>
      <c r="E238" s="18"/>
      <c r="F238" s="54"/>
      <c r="G238" s="18"/>
      <c r="H238" s="18"/>
      <c r="I238" s="18"/>
      <c r="J238" s="126"/>
      <c r="K238" s="18"/>
      <c r="L238" s="18"/>
      <c r="M238" s="18"/>
      <c r="N238" s="126"/>
      <c r="O238" s="18"/>
      <c r="P238" s="18"/>
      <c r="Q238" s="18"/>
      <c r="R238" s="18"/>
      <c r="S238" s="18"/>
      <c r="T238" s="126"/>
      <c r="U238" s="18"/>
      <c r="V238" s="18"/>
      <c r="W238" s="18"/>
      <c r="X238" s="18"/>
    </row>
    <row r="239" spans="2:24" x14ac:dyDescent="0.25">
      <c r="B239" s="54"/>
      <c r="C239" s="18"/>
      <c r="D239" s="18"/>
      <c r="E239" s="18"/>
      <c r="F239" s="54"/>
      <c r="G239" s="126"/>
      <c r="H239" s="18"/>
      <c r="I239" s="18"/>
      <c r="J239" s="126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2:24" x14ac:dyDescent="0.25">
      <c r="B240" s="54"/>
      <c r="C240" s="18"/>
      <c r="D240" s="18"/>
      <c r="E240" s="18"/>
      <c r="F240" s="54"/>
      <c r="G240" s="18"/>
      <c r="H240" s="18"/>
      <c r="I240" s="18"/>
      <c r="J240" s="126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2:24" x14ac:dyDescent="0.25">
      <c r="B241" s="54"/>
      <c r="C241" s="18"/>
      <c r="D241" s="18"/>
      <c r="E241" s="18"/>
      <c r="F241" s="54"/>
      <c r="G241" s="18"/>
      <c r="H241" s="18"/>
      <c r="I241" s="18"/>
      <c r="J241" s="126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2:24" x14ac:dyDescent="0.25">
      <c r="B242" s="54"/>
      <c r="C242" s="18" t="s">
        <v>551</v>
      </c>
      <c r="D242" s="18"/>
      <c r="E242" s="18"/>
      <c r="F242" s="54"/>
      <c r="G242" s="18"/>
      <c r="H242" s="155">
        <f>'Budget Summary'!W242</f>
        <v>0.16300000000000001</v>
      </c>
      <c r="I242" s="59">
        <f>$H$242</f>
        <v>0.16300000000000001</v>
      </c>
      <c r="J242" s="59">
        <f t="shared" ref="J242:T242" si="89">$H$242</f>
        <v>0.16300000000000001</v>
      </c>
      <c r="K242" s="59">
        <f t="shared" si="89"/>
        <v>0.16300000000000001</v>
      </c>
      <c r="L242" s="59">
        <f t="shared" si="89"/>
        <v>0.16300000000000001</v>
      </c>
      <c r="M242" s="59">
        <f t="shared" si="89"/>
        <v>0.16300000000000001</v>
      </c>
      <c r="N242" s="59">
        <f t="shared" si="89"/>
        <v>0.16300000000000001</v>
      </c>
      <c r="O242" s="59">
        <f t="shared" si="89"/>
        <v>0.16300000000000001</v>
      </c>
      <c r="P242" s="59">
        <f t="shared" si="89"/>
        <v>0.16300000000000001</v>
      </c>
      <c r="Q242" s="59">
        <f t="shared" si="89"/>
        <v>0.16300000000000001</v>
      </c>
      <c r="R242" s="59">
        <f t="shared" si="89"/>
        <v>0.16300000000000001</v>
      </c>
      <c r="S242" s="59">
        <f t="shared" si="89"/>
        <v>0.16300000000000001</v>
      </c>
      <c r="T242" s="59">
        <f t="shared" si="89"/>
        <v>0.16300000000000001</v>
      </c>
      <c r="U242" s="18"/>
      <c r="V242" s="18"/>
      <c r="W242" s="18"/>
      <c r="X242" s="18"/>
    </row>
    <row r="243" spans="2:24" ht="15.75" thickBot="1" x14ac:dyDescent="0.3">
      <c r="B243" s="54"/>
      <c r="C243" s="18"/>
      <c r="D243" s="18"/>
      <c r="E243" s="18"/>
      <c r="F243" s="54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2:24" ht="15.75" thickBot="1" x14ac:dyDescent="0.3">
      <c r="B244" s="54"/>
      <c r="C244" s="18"/>
      <c r="D244" s="18"/>
      <c r="E244" s="18"/>
      <c r="F244" s="54"/>
      <c r="G244" s="18"/>
      <c r="H244" s="207" t="s">
        <v>552</v>
      </c>
      <c r="I244" s="208" t="s">
        <v>553</v>
      </c>
      <c r="J244" s="208" t="s">
        <v>554</v>
      </c>
      <c r="K244" s="208" t="s">
        <v>555</v>
      </c>
      <c r="L244" s="208" t="s">
        <v>556</v>
      </c>
      <c r="M244" s="208" t="s">
        <v>557</v>
      </c>
      <c r="N244" s="208" t="s">
        <v>558</v>
      </c>
      <c r="O244" s="208" t="s">
        <v>559</v>
      </c>
      <c r="P244" s="208" t="s">
        <v>560</v>
      </c>
      <c r="Q244" s="208" t="s">
        <v>561</v>
      </c>
      <c r="R244" s="208" t="s">
        <v>562</v>
      </c>
      <c r="S244" s="208" t="s">
        <v>563</v>
      </c>
      <c r="T244" s="209" t="s">
        <v>564</v>
      </c>
      <c r="U244" s="18"/>
      <c r="V244" s="18"/>
      <c r="W244" s="18"/>
      <c r="X244" s="18"/>
    </row>
    <row r="245" spans="2:24" x14ac:dyDescent="0.25">
      <c r="B245" s="54"/>
      <c r="C245" s="210" t="s">
        <v>565</v>
      </c>
      <c r="D245" s="18"/>
      <c r="E245" s="18"/>
      <c r="F245" s="54"/>
      <c r="G245" s="18"/>
      <c r="H245" s="293">
        <f>SUM(I245:W245)</f>
        <v>0.99999960000000021</v>
      </c>
      <c r="I245" s="301">
        <f>'Budget Summary'!I245</f>
        <v>8.3333299999999999E-2</v>
      </c>
      <c r="J245" s="301">
        <f>'Budget Summary'!J245</f>
        <v>8.3333299999999999E-2</v>
      </c>
      <c r="K245" s="301">
        <f>'Budget Summary'!K245</f>
        <v>8.3333299999999999E-2</v>
      </c>
      <c r="L245" s="301">
        <f>'Budget Summary'!L245</f>
        <v>8.3333299999999999E-2</v>
      </c>
      <c r="M245" s="301">
        <f>'Budget Summary'!M245</f>
        <v>8.3333299999999999E-2</v>
      </c>
      <c r="N245" s="301">
        <f>'Budget Summary'!N245</f>
        <v>8.3333299999999999E-2</v>
      </c>
      <c r="O245" s="301">
        <f>'Budget Summary'!O245</f>
        <v>8.3333299999999999E-2</v>
      </c>
      <c r="P245" s="301">
        <f>'Budget Summary'!P245</f>
        <v>8.3333299999999999E-2</v>
      </c>
      <c r="Q245" s="301">
        <f>'Budget Summary'!Q245</f>
        <v>8.3333299999999999E-2</v>
      </c>
      <c r="R245" s="301">
        <f>'Budget Summary'!R245</f>
        <v>8.3333299999999999E-2</v>
      </c>
      <c r="S245" s="301">
        <f>'Budget Summary'!S245</f>
        <v>8.3333299999999999E-2</v>
      </c>
      <c r="T245" s="373">
        <f>'Budget Summary'!T245</f>
        <v>8.3333299999999999E-2</v>
      </c>
      <c r="U245" s="18"/>
      <c r="V245" s="18"/>
      <c r="W245" s="18"/>
      <c r="X245" s="18"/>
    </row>
    <row r="246" spans="2:24" ht="15.75" thickBot="1" x14ac:dyDescent="0.3">
      <c r="B246" s="54"/>
      <c r="C246" s="213" t="s">
        <v>566</v>
      </c>
      <c r="D246" s="18"/>
      <c r="E246" s="18"/>
      <c r="F246" s="54"/>
      <c r="G246" s="18"/>
      <c r="H246" s="211">
        <f>SUM(I246:W246)</f>
        <v>0.999999996</v>
      </c>
      <c r="I246" s="212">
        <f>'Budget Summary'!I246</f>
        <v>8.3333332999999996E-2</v>
      </c>
      <c r="J246" s="212">
        <f>'Budget Summary'!J246</f>
        <v>8.3333332999999996E-2</v>
      </c>
      <c r="K246" s="212">
        <f>'Budget Summary'!K246</f>
        <v>8.3333332999999996E-2</v>
      </c>
      <c r="L246" s="212">
        <f>'Budget Summary'!L246</f>
        <v>8.3333332999999996E-2</v>
      </c>
      <c r="M246" s="212">
        <f>'Budget Summary'!M246</f>
        <v>8.3333332999999996E-2</v>
      </c>
      <c r="N246" s="212">
        <f>'Budget Summary'!N246</f>
        <v>8.3333332999999996E-2</v>
      </c>
      <c r="O246" s="212">
        <f>'Budget Summary'!O246</f>
        <v>8.3333332999999996E-2</v>
      </c>
      <c r="P246" s="212">
        <f>'Budget Summary'!P246</f>
        <v>8.3333332999999996E-2</v>
      </c>
      <c r="Q246" s="212">
        <f>'Budget Summary'!Q246</f>
        <v>8.3333332999999996E-2</v>
      </c>
      <c r="R246" s="212">
        <f>'Budget Summary'!R246</f>
        <v>8.3333332999999996E-2</v>
      </c>
      <c r="S246" s="212">
        <f>'Budget Summary'!S246</f>
        <v>8.3333332999999996E-2</v>
      </c>
      <c r="T246" s="357">
        <f>'Budget Summary'!T246</f>
        <v>8.3333332999999996E-2</v>
      </c>
      <c r="U246" s="18"/>
      <c r="V246" s="18"/>
      <c r="W246" s="18"/>
      <c r="X246" s="18"/>
    </row>
    <row r="247" spans="2:24" x14ac:dyDescent="0.25">
      <c r="B247" s="54"/>
      <c r="C247" s="18"/>
      <c r="D247" s="18"/>
      <c r="E247" s="18"/>
      <c r="F247" s="54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2:24" x14ac:dyDescent="0.25">
      <c r="B248" s="54"/>
      <c r="C248" s="18"/>
      <c r="D248" s="18"/>
      <c r="E248" s="18"/>
      <c r="F248" s="54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FFFF00"/>
  </sheetPr>
  <dimension ref="A1:M32"/>
  <sheetViews>
    <sheetView workbookViewId="0">
      <selection activeCell="N8" sqref="N8"/>
    </sheetView>
  </sheetViews>
  <sheetFormatPr defaultRowHeight="15" x14ac:dyDescent="0.25"/>
  <cols>
    <col min="1" max="1" width="4.42578125" customWidth="1"/>
    <col min="2" max="2" width="20.42578125" customWidth="1"/>
    <col min="3" max="3" width="12.28515625" hidden="1" customWidth="1"/>
    <col min="4" max="8" width="0" hidden="1" customWidth="1"/>
    <col min="9" max="9" width="32" bestFit="1" customWidth="1"/>
    <col min="10" max="10" width="17.5703125" bestFit="1" customWidth="1"/>
    <col min="12" max="12" width="9.140625" hidden="1" customWidth="1"/>
  </cols>
  <sheetData>
    <row r="1" spans="1:13" x14ac:dyDescent="0.25">
      <c r="A1" s="9" t="s">
        <v>58</v>
      </c>
      <c r="B1" s="9"/>
      <c r="C1" s="9" t="s">
        <v>58</v>
      </c>
      <c r="D1" s="9" t="s">
        <v>59</v>
      </c>
      <c r="E1" s="9" t="s">
        <v>60</v>
      </c>
      <c r="F1" s="9" t="s">
        <v>61</v>
      </c>
      <c r="G1" s="9" t="s">
        <v>62</v>
      </c>
      <c r="H1" s="9" t="s">
        <v>63</v>
      </c>
      <c r="I1" s="9" t="s">
        <v>64</v>
      </c>
      <c r="J1" s="10"/>
    </row>
    <row r="2" spans="1:13" x14ac:dyDescent="0.25">
      <c r="A2" s="11"/>
      <c r="B2" s="12" t="s">
        <v>65</v>
      </c>
      <c r="C2" s="12" t="s">
        <v>66</v>
      </c>
      <c r="D2" s="12" t="s">
        <v>67</v>
      </c>
      <c r="E2" s="12" t="s">
        <v>67</v>
      </c>
      <c r="F2" s="12" t="s">
        <v>67</v>
      </c>
      <c r="G2" s="12" t="s">
        <v>68</v>
      </c>
      <c r="H2" s="12" t="s">
        <v>69</v>
      </c>
      <c r="I2" s="12" t="s">
        <v>70</v>
      </c>
      <c r="J2" s="13" t="s">
        <v>71</v>
      </c>
      <c r="L2" t="s">
        <v>72</v>
      </c>
    </row>
    <row r="3" spans="1:13" x14ac:dyDescent="0.25">
      <c r="A3" s="14">
        <v>1</v>
      </c>
      <c r="B3" s="413" t="str">
        <f>'Contracts by Month'!B3</f>
        <v xml:space="preserve">State Aid </v>
      </c>
      <c r="C3" s="14"/>
      <c r="D3" s="14"/>
      <c r="E3" s="14"/>
      <c r="F3" s="14"/>
      <c r="G3" s="15"/>
      <c r="H3" s="14"/>
      <c r="I3" s="412" t="s">
        <v>76</v>
      </c>
      <c r="J3" s="16">
        <f>SUM('Contracts by Month'!C3)</f>
        <v>550000</v>
      </c>
      <c r="L3" t="s">
        <v>74</v>
      </c>
      <c r="M3" s="18"/>
    </row>
    <row r="4" spans="1:13" x14ac:dyDescent="0.25">
      <c r="A4" s="14">
        <v>2</v>
      </c>
      <c r="B4" s="413" t="str">
        <f>'Contracts by Month'!B4</f>
        <v>Classroom Site Funds</v>
      </c>
      <c r="C4" s="14"/>
      <c r="D4" s="14"/>
      <c r="E4" s="14"/>
      <c r="F4" s="14"/>
      <c r="G4" s="15"/>
      <c r="H4" s="14"/>
      <c r="I4" s="412" t="s">
        <v>74</v>
      </c>
      <c r="J4" s="16">
        <f>SUM('Contracts by Month'!C4)</f>
        <v>63326</v>
      </c>
      <c r="L4" t="s">
        <v>76</v>
      </c>
      <c r="M4" s="18"/>
    </row>
    <row r="5" spans="1:13" x14ac:dyDescent="0.25">
      <c r="A5" s="14">
        <v>3</v>
      </c>
      <c r="B5" s="413" t="str">
        <f>'Contracts by Month'!B5</f>
        <v xml:space="preserve">Title 1 </v>
      </c>
      <c r="C5" s="14"/>
      <c r="D5" s="14"/>
      <c r="E5" s="14"/>
      <c r="F5" s="14"/>
      <c r="G5" s="15"/>
      <c r="H5" s="14"/>
      <c r="I5" s="412" t="s">
        <v>74</v>
      </c>
      <c r="J5" s="16">
        <f>SUM('Contracts by Month'!C5)</f>
        <v>63000</v>
      </c>
      <c r="L5" t="s">
        <v>78</v>
      </c>
      <c r="M5" s="18"/>
    </row>
    <row r="6" spans="1:13" x14ac:dyDescent="0.25">
      <c r="A6" s="14">
        <v>4</v>
      </c>
      <c r="B6" s="413" t="str">
        <f>'Contracts by Month'!B6</f>
        <v>Title 2</v>
      </c>
      <c r="C6" s="14"/>
      <c r="D6" s="14"/>
      <c r="E6" s="14"/>
      <c r="F6" s="14"/>
      <c r="G6" s="15"/>
      <c r="H6" s="14"/>
      <c r="I6" s="412" t="s">
        <v>74</v>
      </c>
      <c r="J6" s="16">
        <f>SUM('Contracts by Month'!C6)</f>
        <v>6842</v>
      </c>
      <c r="L6" t="s">
        <v>79</v>
      </c>
      <c r="M6" s="18"/>
    </row>
    <row r="7" spans="1:13" x14ac:dyDescent="0.25">
      <c r="A7" s="14">
        <v>5</v>
      </c>
      <c r="B7" s="413" t="str">
        <f>'Contracts by Month'!B7</f>
        <v>IDEA</v>
      </c>
      <c r="C7" s="14"/>
      <c r="D7" s="14"/>
      <c r="E7" s="14"/>
      <c r="F7" s="14"/>
      <c r="G7" s="15"/>
      <c r="H7" s="14"/>
      <c r="I7" s="412" t="s">
        <v>74</v>
      </c>
      <c r="J7" s="16">
        <f>SUM('Contracts by Month'!C7)</f>
        <v>24242.33</v>
      </c>
      <c r="L7" t="s">
        <v>80</v>
      </c>
      <c r="M7" s="18"/>
    </row>
    <row r="8" spans="1:13" x14ac:dyDescent="0.25">
      <c r="A8" s="14">
        <v>6</v>
      </c>
      <c r="B8" s="413" t="str">
        <f>'Contracts by Month'!B8</f>
        <v>NSLP</v>
      </c>
      <c r="C8" s="14"/>
      <c r="D8" s="14"/>
      <c r="E8" s="14"/>
      <c r="F8" s="14"/>
      <c r="G8" s="15"/>
      <c r="H8" s="14"/>
      <c r="I8" s="412" t="s">
        <v>78</v>
      </c>
      <c r="J8" s="16">
        <f>SUM('Contracts by Month'!C8)</f>
        <v>41155</v>
      </c>
      <c r="L8" t="s">
        <v>81</v>
      </c>
      <c r="M8" s="18"/>
    </row>
    <row r="9" spans="1:13" x14ac:dyDescent="0.25">
      <c r="A9" s="14">
        <v>7</v>
      </c>
      <c r="B9" s="413" t="str">
        <f>'Contracts by Month'!B9</f>
        <v>Tax Credit Donations</v>
      </c>
      <c r="C9" s="14"/>
      <c r="D9" s="14"/>
      <c r="E9" s="14"/>
      <c r="F9" s="14"/>
      <c r="G9" s="15"/>
      <c r="H9" s="14"/>
      <c r="I9" s="412" t="s">
        <v>82</v>
      </c>
      <c r="J9" s="16">
        <f>SUM('Contracts by Month'!C9)</f>
        <v>50000</v>
      </c>
      <c r="L9" t="s">
        <v>82</v>
      </c>
      <c r="M9" s="18"/>
    </row>
    <row r="10" spans="1:13" x14ac:dyDescent="0.25">
      <c r="A10" s="14">
        <v>8</v>
      </c>
      <c r="B10" s="413" t="str">
        <f>'Contracts by Month'!B10</f>
        <v>VSUW</v>
      </c>
      <c r="C10" s="14"/>
      <c r="D10" s="14"/>
      <c r="E10" s="14"/>
      <c r="F10" s="14"/>
      <c r="G10" s="15"/>
      <c r="H10" s="14"/>
      <c r="I10" s="412" t="s">
        <v>74</v>
      </c>
      <c r="J10" s="16">
        <f>SUM('Contracts by Month'!C10)</f>
        <v>5000</v>
      </c>
      <c r="L10" t="s">
        <v>83</v>
      </c>
      <c r="M10" s="18"/>
    </row>
    <row r="11" spans="1:13" x14ac:dyDescent="0.25">
      <c r="A11" s="14">
        <v>9</v>
      </c>
      <c r="B11" s="413" t="str">
        <f>'Contracts by Month'!B11</f>
        <v>Contract 9</v>
      </c>
      <c r="C11" s="14"/>
      <c r="D11" s="14"/>
      <c r="E11" s="14"/>
      <c r="F11" s="14"/>
      <c r="G11" s="15"/>
      <c r="H11" s="14"/>
      <c r="I11" s="412" t="s">
        <v>72</v>
      </c>
      <c r="J11" s="16">
        <f>SUM('Contracts by Month'!C11)</f>
        <v>0</v>
      </c>
      <c r="L11" t="s">
        <v>84</v>
      </c>
      <c r="M11" s="18"/>
    </row>
    <row r="12" spans="1:13" x14ac:dyDescent="0.25">
      <c r="A12" s="14">
        <v>10</v>
      </c>
      <c r="B12" s="413" t="str">
        <f>'Contracts by Month'!B12</f>
        <v>Contract 10</v>
      </c>
      <c r="C12" s="14"/>
      <c r="D12" s="14"/>
      <c r="E12" s="14"/>
      <c r="F12" s="14"/>
      <c r="G12" s="15"/>
      <c r="H12" s="14"/>
      <c r="I12" s="412" t="s">
        <v>72</v>
      </c>
      <c r="J12" s="16">
        <f>SUM('Contracts by Month'!C12)</f>
        <v>0</v>
      </c>
      <c r="L12" t="s">
        <v>85</v>
      </c>
      <c r="M12" s="18"/>
    </row>
    <row r="13" spans="1:13" x14ac:dyDescent="0.25">
      <c r="A13" s="14">
        <v>11</v>
      </c>
      <c r="B13" s="413" t="str">
        <f>'Contracts by Month'!B13</f>
        <v>Contract 11</v>
      </c>
      <c r="C13" s="14"/>
      <c r="D13" s="14"/>
      <c r="E13" s="14"/>
      <c r="F13" s="14"/>
      <c r="G13" s="15"/>
      <c r="H13" s="14"/>
      <c r="I13" s="412" t="s">
        <v>72</v>
      </c>
      <c r="J13" s="16">
        <f>SUM('Contracts by Month'!C13)</f>
        <v>0</v>
      </c>
      <c r="L13" t="s">
        <v>86</v>
      </c>
      <c r="M13" s="18"/>
    </row>
    <row r="14" spans="1:13" x14ac:dyDescent="0.25">
      <c r="A14" s="14">
        <v>12</v>
      </c>
      <c r="B14" s="413" t="str">
        <f>'Contracts by Month'!B14</f>
        <v>Contract 12</v>
      </c>
      <c r="C14" s="14"/>
      <c r="D14" s="14"/>
      <c r="E14" s="14"/>
      <c r="F14" s="14"/>
      <c r="G14" s="15"/>
      <c r="H14" s="14"/>
      <c r="I14" s="412" t="s">
        <v>72</v>
      </c>
      <c r="J14" s="16">
        <f>SUM('Contracts by Month'!C14)</f>
        <v>0</v>
      </c>
      <c r="L14" t="s">
        <v>87</v>
      </c>
      <c r="M14" s="18"/>
    </row>
    <row r="15" spans="1:13" x14ac:dyDescent="0.25">
      <c r="A15" s="14">
        <v>13</v>
      </c>
      <c r="B15" s="413" t="str">
        <f>'Contracts by Month'!B15</f>
        <v>Contract 13</v>
      </c>
      <c r="C15" s="14"/>
      <c r="D15" s="14"/>
      <c r="E15" s="14"/>
      <c r="F15" s="14"/>
      <c r="G15" s="15"/>
      <c r="H15" s="14"/>
      <c r="I15" s="412" t="s">
        <v>72</v>
      </c>
      <c r="J15" s="16">
        <f>SUM('Contracts by Month'!C15)</f>
        <v>0</v>
      </c>
      <c r="L15" t="s">
        <v>88</v>
      </c>
      <c r="M15" s="18"/>
    </row>
    <row r="16" spans="1:13" x14ac:dyDescent="0.25">
      <c r="A16" s="14">
        <v>14</v>
      </c>
      <c r="B16" s="413" t="str">
        <f>'Contracts by Month'!B16</f>
        <v>Contract 14</v>
      </c>
      <c r="C16" s="14"/>
      <c r="D16" s="14"/>
      <c r="E16" s="14"/>
      <c r="F16" s="14"/>
      <c r="G16" s="15"/>
      <c r="H16" s="14"/>
      <c r="I16" s="412" t="s">
        <v>72</v>
      </c>
      <c r="J16" s="16">
        <f>SUM('Contracts by Month'!C16)</f>
        <v>0</v>
      </c>
      <c r="L16" t="s">
        <v>89</v>
      </c>
      <c r="M16" s="18"/>
    </row>
    <row r="17" spans="1:13" x14ac:dyDescent="0.25">
      <c r="A17" s="14">
        <v>15</v>
      </c>
      <c r="B17" s="413" t="str">
        <f>'Contracts by Month'!B17</f>
        <v>Contract 15</v>
      </c>
      <c r="C17" s="14"/>
      <c r="D17" s="14"/>
      <c r="E17" s="14"/>
      <c r="F17" s="14"/>
      <c r="G17" s="15"/>
      <c r="H17" s="14"/>
      <c r="I17" s="412" t="s">
        <v>72</v>
      </c>
      <c r="J17" s="16">
        <f>SUM('Contracts by Month'!C17)</f>
        <v>0</v>
      </c>
      <c r="L17" t="s">
        <v>90</v>
      </c>
      <c r="M17" s="18"/>
    </row>
    <row r="18" spans="1:13" x14ac:dyDescent="0.25">
      <c r="A18" s="14">
        <v>16</v>
      </c>
      <c r="B18" s="413" t="str">
        <f>'Contracts by Month'!B18</f>
        <v>Contract 16</v>
      </c>
      <c r="C18" s="14"/>
      <c r="D18" s="14"/>
      <c r="E18" s="14"/>
      <c r="F18" s="14"/>
      <c r="G18" s="14"/>
      <c r="H18" s="14"/>
      <c r="I18" s="412" t="s">
        <v>72</v>
      </c>
      <c r="J18" s="16">
        <f>SUM('Contracts by Month'!C18)</f>
        <v>0</v>
      </c>
      <c r="L18" t="s">
        <v>91</v>
      </c>
    </row>
    <row r="19" spans="1:13" x14ac:dyDescent="0.25">
      <c r="A19" s="14">
        <v>17</v>
      </c>
      <c r="B19" s="413" t="str">
        <f>'Contracts by Month'!B19</f>
        <v>Contract 17</v>
      </c>
      <c r="C19" s="14"/>
      <c r="D19" s="14"/>
      <c r="E19" s="14"/>
      <c r="F19" s="14"/>
      <c r="G19" s="14"/>
      <c r="H19" s="14"/>
      <c r="I19" s="412" t="s">
        <v>72</v>
      </c>
      <c r="J19" s="16">
        <f>SUM('Contracts by Month'!C19)</f>
        <v>0</v>
      </c>
      <c r="L19" t="s">
        <v>92</v>
      </c>
    </row>
    <row r="20" spans="1:13" x14ac:dyDescent="0.25">
      <c r="A20" s="14">
        <v>18</v>
      </c>
      <c r="B20" s="413" t="str">
        <f>'Contracts by Month'!B20</f>
        <v>Contract 18</v>
      </c>
      <c r="C20" s="14"/>
      <c r="D20" s="14"/>
      <c r="E20" s="14"/>
      <c r="F20" s="14"/>
      <c r="G20" s="14"/>
      <c r="H20" s="14"/>
      <c r="I20" s="412" t="s">
        <v>72</v>
      </c>
      <c r="J20" s="16">
        <f>SUM('Contracts by Month'!C20)</f>
        <v>0</v>
      </c>
      <c r="L20" t="s">
        <v>93</v>
      </c>
    </row>
    <row r="21" spans="1:13" x14ac:dyDescent="0.25">
      <c r="A21" s="14">
        <v>19</v>
      </c>
      <c r="B21" s="413" t="str">
        <f>'Contracts by Month'!B21</f>
        <v>Contract 19</v>
      </c>
      <c r="C21" s="14"/>
      <c r="D21" s="14"/>
      <c r="E21" s="14"/>
      <c r="F21" s="14"/>
      <c r="G21" s="14"/>
      <c r="H21" s="14"/>
      <c r="I21" s="412" t="s">
        <v>72</v>
      </c>
      <c r="J21" s="16">
        <f>SUM('Contracts by Month'!C21)</f>
        <v>0</v>
      </c>
      <c r="L21" t="s">
        <v>94</v>
      </c>
    </row>
    <row r="22" spans="1:13" x14ac:dyDescent="0.25">
      <c r="A22" s="14">
        <v>20</v>
      </c>
      <c r="B22" s="413" t="str">
        <f>'Contracts by Month'!B22</f>
        <v>Contract 20</v>
      </c>
      <c r="C22" s="14"/>
      <c r="D22" s="14"/>
      <c r="E22" s="14"/>
      <c r="F22" s="14"/>
      <c r="G22" s="14"/>
      <c r="H22" s="14"/>
      <c r="I22" s="412" t="s">
        <v>72</v>
      </c>
      <c r="J22" s="16">
        <f>SUM('Contracts by Month'!C22)</f>
        <v>0</v>
      </c>
      <c r="L22" t="s">
        <v>95</v>
      </c>
    </row>
    <row r="23" spans="1:13" x14ac:dyDescent="0.25">
      <c r="A23" s="14">
        <v>21</v>
      </c>
      <c r="B23" s="413" t="str">
        <f>'Contracts by Month'!B23</f>
        <v>Contract 21</v>
      </c>
      <c r="C23" s="14"/>
      <c r="D23" s="14"/>
      <c r="E23" s="14"/>
      <c r="F23" s="14"/>
      <c r="G23" s="14"/>
      <c r="H23" s="14"/>
      <c r="I23" s="412" t="s">
        <v>72</v>
      </c>
      <c r="J23" s="16">
        <f>SUM('Contracts by Month'!C23)</f>
        <v>0</v>
      </c>
      <c r="L23" t="s">
        <v>96</v>
      </c>
    </row>
    <row r="24" spans="1:13" x14ac:dyDescent="0.25">
      <c r="A24" s="14">
        <v>22</v>
      </c>
      <c r="B24" s="413" t="str">
        <f>'Contracts by Month'!B24</f>
        <v>Contract 22</v>
      </c>
      <c r="C24" s="14"/>
      <c r="D24" s="14"/>
      <c r="E24" s="14"/>
      <c r="F24" s="14"/>
      <c r="G24" s="14"/>
      <c r="H24" s="14"/>
      <c r="I24" s="412" t="s">
        <v>72</v>
      </c>
      <c r="J24" s="16">
        <f>SUM('Contracts by Month'!C24)</f>
        <v>0</v>
      </c>
      <c r="L24" t="s">
        <v>97</v>
      </c>
    </row>
    <row r="25" spans="1:13" x14ac:dyDescent="0.25">
      <c r="A25" s="14">
        <v>23</v>
      </c>
      <c r="B25" s="413" t="str">
        <f>'Contracts by Month'!B25</f>
        <v>Contract 23</v>
      </c>
      <c r="C25" s="14"/>
      <c r="D25" s="14"/>
      <c r="E25" s="14"/>
      <c r="F25" s="14"/>
      <c r="G25" s="14"/>
      <c r="H25" s="14"/>
      <c r="I25" s="412" t="s">
        <v>72</v>
      </c>
      <c r="J25" s="16">
        <f>SUM('Contracts by Month'!C25)</f>
        <v>0</v>
      </c>
      <c r="L25" t="s">
        <v>98</v>
      </c>
    </row>
    <row r="26" spans="1:13" x14ac:dyDescent="0.25">
      <c r="A26" s="14">
        <v>24</v>
      </c>
      <c r="B26" s="413" t="str">
        <f>'Contracts by Month'!B26</f>
        <v>Contract 24</v>
      </c>
      <c r="C26" s="14"/>
      <c r="D26" s="14"/>
      <c r="E26" s="14"/>
      <c r="F26" s="14"/>
      <c r="G26" s="14"/>
      <c r="H26" s="14"/>
      <c r="I26" s="412" t="s">
        <v>72</v>
      </c>
      <c r="J26" s="16">
        <f>SUM('Contracts by Month'!C26)</f>
        <v>0</v>
      </c>
      <c r="L26" t="s">
        <v>99</v>
      </c>
    </row>
    <row r="27" spans="1:13" x14ac:dyDescent="0.25">
      <c r="A27" s="14">
        <v>25</v>
      </c>
      <c r="B27" s="413" t="str">
        <f>'Contracts by Month'!B27</f>
        <v>Contract 25</v>
      </c>
      <c r="C27" s="14"/>
      <c r="D27" s="14"/>
      <c r="E27" s="14"/>
      <c r="F27" s="14"/>
      <c r="G27" s="14"/>
      <c r="H27" s="14"/>
      <c r="I27" s="412" t="s">
        <v>72</v>
      </c>
      <c r="J27" s="16">
        <f>SUM('Contracts by Month'!C27)</f>
        <v>0</v>
      </c>
      <c r="L27" t="s">
        <v>100</v>
      </c>
    </row>
    <row r="28" spans="1:13" x14ac:dyDescent="0.25">
      <c r="A28" s="14">
        <v>26</v>
      </c>
      <c r="B28" s="413" t="str">
        <f>'Contracts by Month'!B28</f>
        <v>Contract 26</v>
      </c>
      <c r="C28" s="14"/>
      <c r="D28" s="14"/>
      <c r="E28" s="14"/>
      <c r="F28" s="14"/>
      <c r="G28" s="14"/>
      <c r="H28" s="14"/>
      <c r="I28" s="412" t="s">
        <v>72</v>
      </c>
      <c r="J28" s="16">
        <f>SUM('Contracts by Month'!C28)</f>
        <v>0</v>
      </c>
      <c r="L28" t="s">
        <v>101</v>
      </c>
    </row>
    <row r="29" spans="1:13" x14ac:dyDescent="0.25">
      <c r="A29" s="14">
        <v>27</v>
      </c>
      <c r="B29" s="413" t="str">
        <f>'Contracts by Month'!B29</f>
        <v>Contract 27</v>
      </c>
      <c r="C29" s="14"/>
      <c r="D29" s="14"/>
      <c r="E29" s="14"/>
      <c r="F29" s="14"/>
      <c r="G29" s="14"/>
      <c r="H29" s="14"/>
      <c r="I29" s="412" t="s">
        <v>72</v>
      </c>
      <c r="J29" s="16">
        <f>SUM('Contracts by Month'!C29)</f>
        <v>0</v>
      </c>
      <c r="L29" t="s">
        <v>102</v>
      </c>
    </row>
    <row r="30" spans="1:13" x14ac:dyDescent="0.25">
      <c r="A30" s="14">
        <v>28</v>
      </c>
      <c r="B30" s="413" t="str">
        <f>'Contracts by Month'!B30</f>
        <v>Contract 28</v>
      </c>
      <c r="C30" s="14"/>
      <c r="D30" s="14"/>
      <c r="E30" s="14"/>
      <c r="F30" s="14"/>
      <c r="G30" s="14"/>
      <c r="H30" s="14"/>
      <c r="I30" s="412" t="s">
        <v>72</v>
      </c>
      <c r="J30" s="16">
        <f>SUM('Contracts by Month'!C30)</f>
        <v>0</v>
      </c>
      <c r="L30" t="s">
        <v>103</v>
      </c>
    </row>
    <row r="31" spans="1:13" x14ac:dyDescent="0.25">
      <c r="A31" s="14">
        <v>29</v>
      </c>
      <c r="B31" s="413" t="str">
        <f>'Contracts by Month'!B31</f>
        <v>Contract 29</v>
      </c>
      <c r="C31" s="14"/>
      <c r="D31" s="14"/>
      <c r="E31" s="14"/>
      <c r="F31" s="14"/>
      <c r="G31" s="14"/>
      <c r="H31" s="14"/>
      <c r="I31" s="412" t="s">
        <v>72</v>
      </c>
      <c r="J31" s="16">
        <f>SUM('Contracts by Month'!C31)</f>
        <v>0</v>
      </c>
      <c r="L31" t="s">
        <v>104</v>
      </c>
    </row>
    <row r="32" spans="1:13" x14ac:dyDescent="0.25">
      <c r="J32" s="17">
        <f>SUM(J3:J31)</f>
        <v>803565.33</v>
      </c>
      <c r="L32" t="s">
        <v>105</v>
      </c>
    </row>
  </sheetData>
  <dataValidations count="1">
    <dataValidation type="list" allowBlank="1" showInputMessage="1" showErrorMessage="1" sqref="I3:I31" xr:uid="{00000000-0002-0000-0200-000000000000}">
      <formula1>$L$2:$L$36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FF00"/>
    <pageSetUpPr fitToPage="1"/>
  </sheetPr>
  <dimension ref="A1:L106"/>
  <sheetViews>
    <sheetView topLeftCell="A75" zoomScale="130" zoomScaleNormal="130" workbookViewId="0">
      <selection activeCell="I84" sqref="I84"/>
    </sheetView>
  </sheetViews>
  <sheetFormatPr defaultRowHeight="15" x14ac:dyDescent="0.25"/>
  <cols>
    <col min="1" max="1" width="41.42578125" customWidth="1"/>
    <col min="2" max="2" width="1.7109375" customWidth="1"/>
    <col min="3" max="4" width="10.140625" customWidth="1"/>
    <col min="8" max="8" width="10.5703125" bestFit="1" customWidth="1"/>
    <col min="9" max="9" width="12.28515625" bestFit="1" customWidth="1"/>
  </cols>
  <sheetData>
    <row r="1" spans="1:12" x14ac:dyDescent="0.25">
      <c r="A1" s="19" t="s">
        <v>106</v>
      </c>
    </row>
    <row r="2" spans="1:12" x14ac:dyDescent="0.25">
      <c r="A2" s="19" t="str">
        <f>Instructions!A2</f>
        <v>Program</v>
      </c>
    </row>
    <row r="3" spans="1:12" x14ac:dyDescent="0.25">
      <c r="A3" s="19" t="s">
        <v>107</v>
      </c>
    </row>
    <row r="4" spans="1:12" x14ac:dyDescent="0.25">
      <c r="A4" s="19" t="str">
        <f>'Staffing Plan'!D4</f>
        <v>Annual Budget FY 2025-2026</v>
      </c>
    </row>
    <row r="5" spans="1:12" ht="15.75" x14ac:dyDescent="0.25">
      <c r="A5" s="1"/>
      <c r="L5">
        <v>0.66</v>
      </c>
    </row>
    <row r="6" spans="1:12" x14ac:dyDescent="0.25">
      <c r="A6" s="20" t="s">
        <v>108</v>
      </c>
      <c r="C6" s="21" t="s">
        <v>109</v>
      </c>
      <c r="L6">
        <f>+L5*26</f>
        <v>17.16</v>
      </c>
    </row>
    <row r="7" spans="1:12" hidden="1" x14ac:dyDescent="0.25"/>
    <row r="8" spans="1:12" x14ac:dyDescent="0.25">
      <c r="A8" s="22" t="s">
        <v>110</v>
      </c>
      <c r="B8" s="22"/>
      <c r="C8" s="346">
        <v>6.2E-2</v>
      </c>
      <c r="D8" s="347" t="s">
        <v>111</v>
      </c>
      <c r="E8" s="22"/>
      <c r="F8" s="22"/>
      <c r="L8">
        <f>+L6/12</f>
        <v>1.43</v>
      </c>
    </row>
    <row r="9" spans="1:12" x14ac:dyDescent="0.25">
      <c r="A9" s="22" t="s">
        <v>112</v>
      </c>
      <c r="B9" s="22"/>
      <c r="C9" s="346">
        <v>1.4500000000000001E-2</v>
      </c>
      <c r="D9" s="347" t="s">
        <v>111</v>
      </c>
      <c r="E9" s="22"/>
      <c r="F9" s="22"/>
    </row>
    <row r="10" spans="1:12" x14ac:dyDescent="0.25">
      <c r="A10" s="22" t="s">
        <v>113</v>
      </c>
      <c r="B10" s="22"/>
      <c r="C10" s="370">
        <v>6.8999999999999999E-3</v>
      </c>
      <c r="D10" s="347" t="s">
        <v>111</v>
      </c>
      <c r="E10" s="22"/>
      <c r="F10" s="352" t="s">
        <v>640</v>
      </c>
      <c r="G10" s="359"/>
    </row>
    <row r="11" spans="1:12" hidden="1" x14ac:dyDescent="0.25">
      <c r="A11" s="22" t="s">
        <v>114</v>
      </c>
      <c r="B11" s="22"/>
      <c r="C11" s="370">
        <f>+C10</f>
        <v>6.8999999999999999E-3</v>
      </c>
      <c r="D11" s="347" t="s">
        <v>111</v>
      </c>
      <c r="E11" s="22"/>
      <c r="F11" s="22"/>
      <c r="G11" s="359"/>
    </row>
    <row r="12" spans="1:12" x14ac:dyDescent="0.25">
      <c r="A12" s="22" t="s">
        <v>115</v>
      </c>
      <c r="B12" s="22"/>
      <c r="C12" s="371">
        <v>5.16E-2</v>
      </c>
      <c r="D12" s="347" t="s">
        <v>111</v>
      </c>
      <c r="E12" s="22"/>
      <c r="F12" s="351">
        <v>5.16E-2</v>
      </c>
      <c r="G12" s="347" t="s">
        <v>643</v>
      </c>
    </row>
    <row r="13" spans="1:12" x14ac:dyDescent="0.25">
      <c r="A13" s="22" t="s">
        <v>116</v>
      </c>
      <c r="B13" s="22"/>
      <c r="C13" s="372">
        <v>3.8999999999999998E-3</v>
      </c>
      <c r="D13" s="347" t="s">
        <v>111</v>
      </c>
      <c r="E13" s="22"/>
      <c r="F13" s="351">
        <v>6.4000000000000001E-2</v>
      </c>
      <c r="G13" s="347" t="s">
        <v>638</v>
      </c>
    </row>
    <row r="14" spans="1:12" x14ac:dyDescent="0.25">
      <c r="A14" s="22" t="s">
        <v>117</v>
      </c>
      <c r="B14" s="22"/>
      <c r="C14" s="372">
        <v>3.261E-3</v>
      </c>
      <c r="D14" s="347" t="s">
        <v>111</v>
      </c>
      <c r="E14" s="22"/>
      <c r="F14" s="351">
        <v>0.03</v>
      </c>
      <c r="G14" s="347" t="s">
        <v>639</v>
      </c>
    </row>
    <row r="15" spans="1:12" x14ac:dyDescent="0.25">
      <c r="A15" s="22" t="s">
        <v>118</v>
      </c>
      <c r="B15" s="22"/>
      <c r="C15" s="417">
        <v>2.6200000000000003E-4</v>
      </c>
      <c r="D15" s="347" t="s">
        <v>111</v>
      </c>
      <c r="E15" s="22"/>
      <c r="F15" s="351">
        <v>5.16E-2</v>
      </c>
      <c r="G15" s="347" t="s">
        <v>642</v>
      </c>
    </row>
    <row r="16" spans="1:12" x14ac:dyDescent="0.25">
      <c r="A16" s="22" t="s">
        <v>119</v>
      </c>
      <c r="B16" s="22">
        <v>0</v>
      </c>
      <c r="C16" s="349">
        <v>2.5999999999999999E-3</v>
      </c>
      <c r="D16" s="347">
        <v>0</v>
      </c>
      <c r="E16" s="22" t="s">
        <v>120</v>
      </c>
      <c r="F16" s="351">
        <v>5.16E-2</v>
      </c>
      <c r="G16" s="347" t="s">
        <v>644</v>
      </c>
    </row>
    <row r="17" spans="1:12" x14ac:dyDescent="0.25">
      <c r="A17" s="22" t="s">
        <v>121</v>
      </c>
      <c r="B17" s="22">
        <v>1</v>
      </c>
      <c r="C17" s="350">
        <f t="shared" ref="C17:C30" si="0">D17*12</f>
        <v>7019.824152000001</v>
      </c>
      <c r="D17" s="349">
        <v>584.98534600000005</v>
      </c>
      <c r="E17" s="22" t="s">
        <v>120</v>
      </c>
      <c r="F17" s="351">
        <v>5.1999999999999998E-2</v>
      </c>
      <c r="G17" s="349" t="s">
        <v>696</v>
      </c>
      <c r="I17" s="356"/>
    </row>
    <row r="18" spans="1:12" x14ac:dyDescent="0.25">
      <c r="A18" s="22" t="s">
        <v>122</v>
      </c>
      <c r="B18" s="22">
        <v>2</v>
      </c>
      <c r="C18" s="350">
        <f t="shared" si="0"/>
        <v>14721.722568000001</v>
      </c>
      <c r="D18" s="349">
        <v>1226.8102140000001</v>
      </c>
      <c r="E18" s="22" t="s">
        <v>120</v>
      </c>
      <c r="F18" s="22"/>
      <c r="G18" s="349"/>
      <c r="I18" s="356"/>
    </row>
    <row r="19" spans="1:12" x14ac:dyDescent="0.25">
      <c r="A19" s="22" t="s">
        <v>123</v>
      </c>
      <c r="B19" s="22">
        <v>3</v>
      </c>
      <c r="C19" s="350">
        <f t="shared" si="0"/>
        <v>12841.333704000001</v>
      </c>
      <c r="D19" s="349">
        <v>1070.111142</v>
      </c>
      <c r="E19" s="22" t="s">
        <v>120</v>
      </c>
      <c r="F19" s="22"/>
      <c r="G19" s="349"/>
      <c r="I19" s="356">
        <v>5769.24</v>
      </c>
      <c r="J19" s="415">
        <f>+K19/$I$19</f>
        <v>1.299997920003328E-4</v>
      </c>
      <c r="K19" s="416">
        <v>0.75</v>
      </c>
      <c r="L19" s="416" t="s">
        <v>322</v>
      </c>
    </row>
    <row r="20" spans="1:12" x14ac:dyDescent="0.25">
      <c r="A20" s="22" t="s">
        <v>124</v>
      </c>
      <c r="B20" s="22">
        <v>4</v>
      </c>
      <c r="C20" s="350">
        <f t="shared" si="0"/>
        <v>20567.232120000004</v>
      </c>
      <c r="D20" s="349">
        <v>1713.9360100000004</v>
      </c>
      <c r="E20" s="22" t="s">
        <v>120</v>
      </c>
      <c r="F20" s="347"/>
      <c r="G20" s="349"/>
      <c r="H20" s="359"/>
      <c r="I20" s="368">
        <f>+I19*26</f>
        <v>150000.24</v>
      </c>
      <c r="J20" s="414">
        <f t="shared" ref="J20:J22" si="1">+K20/$I$19</f>
        <v>2.6173291456067007E-4</v>
      </c>
      <c r="K20">
        <v>1.51</v>
      </c>
      <c r="L20" t="s">
        <v>321</v>
      </c>
    </row>
    <row r="21" spans="1:12" x14ac:dyDescent="0.25">
      <c r="A21" s="22" t="s">
        <v>125</v>
      </c>
      <c r="B21" s="22">
        <v>5</v>
      </c>
      <c r="C21" s="350">
        <f t="shared" si="0"/>
        <v>8867.2800000000007</v>
      </c>
      <c r="D21" s="349">
        <f>638.94+100</f>
        <v>738.94</v>
      </c>
      <c r="E21" s="22" t="s">
        <v>120</v>
      </c>
      <c r="F21" s="347"/>
      <c r="G21" s="349"/>
      <c r="H21" s="359"/>
      <c r="I21" s="368"/>
      <c r="J21" s="414">
        <f t="shared" si="1"/>
        <v>3.8999937600099842E-3</v>
      </c>
      <c r="K21">
        <v>22.5</v>
      </c>
      <c r="L21" t="s">
        <v>698</v>
      </c>
    </row>
    <row r="22" spans="1:12" x14ac:dyDescent="0.25">
      <c r="A22" s="22" t="s">
        <v>126</v>
      </c>
      <c r="B22" s="22">
        <v>6</v>
      </c>
      <c r="C22" s="350">
        <f t="shared" si="0"/>
        <v>17943.239999999998</v>
      </c>
      <c r="D22" s="349">
        <f>1345.27+150</f>
        <v>1495.27</v>
      </c>
      <c r="E22" s="22" t="s">
        <v>120</v>
      </c>
      <c r="F22" s="347"/>
      <c r="G22" s="349"/>
      <c r="H22" s="369"/>
      <c r="I22" s="368"/>
      <c r="J22" s="414">
        <f t="shared" si="1"/>
        <v>2.3399962560059903E-3</v>
      </c>
      <c r="K22">
        <v>13.5</v>
      </c>
      <c r="L22" t="s">
        <v>699</v>
      </c>
    </row>
    <row r="23" spans="1:12" x14ac:dyDescent="0.25">
      <c r="A23" s="22" t="s">
        <v>127</v>
      </c>
      <c r="B23" s="22">
        <v>7</v>
      </c>
      <c r="C23" s="350">
        <f t="shared" si="0"/>
        <v>16205.64</v>
      </c>
      <c r="D23" s="349">
        <f>1200.47+150</f>
        <v>1350.47</v>
      </c>
      <c r="E23" s="22" t="s">
        <v>120</v>
      </c>
      <c r="F23" s="347"/>
      <c r="G23" s="349"/>
      <c r="H23" s="369"/>
      <c r="I23" s="368"/>
    </row>
    <row r="24" spans="1:12" x14ac:dyDescent="0.25">
      <c r="A24" s="22" t="s">
        <v>128</v>
      </c>
      <c r="B24" s="22">
        <v>8</v>
      </c>
      <c r="C24" s="350">
        <f t="shared" si="0"/>
        <v>24561.72</v>
      </c>
      <c r="D24" s="349">
        <f>1846.81+200</f>
        <v>2046.81</v>
      </c>
      <c r="E24" s="22" t="s">
        <v>120</v>
      </c>
      <c r="F24" s="347"/>
      <c r="G24" s="349"/>
      <c r="H24" s="369"/>
      <c r="I24" s="368"/>
    </row>
    <row r="25" spans="1:12" hidden="1" x14ac:dyDescent="0.25">
      <c r="A25" s="22" t="s">
        <v>129</v>
      </c>
      <c r="B25" s="22">
        <v>9</v>
      </c>
      <c r="C25" s="350">
        <v>0</v>
      </c>
      <c r="D25" s="349"/>
      <c r="E25" s="22" t="s">
        <v>120</v>
      </c>
      <c r="F25" s="347"/>
      <c r="G25" s="349"/>
      <c r="H25" s="359"/>
      <c r="I25" s="368"/>
    </row>
    <row r="26" spans="1:12" x14ac:dyDescent="0.25">
      <c r="A26" s="22" t="s">
        <v>130</v>
      </c>
      <c r="B26" s="22"/>
      <c r="C26" s="348">
        <f>D26*12</f>
        <v>17.16</v>
      </c>
      <c r="D26" s="349">
        <v>1.43</v>
      </c>
      <c r="E26" s="22" t="s">
        <v>120</v>
      </c>
      <c r="F26" s="347"/>
      <c r="G26" s="349"/>
      <c r="H26" s="359"/>
      <c r="I26" s="356">
        <v>5192.3100000000004</v>
      </c>
      <c r="J26" s="414">
        <f>+K26/$I$26</f>
        <v>1.7679992142225712E-3</v>
      </c>
      <c r="K26">
        <v>9.18</v>
      </c>
      <c r="L26" t="s">
        <v>322</v>
      </c>
    </row>
    <row r="27" spans="1:12" x14ac:dyDescent="0.25">
      <c r="A27" s="22" t="s">
        <v>131</v>
      </c>
      <c r="B27" s="22"/>
      <c r="C27" s="350">
        <f t="shared" si="0"/>
        <v>232.20000000000002</v>
      </c>
      <c r="D27" s="349">
        <v>19.350000000000001</v>
      </c>
      <c r="E27" s="22" t="s">
        <v>120</v>
      </c>
      <c r="F27" s="347"/>
      <c r="G27" s="349"/>
      <c r="H27" s="359"/>
      <c r="I27" s="368"/>
      <c r="J27" s="414">
        <f t="shared" ref="J27:J29" si="2">+K27/$I$26</f>
        <v>2.6192580951445502E-4</v>
      </c>
      <c r="K27">
        <v>1.36</v>
      </c>
      <c r="L27" t="s">
        <v>321</v>
      </c>
    </row>
    <row r="28" spans="1:12" x14ac:dyDescent="0.25">
      <c r="A28" s="22" t="s">
        <v>132</v>
      </c>
      <c r="B28" s="22"/>
      <c r="C28" s="350">
        <f t="shared" si="0"/>
        <v>713.88</v>
      </c>
      <c r="D28" s="349">
        <v>59.49</v>
      </c>
      <c r="E28" s="22" t="s">
        <v>120</v>
      </c>
      <c r="F28" s="347"/>
      <c r="G28" s="349"/>
      <c r="H28" s="359"/>
      <c r="I28" s="368"/>
      <c r="J28" s="414">
        <f t="shared" si="2"/>
        <v>3.8999982666674368E-3</v>
      </c>
      <c r="K28">
        <v>20.25</v>
      </c>
      <c r="L28" t="s">
        <v>698</v>
      </c>
    </row>
    <row r="29" spans="1:12" x14ac:dyDescent="0.25">
      <c r="A29" s="22" t="s">
        <v>133</v>
      </c>
      <c r="B29" s="22"/>
      <c r="C29" s="350">
        <f t="shared" si="0"/>
        <v>15</v>
      </c>
      <c r="D29" s="349">
        <v>1.25</v>
      </c>
      <c r="E29" s="22" t="s">
        <v>120</v>
      </c>
      <c r="F29" s="347"/>
      <c r="G29" s="349"/>
      <c r="H29" s="359"/>
      <c r="I29" s="368"/>
      <c r="J29" s="414">
        <f t="shared" si="2"/>
        <v>2.599998844444958E-3</v>
      </c>
      <c r="K29">
        <v>13.5</v>
      </c>
      <c r="L29" t="s">
        <v>699</v>
      </c>
    </row>
    <row r="30" spans="1:12" x14ac:dyDescent="0.25">
      <c r="A30" s="22" t="s">
        <v>134</v>
      </c>
      <c r="B30" s="22"/>
      <c r="C30" s="350">
        <f t="shared" si="0"/>
        <v>56.28</v>
      </c>
      <c r="D30" s="349">
        <v>4.6900000000000004</v>
      </c>
      <c r="E30" s="22" t="s">
        <v>120</v>
      </c>
      <c r="F30" s="347"/>
      <c r="G30" s="349"/>
      <c r="H30" s="359"/>
      <c r="I30" s="368"/>
    </row>
    <row r="31" spans="1:12" x14ac:dyDescent="0.25">
      <c r="A31" s="22" t="s">
        <v>135</v>
      </c>
      <c r="B31" s="22"/>
      <c r="C31" s="348">
        <v>1.32</v>
      </c>
      <c r="D31" s="347" t="s">
        <v>136</v>
      </c>
      <c r="E31" s="22"/>
      <c r="F31" s="347"/>
      <c r="G31" s="359"/>
      <c r="H31" s="359"/>
      <c r="I31" s="356">
        <v>3169.24</v>
      </c>
      <c r="J31" s="414">
        <f>+K31/$I$31</f>
        <v>1.7669851447034621E-3</v>
      </c>
      <c r="K31">
        <v>5.6</v>
      </c>
      <c r="L31" t="s">
        <v>322</v>
      </c>
    </row>
    <row r="32" spans="1:12" x14ac:dyDescent="0.25">
      <c r="A32" s="22" t="s">
        <v>137</v>
      </c>
      <c r="B32" s="22"/>
      <c r="C32" s="346">
        <v>0.02</v>
      </c>
      <c r="D32" s="347" t="s">
        <v>111</v>
      </c>
      <c r="E32" s="22"/>
      <c r="F32" s="347"/>
      <c r="G32" s="359"/>
      <c r="H32" s="359"/>
      <c r="I32" s="368"/>
      <c r="J32" s="414">
        <f t="shared" ref="J32:J34" si="3">+K32/$I$31</f>
        <v>2.6189244108997743E-4</v>
      </c>
      <c r="K32">
        <v>0.83</v>
      </c>
      <c r="L32" t="s">
        <v>321</v>
      </c>
    </row>
    <row r="33" spans="1:12" x14ac:dyDescent="0.25">
      <c r="A33" s="22" t="s">
        <v>138</v>
      </c>
      <c r="B33" s="22"/>
      <c r="C33" s="417">
        <v>1.7650000000000001E-3</v>
      </c>
      <c r="D33" s="347" t="s">
        <v>111</v>
      </c>
      <c r="E33" s="22"/>
      <c r="F33" s="347"/>
      <c r="G33" s="359"/>
      <c r="H33" s="359"/>
      <c r="I33" s="368"/>
      <c r="J33" s="414">
        <f t="shared" si="3"/>
        <v>3.8999886408097842E-3</v>
      </c>
      <c r="K33">
        <v>12.36</v>
      </c>
      <c r="L33" t="s">
        <v>698</v>
      </c>
    </row>
    <row r="34" spans="1:12" x14ac:dyDescent="0.25">
      <c r="A34" s="22" t="s">
        <v>139</v>
      </c>
      <c r="B34" s="22"/>
      <c r="C34" s="350">
        <v>0</v>
      </c>
      <c r="D34" s="347" t="s">
        <v>140</v>
      </c>
      <c r="E34" s="22"/>
      <c r="F34" s="347"/>
      <c r="G34" s="359"/>
      <c r="H34" s="359"/>
      <c r="I34" s="368"/>
      <c r="J34" s="414">
        <f t="shared" si="3"/>
        <v>4.0514445103557954E-3</v>
      </c>
      <c r="K34">
        <v>12.84</v>
      </c>
      <c r="L34" t="s">
        <v>699</v>
      </c>
    </row>
    <row r="35" spans="1:12" x14ac:dyDescent="0.25">
      <c r="A35" s="22" t="s">
        <v>141</v>
      </c>
      <c r="B35" s="22"/>
      <c r="C35" s="23">
        <v>0.03</v>
      </c>
      <c r="D35" s="22" t="s">
        <v>111</v>
      </c>
      <c r="E35" s="22"/>
      <c r="F35" s="22"/>
    </row>
    <row r="36" spans="1:12" x14ac:dyDescent="0.25">
      <c r="A36" s="358"/>
      <c r="B36" s="22"/>
      <c r="C36" s="22"/>
      <c r="D36" s="22"/>
      <c r="E36" s="22"/>
      <c r="F36" s="22"/>
      <c r="I36" s="356">
        <v>3144.56</v>
      </c>
      <c r="J36" s="414">
        <f>+K36/$I$36</f>
        <v>1.7617727122395503E-3</v>
      </c>
      <c r="K36">
        <v>5.54</v>
      </c>
      <c r="L36" t="s">
        <v>322</v>
      </c>
    </row>
    <row r="37" spans="1:12" x14ac:dyDescent="0.25">
      <c r="A37" s="22"/>
      <c r="B37" s="22"/>
      <c r="C37" s="22"/>
      <c r="D37" s="22"/>
      <c r="E37" s="22"/>
      <c r="F37" s="22"/>
      <c r="I37" s="368"/>
      <c r="J37" s="414">
        <f t="shared" ref="J37:J39" si="4">+K37/$I$36</f>
        <v>2.6076780217264099E-4</v>
      </c>
      <c r="K37">
        <v>0.82</v>
      </c>
      <c r="L37" t="s">
        <v>321</v>
      </c>
    </row>
    <row r="38" spans="1:12" x14ac:dyDescent="0.25">
      <c r="A38" s="359"/>
      <c r="I38" s="368"/>
      <c r="J38" s="414">
        <f t="shared" si="4"/>
        <v>3.8987966519958275E-3</v>
      </c>
      <c r="K38">
        <v>12.26</v>
      </c>
      <c r="L38" t="s">
        <v>698</v>
      </c>
    </row>
    <row r="39" spans="1:12" x14ac:dyDescent="0.25">
      <c r="A39" s="347"/>
      <c r="C39" t="s">
        <v>68</v>
      </c>
      <c r="I39" s="368"/>
      <c r="J39" s="414">
        <f t="shared" si="4"/>
        <v>4.0514412191212761E-3</v>
      </c>
      <c r="K39">
        <v>12.74</v>
      </c>
      <c r="L39" t="s">
        <v>699</v>
      </c>
    </row>
    <row r="40" spans="1:12" x14ac:dyDescent="0.25">
      <c r="A40" s="347" t="s">
        <v>645</v>
      </c>
      <c r="C40" s="374">
        <v>8864</v>
      </c>
      <c r="D40" s="353">
        <v>0.74</v>
      </c>
      <c r="E40" s="343">
        <f t="shared" ref="E40" si="5">+D40/100</f>
        <v>7.4000000000000003E-3</v>
      </c>
    </row>
    <row r="41" spans="1:12" x14ac:dyDescent="0.25">
      <c r="A41" s="347" t="s">
        <v>142</v>
      </c>
      <c r="C41" s="374">
        <v>9015</v>
      </c>
      <c r="D41" s="353">
        <v>1.6</v>
      </c>
      <c r="E41" s="343">
        <f t="shared" ref="E41:E103" si="6">+D41/100</f>
        <v>1.6E-2</v>
      </c>
      <c r="I41" s="356">
        <v>6120.59</v>
      </c>
      <c r="J41" s="414">
        <f>+K41/$I$41</f>
        <v>1.7645357718782013E-3</v>
      </c>
      <c r="K41">
        <v>10.8</v>
      </c>
      <c r="L41" t="s">
        <v>322</v>
      </c>
    </row>
    <row r="42" spans="1:12" x14ac:dyDescent="0.25">
      <c r="A42" s="347" t="s">
        <v>143</v>
      </c>
      <c r="C42" s="374">
        <v>9032</v>
      </c>
      <c r="D42" s="353">
        <v>1.19</v>
      </c>
      <c r="E42" s="343">
        <f t="shared" si="6"/>
        <v>1.1899999999999999E-2</v>
      </c>
      <c r="I42" s="368"/>
      <c r="J42" s="414">
        <f t="shared" ref="J42:J44" si="7">+K42/$I$41</f>
        <v>2.6141270694491871E-4</v>
      </c>
      <c r="K42">
        <v>1.6</v>
      </c>
      <c r="L42" t="s">
        <v>321</v>
      </c>
    </row>
    <row r="43" spans="1:12" x14ac:dyDescent="0.25">
      <c r="A43" s="347" t="s">
        <v>646</v>
      </c>
      <c r="C43" s="374">
        <v>9032</v>
      </c>
      <c r="D43" s="353">
        <v>1.19</v>
      </c>
      <c r="E43" s="343">
        <f t="shared" ref="E43" si="8">+D43/100</f>
        <v>1.1899999999999999E-2</v>
      </c>
      <c r="I43" s="368"/>
      <c r="J43" s="414">
        <f t="shared" si="7"/>
        <v>3.8999508217345061E-3</v>
      </c>
      <c r="K43">
        <v>23.87</v>
      </c>
      <c r="L43" t="s">
        <v>698</v>
      </c>
    </row>
    <row r="44" spans="1:12" x14ac:dyDescent="0.25">
      <c r="A44" s="347" t="s">
        <v>144</v>
      </c>
      <c r="C44" s="374">
        <v>9015</v>
      </c>
      <c r="D44" s="353">
        <v>1.6</v>
      </c>
      <c r="E44" s="343">
        <f t="shared" si="6"/>
        <v>1.6E-2</v>
      </c>
      <c r="I44" s="368"/>
      <c r="J44" s="414">
        <f t="shared" si="7"/>
        <v>2.2056697148477517E-3</v>
      </c>
      <c r="K44">
        <v>13.5</v>
      </c>
      <c r="L44" t="s">
        <v>699</v>
      </c>
    </row>
    <row r="45" spans="1:12" x14ac:dyDescent="0.25">
      <c r="A45" s="347" t="s">
        <v>145</v>
      </c>
      <c r="C45" s="374">
        <v>8864</v>
      </c>
      <c r="D45" s="353">
        <v>0.74</v>
      </c>
      <c r="E45" s="343">
        <f t="shared" si="6"/>
        <v>7.4000000000000003E-3</v>
      </c>
    </row>
    <row r="46" spans="1:12" x14ac:dyDescent="0.25">
      <c r="A46" s="347" t="s">
        <v>146</v>
      </c>
      <c r="C46" s="374">
        <v>8861</v>
      </c>
      <c r="D46" s="353">
        <v>0.85</v>
      </c>
      <c r="E46" s="343">
        <f t="shared" ref="E46" si="9">+D46/100</f>
        <v>8.5000000000000006E-3</v>
      </c>
    </row>
    <row r="47" spans="1:12" x14ac:dyDescent="0.25">
      <c r="A47" s="347" t="s">
        <v>647</v>
      </c>
      <c r="C47" s="374">
        <v>9032</v>
      </c>
      <c r="D47" s="353">
        <v>1.19</v>
      </c>
      <c r="E47" s="343">
        <f t="shared" si="6"/>
        <v>1.1899999999999999E-2</v>
      </c>
    </row>
    <row r="48" spans="1:12" x14ac:dyDescent="0.25">
      <c r="A48" s="347" t="s">
        <v>147</v>
      </c>
      <c r="C48" s="374">
        <v>8864</v>
      </c>
      <c r="D48" s="353">
        <v>0.74</v>
      </c>
      <c r="E48" s="343">
        <f t="shared" si="6"/>
        <v>7.4000000000000003E-3</v>
      </c>
    </row>
    <row r="49" spans="1:5" x14ac:dyDescent="0.25">
      <c r="A49" s="347" t="s">
        <v>148</v>
      </c>
      <c r="C49" s="374">
        <v>8864</v>
      </c>
      <c r="D49" s="353">
        <v>0.74</v>
      </c>
      <c r="E49" s="343">
        <f t="shared" si="6"/>
        <v>7.4000000000000003E-3</v>
      </c>
    </row>
    <row r="50" spans="1:5" x14ac:dyDescent="0.25">
      <c r="A50" s="347" t="s">
        <v>648</v>
      </c>
      <c r="C50" s="374">
        <v>8810</v>
      </c>
      <c r="D50" s="353">
        <v>7.0000000000000007E-2</v>
      </c>
      <c r="E50" s="343">
        <f t="shared" si="6"/>
        <v>7.000000000000001E-4</v>
      </c>
    </row>
    <row r="51" spans="1:5" x14ac:dyDescent="0.25">
      <c r="A51" s="347" t="s">
        <v>649</v>
      </c>
      <c r="C51" s="374">
        <v>8864</v>
      </c>
      <c r="D51" s="353">
        <v>0.74</v>
      </c>
      <c r="E51" s="343">
        <f t="shared" si="6"/>
        <v>7.4000000000000003E-3</v>
      </c>
    </row>
    <row r="52" spans="1:5" x14ac:dyDescent="0.25">
      <c r="A52" s="347" t="s">
        <v>689</v>
      </c>
      <c r="C52" s="374">
        <v>8810</v>
      </c>
      <c r="D52" s="353">
        <v>7.0000000000000007E-2</v>
      </c>
      <c r="E52" s="343">
        <f t="shared" si="6"/>
        <v>7.000000000000001E-4</v>
      </c>
    </row>
    <row r="53" spans="1:5" x14ac:dyDescent="0.25">
      <c r="A53" s="347" t="s">
        <v>650</v>
      </c>
      <c r="C53" s="374">
        <v>8810</v>
      </c>
      <c r="D53" s="353">
        <v>7.0000000000000007E-2</v>
      </c>
      <c r="E53" s="343">
        <f t="shared" ref="E53" si="10">+D53/100</f>
        <v>7.000000000000001E-4</v>
      </c>
    </row>
    <row r="54" spans="1:5" x14ac:dyDescent="0.25">
      <c r="A54" s="347" t="s">
        <v>154</v>
      </c>
      <c r="C54" s="374">
        <v>8861</v>
      </c>
      <c r="D54" s="353">
        <v>0.85</v>
      </c>
      <c r="E54" s="343">
        <f t="shared" si="6"/>
        <v>8.5000000000000006E-3</v>
      </c>
    </row>
    <row r="55" spans="1:5" x14ac:dyDescent="0.25">
      <c r="A55" s="347" t="s">
        <v>155</v>
      </c>
      <c r="C55" s="374">
        <v>8864</v>
      </c>
      <c r="D55" s="353">
        <v>0.74</v>
      </c>
      <c r="E55" s="343">
        <f t="shared" si="6"/>
        <v>7.4000000000000003E-3</v>
      </c>
    </row>
    <row r="56" spans="1:5" x14ac:dyDescent="0.25">
      <c r="A56" s="347" t="s">
        <v>651</v>
      </c>
      <c r="C56" s="374">
        <v>8864</v>
      </c>
      <c r="D56" s="353">
        <v>0.74</v>
      </c>
      <c r="E56" s="343">
        <f t="shared" si="6"/>
        <v>7.4000000000000003E-3</v>
      </c>
    </row>
    <row r="57" spans="1:5" x14ac:dyDescent="0.25">
      <c r="A57" s="347" t="s">
        <v>156</v>
      </c>
      <c r="C57" s="374">
        <v>8864</v>
      </c>
      <c r="D57" s="353">
        <v>0.74</v>
      </c>
      <c r="E57" s="343">
        <f t="shared" ref="E57" si="11">+D57/100</f>
        <v>7.4000000000000003E-3</v>
      </c>
    </row>
    <row r="58" spans="1:5" x14ac:dyDescent="0.25">
      <c r="A58" s="347" t="s">
        <v>652</v>
      </c>
      <c r="C58" s="374">
        <v>8869</v>
      </c>
      <c r="D58" s="353">
        <v>0.69</v>
      </c>
      <c r="E58" s="343">
        <f t="shared" si="6"/>
        <v>6.8999999999999999E-3</v>
      </c>
    </row>
    <row r="59" spans="1:5" x14ac:dyDescent="0.25">
      <c r="A59" s="347" t="s">
        <v>653</v>
      </c>
      <c r="C59" s="374">
        <v>8868</v>
      </c>
      <c r="D59" s="353">
        <v>0.48</v>
      </c>
      <c r="E59" s="343">
        <f t="shared" si="6"/>
        <v>4.7999999999999996E-3</v>
      </c>
    </row>
    <row r="60" spans="1:5" x14ac:dyDescent="0.25">
      <c r="A60" s="347" t="s">
        <v>641</v>
      </c>
      <c r="C60" s="374">
        <v>8868</v>
      </c>
      <c r="D60" s="353">
        <v>0.48</v>
      </c>
      <c r="E60" s="343">
        <f t="shared" si="6"/>
        <v>4.7999999999999996E-3</v>
      </c>
    </row>
    <row r="61" spans="1:5" x14ac:dyDescent="0.25">
      <c r="A61" s="347" t="s">
        <v>654</v>
      </c>
      <c r="C61" s="374">
        <v>8868</v>
      </c>
      <c r="D61" s="353">
        <v>0.22</v>
      </c>
      <c r="E61" s="343">
        <f t="shared" ref="E61" si="12">+D61/100</f>
        <v>2.2000000000000001E-3</v>
      </c>
    </row>
    <row r="62" spans="1:5" x14ac:dyDescent="0.25">
      <c r="A62" s="347" t="s">
        <v>655</v>
      </c>
      <c r="C62" s="374">
        <v>8868</v>
      </c>
      <c r="D62" s="353">
        <v>0.22</v>
      </c>
      <c r="E62" s="343">
        <f t="shared" si="6"/>
        <v>2.2000000000000001E-3</v>
      </c>
    </row>
    <row r="63" spans="1:5" x14ac:dyDescent="0.25">
      <c r="A63" s="347" t="s">
        <v>656</v>
      </c>
      <c r="C63" s="374">
        <v>8868</v>
      </c>
      <c r="D63" s="353">
        <v>0.22</v>
      </c>
      <c r="E63" s="343">
        <f t="shared" ref="E63:E64" si="13">+D63/100</f>
        <v>2.2000000000000001E-3</v>
      </c>
    </row>
    <row r="64" spans="1:5" x14ac:dyDescent="0.25">
      <c r="A64" s="347" t="s">
        <v>657</v>
      </c>
      <c r="C64" s="374">
        <v>8864</v>
      </c>
      <c r="D64" s="353">
        <v>0.74</v>
      </c>
      <c r="E64" s="343">
        <f t="shared" si="13"/>
        <v>7.4000000000000003E-3</v>
      </c>
    </row>
    <row r="65" spans="1:5" x14ac:dyDescent="0.25">
      <c r="A65" s="347" t="s">
        <v>658</v>
      </c>
      <c r="C65" s="374">
        <v>8864</v>
      </c>
      <c r="D65" s="353">
        <v>0.74</v>
      </c>
      <c r="E65" s="343">
        <f t="shared" ref="E65" si="14">+D65/100</f>
        <v>7.4000000000000003E-3</v>
      </c>
    </row>
    <row r="66" spans="1:5" x14ac:dyDescent="0.25">
      <c r="A66" s="347" t="s">
        <v>659</v>
      </c>
      <c r="C66" s="374">
        <v>8864</v>
      </c>
      <c r="D66" s="353">
        <v>0.74</v>
      </c>
      <c r="E66" s="343">
        <f t="shared" ref="E66" si="15">+D66/100</f>
        <v>7.4000000000000003E-3</v>
      </c>
    </row>
    <row r="67" spans="1:5" x14ac:dyDescent="0.25">
      <c r="A67" s="347" t="s">
        <v>660</v>
      </c>
      <c r="C67" s="374">
        <v>8864</v>
      </c>
      <c r="D67" s="353">
        <v>0.74</v>
      </c>
      <c r="E67" s="343">
        <f t="shared" si="6"/>
        <v>7.4000000000000003E-3</v>
      </c>
    </row>
    <row r="68" spans="1:5" x14ac:dyDescent="0.25">
      <c r="A68" s="347" t="s">
        <v>153</v>
      </c>
      <c r="C68" s="374">
        <v>8864</v>
      </c>
      <c r="D68" s="353">
        <v>0.74</v>
      </c>
      <c r="E68" s="343">
        <f t="shared" ref="E68" si="16">+D68/100</f>
        <v>7.4000000000000003E-3</v>
      </c>
    </row>
    <row r="69" spans="1:5" x14ac:dyDescent="0.25">
      <c r="A69" s="347" t="s">
        <v>159</v>
      </c>
      <c r="C69" s="374">
        <v>8864</v>
      </c>
      <c r="D69" s="353">
        <v>0.74</v>
      </c>
      <c r="E69" s="343">
        <f t="shared" ref="E69" si="17">+D69/100</f>
        <v>7.4000000000000003E-3</v>
      </c>
    </row>
    <row r="70" spans="1:5" x14ac:dyDescent="0.25">
      <c r="A70" s="347" t="s">
        <v>661</v>
      </c>
      <c r="C70" s="374">
        <v>8861</v>
      </c>
      <c r="D70" s="353">
        <v>0.85</v>
      </c>
      <c r="E70" s="343">
        <f t="shared" si="6"/>
        <v>8.5000000000000006E-3</v>
      </c>
    </row>
    <row r="71" spans="1:5" x14ac:dyDescent="0.25">
      <c r="A71" s="347" t="s">
        <v>697</v>
      </c>
      <c r="C71" s="374">
        <v>8869</v>
      </c>
      <c r="D71" s="353">
        <v>0.108</v>
      </c>
      <c r="E71" s="343">
        <f t="shared" si="6"/>
        <v>1.08E-3</v>
      </c>
    </row>
    <row r="72" spans="1:5" x14ac:dyDescent="0.25">
      <c r="A72" s="347" t="s">
        <v>662</v>
      </c>
      <c r="C72" s="374">
        <v>8810</v>
      </c>
      <c r="D72" s="353">
        <v>0.18</v>
      </c>
      <c r="E72" s="343">
        <f t="shared" si="6"/>
        <v>1.8E-3</v>
      </c>
    </row>
    <row r="73" spans="1:5" x14ac:dyDescent="0.25">
      <c r="A73" s="347" t="s">
        <v>663</v>
      </c>
      <c r="C73" s="374">
        <v>8861</v>
      </c>
      <c r="D73" s="353">
        <v>0.85</v>
      </c>
      <c r="E73" s="343">
        <f t="shared" ref="E73" si="18">+D73/100</f>
        <v>8.5000000000000006E-3</v>
      </c>
    </row>
    <row r="74" spans="1:5" x14ac:dyDescent="0.25">
      <c r="A74" s="347" t="s">
        <v>664</v>
      </c>
      <c r="C74" s="374">
        <v>8868</v>
      </c>
      <c r="D74" s="353">
        <v>0.48</v>
      </c>
      <c r="E74" s="343">
        <f t="shared" si="6"/>
        <v>4.7999999999999996E-3</v>
      </c>
    </row>
    <row r="75" spans="1:5" x14ac:dyDescent="0.25">
      <c r="A75" s="347" t="s">
        <v>157</v>
      </c>
      <c r="C75" s="374">
        <v>8864</v>
      </c>
      <c r="D75" s="353">
        <v>0.74</v>
      </c>
      <c r="E75" s="343">
        <f t="shared" ref="E75" si="19">+D75/100</f>
        <v>7.4000000000000003E-3</v>
      </c>
    </row>
    <row r="76" spans="1:5" x14ac:dyDescent="0.25">
      <c r="A76" s="347" t="s">
        <v>158</v>
      </c>
      <c r="C76" s="374">
        <v>8864</v>
      </c>
      <c r="D76" s="353">
        <v>0.74</v>
      </c>
      <c r="E76" s="343">
        <f t="shared" si="6"/>
        <v>7.4000000000000003E-3</v>
      </c>
    </row>
    <row r="77" spans="1:5" x14ac:dyDescent="0.25">
      <c r="A77" s="347" t="s">
        <v>665</v>
      </c>
      <c r="C77" s="374">
        <v>8861</v>
      </c>
      <c r="D77" s="353">
        <v>0.85</v>
      </c>
      <c r="E77" s="343">
        <f t="shared" si="6"/>
        <v>8.5000000000000006E-3</v>
      </c>
    </row>
    <row r="78" spans="1:5" x14ac:dyDescent="0.25">
      <c r="A78" s="347" t="s">
        <v>666</v>
      </c>
      <c r="C78" s="374">
        <v>8864</v>
      </c>
      <c r="D78" s="353">
        <v>1.33</v>
      </c>
      <c r="E78" s="343">
        <f t="shared" si="6"/>
        <v>1.3300000000000001E-2</v>
      </c>
    </row>
    <row r="79" spans="1:5" x14ac:dyDescent="0.25">
      <c r="A79" s="347" t="s">
        <v>667</v>
      </c>
      <c r="C79" s="374">
        <v>8864</v>
      </c>
      <c r="D79" s="353">
        <v>0.74</v>
      </c>
      <c r="E79" s="343">
        <f t="shared" ref="E79:E80" si="20">+D79/100</f>
        <v>7.4000000000000003E-3</v>
      </c>
    </row>
    <row r="80" spans="1:5" x14ac:dyDescent="0.25">
      <c r="A80" s="347" t="s">
        <v>149</v>
      </c>
      <c r="C80" s="374">
        <v>8864</v>
      </c>
      <c r="D80" s="353">
        <v>0.74</v>
      </c>
      <c r="E80" s="343">
        <f t="shared" si="20"/>
        <v>7.4000000000000003E-3</v>
      </c>
    </row>
    <row r="81" spans="1:5" x14ac:dyDescent="0.25">
      <c r="A81" s="347" t="s">
        <v>150</v>
      </c>
      <c r="C81" s="374">
        <v>8864</v>
      </c>
      <c r="D81" s="353">
        <v>0.74</v>
      </c>
      <c r="E81" s="343">
        <f t="shared" ref="E81" si="21">+D81/100</f>
        <v>7.4000000000000003E-3</v>
      </c>
    </row>
    <row r="82" spans="1:5" x14ac:dyDescent="0.25">
      <c r="A82" s="347" t="s">
        <v>151</v>
      </c>
      <c r="C82" s="374">
        <v>8842</v>
      </c>
      <c r="D82" s="353">
        <v>1.04</v>
      </c>
      <c r="E82" s="343">
        <f t="shared" si="6"/>
        <v>1.04E-2</v>
      </c>
    </row>
    <row r="83" spans="1:5" x14ac:dyDescent="0.25">
      <c r="A83" s="347" t="s">
        <v>152</v>
      </c>
      <c r="C83" s="374">
        <v>8833</v>
      </c>
      <c r="D83" s="353">
        <v>0.43</v>
      </c>
      <c r="E83" s="343">
        <f t="shared" si="6"/>
        <v>4.3E-3</v>
      </c>
    </row>
    <row r="84" spans="1:5" x14ac:dyDescent="0.25">
      <c r="A84" s="347" t="s">
        <v>668</v>
      </c>
      <c r="C84" s="374">
        <v>8861</v>
      </c>
      <c r="D84" s="353">
        <v>0.85</v>
      </c>
      <c r="E84" s="343">
        <f t="shared" si="6"/>
        <v>8.5000000000000006E-3</v>
      </c>
    </row>
    <row r="85" spans="1:5" x14ac:dyDescent="0.25">
      <c r="A85" s="347" t="s">
        <v>669</v>
      </c>
      <c r="C85" s="374">
        <v>8864</v>
      </c>
      <c r="D85" s="353">
        <v>1.73</v>
      </c>
      <c r="E85" s="343">
        <f t="shared" si="6"/>
        <v>1.7299999999999999E-2</v>
      </c>
    </row>
    <row r="86" spans="1:5" x14ac:dyDescent="0.25">
      <c r="A86" s="347" t="s">
        <v>670</v>
      </c>
      <c r="C86" s="374">
        <v>8864</v>
      </c>
      <c r="D86" s="353">
        <v>0.74</v>
      </c>
      <c r="E86" s="343">
        <f t="shared" si="6"/>
        <v>7.4000000000000003E-3</v>
      </c>
    </row>
    <row r="87" spans="1:5" x14ac:dyDescent="0.25">
      <c r="A87" s="347" t="s">
        <v>671</v>
      </c>
      <c r="C87" s="374">
        <v>8842</v>
      </c>
      <c r="D87" s="353">
        <v>1.04</v>
      </c>
      <c r="E87" s="343">
        <f t="shared" si="6"/>
        <v>1.04E-2</v>
      </c>
    </row>
    <row r="88" spans="1:5" x14ac:dyDescent="0.25">
      <c r="A88" s="347" t="s">
        <v>672</v>
      </c>
      <c r="C88" s="374">
        <v>8864</v>
      </c>
      <c r="D88" s="353">
        <v>0.74</v>
      </c>
      <c r="E88" s="343">
        <f t="shared" ref="E88" si="22">+D88/100</f>
        <v>7.4000000000000003E-3</v>
      </c>
    </row>
    <row r="89" spans="1:5" x14ac:dyDescent="0.25">
      <c r="A89" s="347" t="s">
        <v>673</v>
      </c>
      <c r="C89" s="374">
        <v>8864</v>
      </c>
      <c r="D89" s="353">
        <v>0.74</v>
      </c>
      <c r="E89" s="343">
        <f t="shared" si="6"/>
        <v>7.4000000000000003E-3</v>
      </c>
    </row>
    <row r="90" spans="1:5" x14ac:dyDescent="0.25">
      <c r="A90" s="347" t="s">
        <v>674</v>
      </c>
      <c r="C90" s="374">
        <v>8810</v>
      </c>
      <c r="D90" s="353">
        <v>0.24</v>
      </c>
      <c r="E90" s="343">
        <f t="shared" si="6"/>
        <v>2.3999999999999998E-3</v>
      </c>
    </row>
    <row r="91" spans="1:5" x14ac:dyDescent="0.25">
      <c r="A91" s="347" t="s">
        <v>675</v>
      </c>
      <c r="C91" s="374">
        <v>8861</v>
      </c>
      <c r="D91" s="353">
        <v>0.85</v>
      </c>
      <c r="E91" s="343">
        <f t="shared" si="6"/>
        <v>8.5000000000000006E-3</v>
      </c>
    </row>
    <row r="92" spans="1:5" x14ac:dyDescent="0.25">
      <c r="A92" s="347" t="s">
        <v>676</v>
      </c>
      <c r="C92" s="374">
        <v>8810</v>
      </c>
      <c r="D92" s="353">
        <v>0.18</v>
      </c>
      <c r="E92" s="343">
        <f t="shared" si="6"/>
        <v>1.8E-3</v>
      </c>
    </row>
    <row r="93" spans="1:5" x14ac:dyDescent="0.25">
      <c r="A93" s="347" t="s">
        <v>677</v>
      </c>
      <c r="C93" s="374">
        <v>9070</v>
      </c>
      <c r="D93" s="353">
        <v>0.626</v>
      </c>
      <c r="E93" s="343">
        <f t="shared" si="6"/>
        <v>6.2599999999999999E-3</v>
      </c>
    </row>
    <row r="94" spans="1:5" x14ac:dyDescent="0.25">
      <c r="A94" s="347" t="s">
        <v>678</v>
      </c>
      <c r="C94" s="374">
        <v>8864</v>
      </c>
      <c r="D94" s="353">
        <v>0.74</v>
      </c>
      <c r="E94" s="343">
        <f t="shared" si="6"/>
        <v>7.4000000000000003E-3</v>
      </c>
    </row>
    <row r="95" spans="1:5" x14ac:dyDescent="0.25">
      <c r="A95" s="347" t="s">
        <v>688</v>
      </c>
      <c r="C95" s="374">
        <v>8810</v>
      </c>
      <c r="D95" s="353">
        <v>0.18</v>
      </c>
      <c r="E95" s="343">
        <f t="shared" si="6"/>
        <v>1.8E-3</v>
      </c>
    </row>
    <row r="96" spans="1:5" x14ac:dyDescent="0.25">
      <c r="A96" s="347" t="s">
        <v>687</v>
      </c>
      <c r="C96" s="374">
        <v>8810</v>
      </c>
      <c r="D96" s="353">
        <v>7.0000000000000007E-2</v>
      </c>
      <c r="E96" s="343">
        <f t="shared" si="6"/>
        <v>7.000000000000001E-4</v>
      </c>
    </row>
    <row r="97" spans="1:5" x14ac:dyDescent="0.25">
      <c r="A97" s="347" t="s">
        <v>679</v>
      </c>
      <c r="C97" s="374">
        <v>8810</v>
      </c>
      <c r="D97" s="353">
        <v>7.0000000000000007E-2</v>
      </c>
      <c r="E97" s="343">
        <f t="shared" ref="E97:E98" si="23">+D97/100</f>
        <v>7.000000000000001E-4</v>
      </c>
    </row>
    <row r="98" spans="1:5" x14ac:dyDescent="0.25">
      <c r="A98" s="347" t="s">
        <v>680</v>
      </c>
      <c r="C98" s="374">
        <v>8810</v>
      </c>
      <c r="D98" s="353">
        <v>7.0000000000000007E-2</v>
      </c>
      <c r="E98" s="343">
        <f t="shared" si="23"/>
        <v>7.000000000000001E-4</v>
      </c>
    </row>
    <row r="99" spans="1:5" x14ac:dyDescent="0.25">
      <c r="A99" s="347" t="s">
        <v>681</v>
      </c>
      <c r="C99" s="374">
        <v>8810</v>
      </c>
      <c r="D99" s="353">
        <v>7.0000000000000007E-2</v>
      </c>
      <c r="E99" s="343">
        <f t="shared" ref="E99:E101" si="24">+D99/100</f>
        <v>7.000000000000001E-4</v>
      </c>
    </row>
    <row r="100" spans="1:5" x14ac:dyDescent="0.25">
      <c r="A100" s="347" t="s">
        <v>682</v>
      </c>
      <c r="C100" s="374">
        <v>8810</v>
      </c>
      <c r="D100" s="353">
        <v>7.0000000000000007E-2</v>
      </c>
      <c r="E100" s="343">
        <f t="shared" si="24"/>
        <v>7.000000000000001E-4</v>
      </c>
    </row>
    <row r="101" spans="1:5" x14ac:dyDescent="0.25">
      <c r="A101" s="347" t="s">
        <v>683</v>
      </c>
      <c r="C101" s="374">
        <v>8864</v>
      </c>
      <c r="D101" s="353">
        <v>0.74</v>
      </c>
      <c r="E101" s="343">
        <f t="shared" si="24"/>
        <v>7.4000000000000003E-3</v>
      </c>
    </row>
    <row r="102" spans="1:5" x14ac:dyDescent="0.25">
      <c r="A102" s="347" t="s">
        <v>684</v>
      </c>
      <c r="C102" s="374">
        <v>8864</v>
      </c>
      <c r="D102" s="353">
        <v>0.74</v>
      </c>
      <c r="E102" s="343">
        <f t="shared" si="6"/>
        <v>7.4000000000000003E-3</v>
      </c>
    </row>
    <row r="103" spans="1:5" x14ac:dyDescent="0.25">
      <c r="A103" s="347" t="s">
        <v>685</v>
      </c>
      <c r="C103" s="374">
        <v>8810</v>
      </c>
      <c r="D103" s="353">
        <v>7.0000000000000007E-2</v>
      </c>
      <c r="E103" s="343">
        <f t="shared" si="6"/>
        <v>7.000000000000001E-4</v>
      </c>
    </row>
    <row r="104" spans="1:5" x14ac:dyDescent="0.25">
      <c r="A104" s="347" t="s">
        <v>686</v>
      </c>
      <c r="C104" s="374">
        <v>8810</v>
      </c>
      <c r="D104" s="353">
        <v>7.0000000000000007E-2</v>
      </c>
      <c r="E104" s="343">
        <f t="shared" ref="E104" si="25">+D104/100</f>
        <v>7.000000000000001E-4</v>
      </c>
    </row>
    <row r="105" spans="1:5" x14ac:dyDescent="0.25">
      <c r="A105" s="359"/>
      <c r="C105" s="359"/>
    </row>
    <row r="106" spans="1:5" x14ac:dyDescent="0.25">
      <c r="A106" s="35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FF00"/>
  </sheetPr>
  <dimension ref="A1:AA129"/>
  <sheetViews>
    <sheetView tabSelected="1" topLeftCell="A4" zoomScale="119" zoomScaleNormal="100" workbookViewId="0">
      <selection activeCell="N20" sqref="N20"/>
    </sheetView>
  </sheetViews>
  <sheetFormatPr defaultRowHeight="15" x14ac:dyDescent="0.25"/>
  <cols>
    <col min="1" max="1" width="20.7109375" customWidth="1"/>
    <col min="2" max="2" width="10.140625" bestFit="1" customWidth="1"/>
    <col min="3" max="3" width="12.42578125" bestFit="1" customWidth="1"/>
    <col min="4" max="4" width="14.5703125" customWidth="1"/>
    <col min="5" max="5" width="10.140625" bestFit="1" customWidth="1"/>
    <col min="6" max="6" width="30.7109375" customWidth="1"/>
    <col min="7" max="7" width="11.42578125" bestFit="1" customWidth="1"/>
    <col min="8" max="8" width="8.85546875" bestFit="1" customWidth="1"/>
    <col min="9" max="9" width="6.5703125" bestFit="1" customWidth="1"/>
    <col min="10" max="11" width="0" hidden="1" customWidth="1"/>
    <col min="12" max="13" width="11.28515625" customWidth="1"/>
    <col min="14" max="14" width="12.7109375" customWidth="1"/>
    <col min="15" max="15" width="12.140625" customWidth="1"/>
    <col min="16" max="16" width="12.42578125" customWidth="1"/>
    <col min="17" max="18" width="9.140625" hidden="1" customWidth="1"/>
    <col min="21" max="21" width="11.42578125" bestFit="1" customWidth="1"/>
    <col min="22" max="22" width="13.28515625" customWidth="1"/>
    <col min="23" max="23" width="10.140625" bestFit="1" customWidth="1"/>
    <col min="24" max="24" width="11.28515625" bestFit="1" customWidth="1"/>
    <col min="25" max="25" width="10.7109375" bestFit="1" customWidth="1"/>
  </cols>
  <sheetData>
    <row r="1" spans="1:27" x14ac:dyDescent="0.25">
      <c r="A1" s="18"/>
      <c r="B1" s="18"/>
      <c r="C1" s="18"/>
      <c r="D1" s="19" t="s">
        <v>0</v>
      </c>
      <c r="E1" s="19"/>
      <c r="F1" s="18"/>
      <c r="G1" s="18"/>
      <c r="H1" s="18"/>
      <c r="I1" s="18"/>
      <c r="J1" s="18"/>
      <c r="K1" s="18"/>
      <c r="L1" s="439" t="s">
        <v>160</v>
      </c>
      <c r="M1" s="440"/>
      <c r="N1" s="440"/>
      <c r="O1" s="440"/>
      <c r="P1" s="440"/>
      <c r="Q1" s="440"/>
      <c r="R1" s="440"/>
      <c r="S1" s="441"/>
      <c r="T1" s="24" t="s">
        <v>161</v>
      </c>
      <c r="U1" s="25"/>
      <c r="V1" s="26"/>
      <c r="W1" s="27"/>
      <c r="X1" s="27"/>
      <c r="Y1" s="18"/>
      <c r="Z1" s="18"/>
      <c r="AA1" s="18"/>
    </row>
    <row r="2" spans="1:27" x14ac:dyDescent="0.25">
      <c r="A2" s="18"/>
      <c r="B2" s="18"/>
      <c r="C2" s="18"/>
      <c r="D2" s="19" t="str">
        <f>Instructions!A2</f>
        <v>Program</v>
      </c>
      <c r="E2" s="19"/>
      <c r="F2" s="18"/>
      <c r="G2" s="18"/>
      <c r="H2" s="18"/>
      <c r="I2" s="18"/>
      <c r="J2" s="18"/>
      <c r="K2" s="18"/>
      <c r="L2" s="28" t="s">
        <v>162</v>
      </c>
      <c r="M2" s="29"/>
      <c r="N2" s="30" t="s">
        <v>163</v>
      </c>
      <c r="O2" s="29"/>
      <c r="P2" s="30" t="s">
        <v>164</v>
      </c>
      <c r="Q2" s="18"/>
      <c r="R2" s="18"/>
      <c r="S2" s="31"/>
      <c r="T2" s="28" t="s">
        <v>162</v>
      </c>
      <c r="U2" s="29"/>
      <c r="V2" s="32"/>
      <c r="W2" s="27"/>
      <c r="X2" s="27"/>
      <c r="Y2" s="18"/>
      <c r="Z2" s="18"/>
      <c r="AA2" s="18"/>
    </row>
    <row r="3" spans="1:27" x14ac:dyDescent="0.25">
      <c r="A3" s="18"/>
      <c r="B3" s="18"/>
      <c r="C3" s="18"/>
      <c r="D3" s="19" t="s">
        <v>165</v>
      </c>
      <c r="E3" s="19"/>
      <c r="F3" s="18"/>
      <c r="G3" s="18"/>
      <c r="H3" s="18"/>
      <c r="I3" s="18"/>
      <c r="J3" s="18"/>
      <c r="K3" s="18"/>
      <c r="L3" s="33" t="s">
        <v>166</v>
      </c>
      <c r="M3" s="29"/>
      <c r="N3" s="34" t="s">
        <v>167</v>
      </c>
      <c r="O3" s="29"/>
      <c r="P3" s="34" t="s">
        <v>168</v>
      </c>
      <c r="Q3" s="18"/>
      <c r="R3" s="18"/>
      <c r="S3" s="31"/>
      <c r="T3" s="33" t="s">
        <v>169</v>
      </c>
      <c r="U3" s="29"/>
      <c r="V3" s="32"/>
      <c r="W3" s="27"/>
      <c r="X3" s="27"/>
      <c r="Y3" s="18"/>
      <c r="Z3" s="18"/>
      <c r="AA3" s="18"/>
    </row>
    <row r="4" spans="1:27" ht="15.75" thickBot="1" x14ac:dyDescent="0.3">
      <c r="A4" s="18"/>
      <c r="B4" s="18"/>
      <c r="C4" s="18"/>
      <c r="D4" s="19" t="str">
        <f>Instructions!A3</f>
        <v>Annual Budget FY 2025-2026</v>
      </c>
      <c r="E4" s="19"/>
      <c r="F4" s="18"/>
      <c r="G4" s="18"/>
      <c r="H4" s="18"/>
      <c r="I4" s="18"/>
      <c r="J4" s="18"/>
      <c r="K4" s="18"/>
      <c r="L4" s="35" t="s">
        <v>170</v>
      </c>
      <c r="M4" s="36"/>
      <c r="N4" s="37" t="s">
        <v>171</v>
      </c>
      <c r="O4" s="36"/>
      <c r="P4" s="37" t="s">
        <v>172</v>
      </c>
      <c r="Q4" s="38"/>
      <c r="R4" s="38"/>
      <c r="S4" s="39"/>
      <c r="T4" s="40"/>
      <c r="U4" s="41"/>
      <c r="V4" s="42"/>
      <c r="W4" s="27"/>
      <c r="X4" s="27"/>
      <c r="Y4" s="18"/>
      <c r="Z4" s="18"/>
      <c r="AA4" s="18"/>
    </row>
    <row r="5" spans="1:27" x14ac:dyDescent="0.25">
      <c r="A5" s="18"/>
      <c r="B5" s="18"/>
      <c r="C5" s="18"/>
      <c r="D5" s="19"/>
      <c r="E5" s="19"/>
      <c r="F5" s="18"/>
      <c r="G5" s="18"/>
      <c r="H5" s="18"/>
      <c r="I5" s="18"/>
      <c r="J5" s="18"/>
      <c r="K5" s="18"/>
      <c r="L5" s="43"/>
      <c r="M5" s="18"/>
      <c r="N5" s="18"/>
      <c r="O5" s="44"/>
      <c r="P5" s="44"/>
      <c r="Q5" s="44"/>
      <c r="R5" s="44"/>
      <c r="S5" s="44"/>
      <c r="T5" s="18"/>
      <c r="U5" s="27"/>
      <c r="V5" s="45"/>
      <c r="W5" s="27"/>
      <c r="X5" s="27"/>
      <c r="Y5" s="18"/>
      <c r="Z5" s="18"/>
      <c r="AA5" s="18"/>
    </row>
    <row r="6" spans="1:27" x14ac:dyDescent="0.25">
      <c r="A6" s="18"/>
      <c r="B6" s="19" t="s">
        <v>173</v>
      </c>
      <c r="C6" s="19"/>
      <c r="D6" s="18"/>
      <c r="E6" s="19" t="s">
        <v>174</v>
      </c>
      <c r="F6" s="19"/>
      <c r="G6" s="46"/>
      <c r="H6" s="46" t="s">
        <v>175</v>
      </c>
      <c r="I6" s="46" t="s">
        <v>175</v>
      </c>
      <c r="J6" s="46"/>
      <c r="K6" s="46"/>
      <c r="L6" s="46" t="s">
        <v>174</v>
      </c>
      <c r="M6" s="47" t="s">
        <v>176</v>
      </c>
      <c r="N6" s="47" t="s">
        <v>177</v>
      </c>
      <c r="O6" s="47" t="s">
        <v>178</v>
      </c>
      <c r="P6" s="47" t="s">
        <v>179</v>
      </c>
      <c r="Q6" s="47"/>
      <c r="R6" s="47"/>
      <c r="S6" s="47" t="s">
        <v>180</v>
      </c>
      <c r="T6" s="47" t="s">
        <v>181</v>
      </c>
      <c r="U6" s="48" t="s">
        <v>182</v>
      </c>
      <c r="V6" s="49" t="s">
        <v>183</v>
      </c>
      <c r="W6" s="48" t="s">
        <v>183</v>
      </c>
      <c r="X6" s="48" t="s">
        <v>16</v>
      </c>
      <c r="Y6" s="48" t="s">
        <v>184</v>
      </c>
      <c r="Z6" s="18"/>
      <c r="AA6" s="18"/>
    </row>
    <row r="7" spans="1:27" x14ac:dyDescent="0.25">
      <c r="A7" s="20" t="s">
        <v>185</v>
      </c>
      <c r="B7" s="20" t="s">
        <v>186</v>
      </c>
      <c r="C7" s="20" t="s">
        <v>187</v>
      </c>
      <c r="D7" s="20" t="s">
        <v>188</v>
      </c>
      <c r="E7" s="20" t="s">
        <v>189</v>
      </c>
      <c r="F7" s="20" t="s">
        <v>190</v>
      </c>
      <c r="G7" s="50" t="s">
        <v>191</v>
      </c>
      <c r="H7" s="50" t="s">
        <v>192</v>
      </c>
      <c r="I7" s="50" t="s">
        <v>193</v>
      </c>
      <c r="J7" s="50"/>
      <c r="K7" s="50"/>
      <c r="L7" s="50" t="s">
        <v>192</v>
      </c>
      <c r="M7" s="51" t="s">
        <v>194</v>
      </c>
      <c r="N7" s="51" t="s">
        <v>194</v>
      </c>
      <c r="O7" s="51" t="s">
        <v>194</v>
      </c>
      <c r="P7" s="51" t="s">
        <v>195</v>
      </c>
      <c r="Q7" s="51"/>
      <c r="R7" s="51"/>
      <c r="S7" s="51" t="s">
        <v>196</v>
      </c>
      <c r="T7" s="51" t="s">
        <v>197</v>
      </c>
      <c r="U7" s="52" t="s">
        <v>198</v>
      </c>
      <c r="V7" s="53" t="s">
        <v>199</v>
      </c>
      <c r="W7" s="52" t="s">
        <v>200</v>
      </c>
      <c r="X7" s="52" t="s">
        <v>198</v>
      </c>
      <c r="Y7" s="48" t="s">
        <v>189</v>
      </c>
      <c r="Z7" s="18"/>
      <c r="AA7" s="18"/>
    </row>
    <row r="8" spans="1:27" x14ac:dyDescent="0.25">
      <c r="A8" s="18"/>
      <c r="B8" s="18"/>
      <c r="C8" s="18"/>
      <c r="D8" s="18"/>
      <c r="E8" s="18"/>
      <c r="F8" s="18" t="s">
        <v>58</v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27"/>
      <c r="V8" s="45"/>
      <c r="W8" s="27"/>
      <c r="X8" s="27"/>
      <c r="Y8" s="18"/>
      <c r="Z8" s="18"/>
      <c r="AA8" s="54"/>
    </row>
    <row r="9" spans="1:27" x14ac:dyDescent="0.25">
      <c r="A9" s="425" t="s">
        <v>709</v>
      </c>
      <c r="B9" s="431">
        <v>1</v>
      </c>
      <c r="C9" s="432"/>
      <c r="D9" s="431">
        <v>1</v>
      </c>
      <c r="E9" s="431">
        <v>12</v>
      </c>
      <c r="F9" s="425" t="s">
        <v>717</v>
      </c>
      <c r="G9" s="426">
        <v>45644</v>
      </c>
      <c r="H9" s="18">
        <f>IF(D9&lt;=$B$128,0, IF(AND(G9&gt;=$C$126,G9&lt;=$D$126),0.5,IF(G9&lt;=$C$127,1, IF(G9&gt;=$C$125,0))))</f>
        <v>0.5</v>
      </c>
      <c r="I9" s="427">
        <v>0.02</v>
      </c>
      <c r="J9" s="54">
        <f>IF(MONTH(G9)="",0,IF(MONTH(G9)=1,2,IF(MONTH(G9)=2,1,IF(MONTH(G9)=3,0,IF(MONTH(G9)=4,0,IF(MONTH(G9)=5,0,IF(MONTH(G9)=6,0,)))))))</f>
        <v>0</v>
      </c>
      <c r="K9" s="54">
        <f>IF(MONTH(G9)=7,8,IF(MONTH(G9)=8,7,IF(MONTH(G9)=9,6,IF(MONTH(G9)=10,5,IF(MONTH(G9)=11,4,IF(MONTH(G9)=12,3))))))</f>
        <v>3</v>
      </c>
      <c r="L9" s="342">
        <f>IF(G9&lt;=$C$129,12, IF(G9&gt;=$C$128,(SUM(J9:K9)), IF(MONTH(G9)=4,11, IF(MONTH(G9)=5,10, IF(MONTH(G9)=6,9)))))</f>
        <v>12</v>
      </c>
      <c r="M9" s="429">
        <v>3</v>
      </c>
      <c r="N9" s="429">
        <v>2</v>
      </c>
      <c r="O9" s="429">
        <v>1</v>
      </c>
      <c r="P9" s="54">
        <v>1</v>
      </c>
      <c r="Q9" s="54">
        <f t="shared" ref="Q9:Q18" si="0">IF(G9="",0,IF(MONTH(G9)=1,7,IF(MONTH(G9)=2,8,IF(MONTH(G9)=3,9,IF(MONTH(G9)=4,10,IF(MONTH(G9)=5,11,IF(MONTH(G9)=6,12,)))))))</f>
        <v>0</v>
      </c>
      <c r="R9" s="54">
        <f t="shared" ref="R9:R18" si="1">IF(MONTH(G9)=7,1,IF(MONTH(G9)=8,2,IF(MONTH(G9)=9,3,IF(MONTH(G9)=10,4,IF(MONTH(G9)=11,5,IF(MONTH(G9)=12,6))))))</f>
        <v>6</v>
      </c>
      <c r="S9" s="54">
        <v>1</v>
      </c>
      <c r="T9" s="54">
        <f t="shared" ref="T9:T68" si="2">SUM(Q9:R9)</f>
        <v>6</v>
      </c>
      <c r="U9" s="430">
        <v>53000.22</v>
      </c>
      <c r="V9" s="62">
        <v>0.03</v>
      </c>
      <c r="W9" s="27">
        <f t="shared" ref="W9:W23" si="3">(((13-T9)/12)*U9*V9*D9)*B9</f>
        <v>927.50385000000006</v>
      </c>
      <c r="X9" s="27">
        <f>((U9*B9*D9)+W9)*Y9</f>
        <v>53927.723850000002</v>
      </c>
      <c r="Y9" s="63">
        <f>E9/12</f>
        <v>1</v>
      </c>
      <c r="Z9" s="18"/>
      <c r="AA9" s="54"/>
    </row>
    <row r="10" spans="1:27" x14ac:dyDescent="0.25">
      <c r="A10" s="425" t="s">
        <v>710</v>
      </c>
      <c r="B10" s="431">
        <v>1</v>
      </c>
      <c r="C10" s="432"/>
      <c r="D10" s="431">
        <v>1</v>
      </c>
      <c r="E10" s="431">
        <v>12</v>
      </c>
      <c r="F10" s="425" t="s">
        <v>718</v>
      </c>
      <c r="G10" s="426">
        <v>44795</v>
      </c>
      <c r="H10" s="18">
        <f t="shared" ref="H10:H68" si="4">IF(D10&lt;=$B$128,0, IF(AND(G10&gt;=$C$126,G10&lt;=$D$126),0.5,IF(G10&lt;=$C$127,1, IF(G10&gt;=$C$125,0))))</f>
        <v>1</v>
      </c>
      <c r="I10" s="427">
        <v>0.04</v>
      </c>
      <c r="J10" s="54">
        <f t="shared" ref="J10:J68" si="5">IF(MONTH(G10)="",0,IF(MONTH(G10)=1,2,IF(MONTH(G10)=2,1,IF(MONTH(G10)=3,0,IF(MONTH(G10)=4,0,IF(MONTH(G10)=5,0,IF(MONTH(G10)=6,0,)))))))</f>
        <v>0</v>
      </c>
      <c r="K10" s="54">
        <f t="shared" ref="K10:K68" si="6">IF(MONTH(G10)=7,8,IF(MONTH(G10)=8,7,IF(MONTH(G10)=9,6,IF(MONTH(G10)=10,5,IF(MONTH(G10)=11,4,IF(MONTH(G10)=12,3))))))</f>
        <v>7</v>
      </c>
      <c r="L10" s="342">
        <f t="shared" ref="L10:L68" si="7">IF(G10&lt;=$C$129,12, IF(G10&gt;=$C$128,(SUM(J10:K10)), IF(MONTH(G10)=4,11, IF(MONTH(G10)=5,10, IF(MONTH(G10)=6,9)))))</f>
        <v>12</v>
      </c>
      <c r="M10" s="429">
        <v>0</v>
      </c>
      <c r="N10" s="429">
        <v>0</v>
      </c>
      <c r="O10" s="429">
        <v>0</v>
      </c>
      <c r="P10" s="54">
        <v>1</v>
      </c>
      <c r="Q10" s="54">
        <f t="shared" si="0"/>
        <v>0</v>
      </c>
      <c r="R10" s="54">
        <f t="shared" si="1"/>
        <v>2</v>
      </c>
      <c r="S10" s="54">
        <v>1</v>
      </c>
      <c r="T10" s="54">
        <f t="shared" si="2"/>
        <v>2</v>
      </c>
      <c r="U10" s="430">
        <v>53000.22</v>
      </c>
      <c r="V10" s="62">
        <v>0.03</v>
      </c>
      <c r="W10" s="27">
        <f>(((13-T10)/12)*U10*V10*D10)*B10</f>
        <v>1457.5060499999997</v>
      </c>
      <c r="X10" s="27">
        <f>((U10*B10*D10)+W10)*Y10</f>
        <v>54457.726049999997</v>
      </c>
      <c r="Y10" s="63">
        <f t="shared" ref="Y10:Y68" si="8">E10/12</f>
        <v>1</v>
      </c>
      <c r="Z10" s="18"/>
      <c r="AA10" s="54"/>
    </row>
    <row r="11" spans="1:27" x14ac:dyDescent="0.25">
      <c r="A11" s="425" t="s">
        <v>711</v>
      </c>
      <c r="B11" s="431">
        <v>0.2</v>
      </c>
      <c r="C11" s="425"/>
      <c r="D11" s="431">
        <v>1</v>
      </c>
      <c r="E11" s="431">
        <v>12</v>
      </c>
      <c r="F11" s="425" t="s">
        <v>719</v>
      </c>
      <c r="G11" s="426">
        <v>37116</v>
      </c>
      <c r="H11" s="18">
        <f t="shared" si="4"/>
        <v>1</v>
      </c>
      <c r="I11" s="427">
        <v>0</v>
      </c>
      <c r="J11" s="54">
        <f t="shared" si="5"/>
        <v>0</v>
      </c>
      <c r="K11" s="54">
        <f t="shared" si="6"/>
        <v>7</v>
      </c>
      <c r="L11" s="342">
        <f t="shared" si="7"/>
        <v>12</v>
      </c>
      <c r="M11" s="429">
        <v>7</v>
      </c>
      <c r="N11" s="429">
        <v>2</v>
      </c>
      <c r="O11" s="429">
        <v>2</v>
      </c>
      <c r="P11" s="54">
        <v>1</v>
      </c>
      <c r="Q11" s="54">
        <f t="shared" si="0"/>
        <v>0</v>
      </c>
      <c r="R11" s="54">
        <f t="shared" si="1"/>
        <v>2</v>
      </c>
      <c r="S11" s="54">
        <v>1</v>
      </c>
      <c r="T11" s="54">
        <f t="shared" si="2"/>
        <v>2</v>
      </c>
      <c r="U11" s="430">
        <v>55166.8</v>
      </c>
      <c r="V11" s="62">
        <v>0.03</v>
      </c>
      <c r="W11" s="27">
        <f>(((13-T11)/12)*U11*V11*D11)*B11</f>
        <v>303.41739999999999</v>
      </c>
      <c r="X11" s="27">
        <f>((U11*B11*D11)+W11)*Y11</f>
        <v>11336.777400000001</v>
      </c>
      <c r="Y11" s="63">
        <f t="shared" si="8"/>
        <v>1</v>
      </c>
      <c r="Z11" s="18"/>
      <c r="AA11" s="54"/>
    </row>
    <row r="12" spans="1:27" x14ac:dyDescent="0.25">
      <c r="A12" s="425" t="s">
        <v>712</v>
      </c>
      <c r="B12" s="431">
        <v>1</v>
      </c>
      <c r="C12" s="432"/>
      <c r="D12" s="431">
        <v>1</v>
      </c>
      <c r="E12" s="431">
        <v>12</v>
      </c>
      <c r="F12" s="425" t="s">
        <v>720</v>
      </c>
      <c r="G12" s="426">
        <v>42051</v>
      </c>
      <c r="H12" s="18">
        <f t="shared" si="4"/>
        <v>1</v>
      </c>
      <c r="I12" s="427">
        <v>0.11</v>
      </c>
      <c r="J12" s="54">
        <f t="shared" si="5"/>
        <v>1</v>
      </c>
      <c r="K12" s="54" t="b">
        <f t="shared" si="6"/>
        <v>0</v>
      </c>
      <c r="L12" s="342">
        <f t="shared" si="7"/>
        <v>12</v>
      </c>
      <c r="M12" s="429">
        <v>5</v>
      </c>
      <c r="N12" s="429">
        <v>1</v>
      </c>
      <c r="O12" s="429">
        <v>1</v>
      </c>
      <c r="P12" s="54">
        <v>1</v>
      </c>
      <c r="Q12" s="54">
        <f t="shared" si="0"/>
        <v>8</v>
      </c>
      <c r="R12" s="54" t="b">
        <f t="shared" si="1"/>
        <v>0</v>
      </c>
      <c r="S12" s="54">
        <v>1</v>
      </c>
      <c r="T12" s="54">
        <f t="shared" si="2"/>
        <v>8</v>
      </c>
      <c r="U12" s="430">
        <v>42435.96</v>
      </c>
      <c r="V12" s="62">
        <v>0.03</v>
      </c>
      <c r="W12" s="27">
        <f t="shared" si="3"/>
        <v>530.44950000000006</v>
      </c>
      <c r="X12" s="27">
        <f t="shared" ref="X12:X68" si="9">((U12*B12*D12)+W12)*Y12</f>
        <v>42966.409500000002</v>
      </c>
      <c r="Y12" s="63">
        <f t="shared" si="8"/>
        <v>1</v>
      </c>
      <c r="Z12" s="18"/>
      <c r="AA12" s="54"/>
    </row>
    <row r="13" spans="1:27" x14ac:dyDescent="0.25">
      <c r="A13" s="425" t="s">
        <v>713</v>
      </c>
      <c r="B13" s="431">
        <v>0.5</v>
      </c>
      <c r="C13" s="432"/>
      <c r="D13" s="431">
        <v>1</v>
      </c>
      <c r="E13" s="431">
        <v>12</v>
      </c>
      <c r="F13" s="425" t="s">
        <v>721</v>
      </c>
      <c r="G13" s="426">
        <v>44712</v>
      </c>
      <c r="H13" s="18">
        <f t="shared" si="4"/>
        <v>1</v>
      </c>
      <c r="I13" s="427">
        <v>0.04</v>
      </c>
      <c r="J13" s="54">
        <f t="shared" si="5"/>
        <v>0</v>
      </c>
      <c r="K13" s="54" t="b">
        <f t="shared" si="6"/>
        <v>0</v>
      </c>
      <c r="L13" s="342">
        <f t="shared" si="7"/>
        <v>12</v>
      </c>
      <c r="M13" s="429">
        <v>5</v>
      </c>
      <c r="N13" s="429">
        <v>1</v>
      </c>
      <c r="O13" s="429">
        <v>1</v>
      </c>
      <c r="P13" s="54">
        <v>1</v>
      </c>
      <c r="Q13" s="54">
        <f t="shared" si="0"/>
        <v>11</v>
      </c>
      <c r="R13" s="54" t="b">
        <f t="shared" si="1"/>
        <v>0</v>
      </c>
      <c r="S13" s="54">
        <v>1</v>
      </c>
      <c r="T13" s="54">
        <f t="shared" si="2"/>
        <v>11</v>
      </c>
      <c r="U13" s="430">
        <v>46086.77</v>
      </c>
      <c r="V13" s="62">
        <v>0</v>
      </c>
      <c r="W13" s="27">
        <f t="shared" si="3"/>
        <v>0</v>
      </c>
      <c r="X13" s="27">
        <f t="shared" si="9"/>
        <v>23043.384999999998</v>
      </c>
      <c r="Y13" s="63">
        <f t="shared" si="8"/>
        <v>1</v>
      </c>
      <c r="Z13" s="18"/>
      <c r="AA13" s="54"/>
    </row>
    <row r="14" spans="1:27" x14ac:dyDescent="0.25">
      <c r="A14" s="425" t="s">
        <v>714</v>
      </c>
      <c r="B14" s="431">
        <v>0.5</v>
      </c>
      <c r="C14" s="432"/>
      <c r="D14" s="431">
        <v>1</v>
      </c>
      <c r="E14" s="431">
        <v>12</v>
      </c>
      <c r="F14" s="425" t="s">
        <v>722</v>
      </c>
      <c r="G14" s="426">
        <v>44417</v>
      </c>
      <c r="H14" s="18">
        <f t="shared" si="4"/>
        <v>1</v>
      </c>
      <c r="I14" s="427">
        <v>0.05</v>
      </c>
      <c r="J14" s="54">
        <f t="shared" si="5"/>
        <v>0</v>
      </c>
      <c r="K14" s="54">
        <f t="shared" si="6"/>
        <v>7</v>
      </c>
      <c r="L14" s="342">
        <f t="shared" si="7"/>
        <v>12</v>
      </c>
      <c r="M14" s="429">
        <v>7</v>
      </c>
      <c r="N14" s="429">
        <v>2</v>
      </c>
      <c r="O14" s="429">
        <v>2</v>
      </c>
      <c r="P14" s="54">
        <v>1</v>
      </c>
      <c r="Q14" s="54">
        <f t="shared" si="0"/>
        <v>0</v>
      </c>
      <c r="R14" s="54">
        <f t="shared" si="1"/>
        <v>2</v>
      </c>
      <c r="S14" s="54">
        <v>1</v>
      </c>
      <c r="T14" s="54">
        <f t="shared" si="2"/>
        <v>2</v>
      </c>
      <c r="U14" s="430">
        <v>48172.800000000003</v>
      </c>
      <c r="V14" s="62">
        <v>0</v>
      </c>
      <c r="W14" s="27">
        <f t="shared" si="3"/>
        <v>0</v>
      </c>
      <c r="X14" s="27">
        <f t="shared" si="9"/>
        <v>24086.400000000001</v>
      </c>
      <c r="Y14" s="63">
        <f t="shared" si="8"/>
        <v>1</v>
      </c>
      <c r="Z14" s="18"/>
      <c r="AA14" s="54"/>
    </row>
    <row r="15" spans="1:27" x14ac:dyDescent="0.25">
      <c r="A15" s="425" t="s">
        <v>715</v>
      </c>
      <c r="B15" s="431">
        <v>0.25</v>
      </c>
      <c r="C15" s="432"/>
      <c r="D15" s="431">
        <v>1</v>
      </c>
      <c r="E15" s="431">
        <v>12</v>
      </c>
      <c r="F15" s="425" t="s">
        <v>723</v>
      </c>
      <c r="G15" s="426">
        <v>44200</v>
      </c>
      <c r="H15" s="18">
        <f t="shared" si="4"/>
        <v>1</v>
      </c>
      <c r="I15" s="427">
        <v>0.05</v>
      </c>
      <c r="J15" s="54">
        <f t="shared" si="5"/>
        <v>2</v>
      </c>
      <c r="K15" s="54" t="b">
        <f t="shared" si="6"/>
        <v>0</v>
      </c>
      <c r="L15" s="342">
        <f t="shared" si="7"/>
        <v>12</v>
      </c>
      <c r="M15" s="429">
        <v>5</v>
      </c>
      <c r="N15" s="429">
        <v>2</v>
      </c>
      <c r="O15" s="429">
        <v>2</v>
      </c>
      <c r="P15" s="54">
        <v>1</v>
      </c>
      <c r="Q15" s="54">
        <f t="shared" si="0"/>
        <v>7</v>
      </c>
      <c r="R15" s="54" t="b">
        <f t="shared" si="1"/>
        <v>0</v>
      </c>
      <c r="S15" s="54">
        <v>1</v>
      </c>
      <c r="T15" s="54">
        <f t="shared" si="2"/>
        <v>7</v>
      </c>
      <c r="U15" s="430">
        <v>56160</v>
      </c>
      <c r="V15" s="62">
        <v>0</v>
      </c>
      <c r="W15" s="27">
        <f t="shared" si="3"/>
        <v>0</v>
      </c>
      <c r="X15" s="27">
        <f t="shared" si="9"/>
        <v>14040</v>
      </c>
      <c r="Y15" s="63">
        <f t="shared" si="8"/>
        <v>1</v>
      </c>
      <c r="Z15" s="18"/>
      <c r="AA15" s="54"/>
    </row>
    <row r="16" spans="1:27" x14ac:dyDescent="0.25">
      <c r="A16" s="425" t="s">
        <v>716</v>
      </c>
      <c r="B16" s="431">
        <v>0.25</v>
      </c>
      <c r="C16" s="432"/>
      <c r="D16" s="431">
        <v>1</v>
      </c>
      <c r="E16" s="431">
        <v>12</v>
      </c>
      <c r="F16" s="425" t="s">
        <v>724</v>
      </c>
      <c r="G16" s="426">
        <v>44245</v>
      </c>
      <c r="H16" s="18">
        <f t="shared" si="4"/>
        <v>1</v>
      </c>
      <c r="I16" s="428">
        <v>0.04</v>
      </c>
      <c r="J16" s="54">
        <f t="shared" si="5"/>
        <v>1</v>
      </c>
      <c r="K16" s="54" t="b">
        <f t="shared" si="6"/>
        <v>0</v>
      </c>
      <c r="L16" s="342">
        <f t="shared" si="7"/>
        <v>12</v>
      </c>
      <c r="M16" s="429">
        <v>5</v>
      </c>
      <c r="N16" s="429">
        <v>1</v>
      </c>
      <c r="O16" s="429">
        <v>1</v>
      </c>
      <c r="P16" s="54">
        <v>1</v>
      </c>
      <c r="Q16" s="54">
        <f t="shared" si="0"/>
        <v>8</v>
      </c>
      <c r="R16" s="54" t="b">
        <f t="shared" si="1"/>
        <v>0</v>
      </c>
      <c r="S16" s="54">
        <v>1</v>
      </c>
      <c r="T16" s="54">
        <f t="shared" si="2"/>
        <v>8</v>
      </c>
      <c r="U16" s="430">
        <v>67822.559999999998</v>
      </c>
      <c r="V16" s="62">
        <v>0</v>
      </c>
      <c r="W16" s="27">
        <f t="shared" si="3"/>
        <v>0</v>
      </c>
      <c r="X16" s="27">
        <f t="shared" si="9"/>
        <v>16955.64</v>
      </c>
      <c r="Y16" s="63">
        <f t="shared" si="8"/>
        <v>1</v>
      </c>
      <c r="Z16" s="18"/>
      <c r="AA16" s="54"/>
    </row>
    <row r="17" spans="1:27" x14ac:dyDescent="0.25">
      <c r="A17" s="425" t="s">
        <v>725</v>
      </c>
      <c r="B17" s="431">
        <v>1</v>
      </c>
      <c r="C17" s="432"/>
      <c r="D17" s="431">
        <v>1</v>
      </c>
      <c r="E17" s="431">
        <v>12</v>
      </c>
      <c r="F17" s="432" t="s">
        <v>726</v>
      </c>
      <c r="G17" s="433">
        <v>45839</v>
      </c>
      <c r="H17" s="18">
        <f t="shared" si="4"/>
        <v>0</v>
      </c>
      <c r="I17" s="45">
        <v>0.03</v>
      </c>
      <c r="J17" s="54">
        <f t="shared" si="5"/>
        <v>0</v>
      </c>
      <c r="K17" s="54">
        <f t="shared" si="6"/>
        <v>8</v>
      </c>
      <c r="L17" s="342">
        <f t="shared" si="7"/>
        <v>8</v>
      </c>
      <c r="M17" s="54">
        <v>1</v>
      </c>
      <c r="N17" s="54">
        <v>1</v>
      </c>
      <c r="O17" s="54">
        <v>1</v>
      </c>
      <c r="P17" s="54">
        <v>1</v>
      </c>
      <c r="Q17" s="54">
        <f t="shared" si="0"/>
        <v>0</v>
      </c>
      <c r="R17" s="54">
        <f t="shared" si="1"/>
        <v>1</v>
      </c>
      <c r="S17" s="54">
        <v>1</v>
      </c>
      <c r="T17" s="54">
        <f t="shared" si="2"/>
        <v>1</v>
      </c>
      <c r="U17" s="434">
        <v>72000</v>
      </c>
      <c r="V17" s="62">
        <v>0.03</v>
      </c>
      <c r="W17" s="27">
        <f t="shared" si="3"/>
        <v>2160</v>
      </c>
      <c r="X17" s="27">
        <f t="shared" si="9"/>
        <v>74160</v>
      </c>
      <c r="Y17" s="63">
        <f t="shared" si="8"/>
        <v>1</v>
      </c>
      <c r="Z17" s="18"/>
      <c r="AA17" s="54"/>
    </row>
    <row r="18" spans="1:27" x14ac:dyDescent="0.25">
      <c r="A18" s="425" t="s">
        <v>729</v>
      </c>
      <c r="B18" s="431">
        <v>0.1</v>
      </c>
      <c r="C18" s="425"/>
      <c r="D18" s="431">
        <v>1</v>
      </c>
      <c r="E18" s="431">
        <v>12</v>
      </c>
      <c r="F18" s="432" t="s">
        <v>736</v>
      </c>
      <c r="G18" s="433">
        <v>45839</v>
      </c>
      <c r="H18" s="18">
        <f t="shared" si="4"/>
        <v>0</v>
      </c>
      <c r="I18" s="45">
        <v>0.12</v>
      </c>
      <c r="J18" s="54">
        <f t="shared" si="5"/>
        <v>0</v>
      </c>
      <c r="K18" s="54">
        <f t="shared" si="6"/>
        <v>8</v>
      </c>
      <c r="L18" s="342">
        <f t="shared" si="7"/>
        <v>8</v>
      </c>
      <c r="M18" s="54">
        <v>2</v>
      </c>
      <c r="N18" s="54">
        <v>2</v>
      </c>
      <c r="O18" s="54">
        <v>2</v>
      </c>
      <c r="P18" s="54">
        <v>1</v>
      </c>
      <c r="Q18" s="54">
        <f t="shared" si="0"/>
        <v>0</v>
      </c>
      <c r="R18" s="54">
        <f t="shared" si="1"/>
        <v>1</v>
      </c>
      <c r="S18" s="54">
        <v>1</v>
      </c>
      <c r="T18" s="54">
        <f t="shared" si="2"/>
        <v>1</v>
      </c>
      <c r="U18" s="430">
        <v>108000</v>
      </c>
      <c r="V18" s="62">
        <v>0</v>
      </c>
      <c r="W18" s="27">
        <v>0</v>
      </c>
      <c r="X18" s="27">
        <f t="shared" si="9"/>
        <v>10800</v>
      </c>
      <c r="Y18" s="63">
        <f t="shared" si="8"/>
        <v>1</v>
      </c>
      <c r="Z18" s="64"/>
      <c r="AA18" s="64"/>
    </row>
    <row r="19" spans="1:27" x14ac:dyDescent="0.25">
      <c r="A19" s="445"/>
      <c r="B19" s="431">
        <v>1</v>
      </c>
      <c r="C19" s="432"/>
      <c r="D19" s="431">
        <v>1</v>
      </c>
      <c r="E19" s="431">
        <v>12</v>
      </c>
      <c r="F19" s="432"/>
      <c r="G19" s="433"/>
      <c r="H19" s="18">
        <f t="shared" si="4"/>
        <v>1</v>
      </c>
      <c r="I19" s="45">
        <v>0.03</v>
      </c>
      <c r="J19" s="54">
        <f t="shared" si="5"/>
        <v>2</v>
      </c>
      <c r="K19" s="54" t="b">
        <f t="shared" si="6"/>
        <v>0</v>
      </c>
      <c r="L19" s="342">
        <f t="shared" si="7"/>
        <v>12</v>
      </c>
      <c r="M19" s="54"/>
      <c r="N19" s="54"/>
      <c r="O19" s="54"/>
      <c r="P19" s="54">
        <v>1</v>
      </c>
      <c r="Q19" s="54">
        <f t="shared" ref="Q19:Q68" si="10">IF(G19="",0,IF(MONTH(G19)=1,7,IF(MONTH(G19)=2,8,IF(MONTH(G19)=3,9,IF(MONTH(G19)=4,10,IF(MONTH(G19)=5,11,IF(MONTH(G19)=6,12,)))))))</f>
        <v>0</v>
      </c>
      <c r="R19" s="54" t="b">
        <f t="shared" ref="R19:R68" si="11">IF(MONTH(G19)=7,1,IF(MONTH(G19)=8,2,IF(MONTH(G19)=9,3,IF(MONTH(G19)=10,4,IF(MONTH(G19)=11,5,IF(MONTH(G19)=12,6))))))</f>
        <v>0</v>
      </c>
      <c r="S19" s="54">
        <v>1</v>
      </c>
      <c r="T19" s="54">
        <f t="shared" si="2"/>
        <v>0</v>
      </c>
      <c r="U19" s="434"/>
      <c r="V19" s="62">
        <v>0</v>
      </c>
      <c r="W19" s="27">
        <f t="shared" si="3"/>
        <v>0</v>
      </c>
      <c r="X19" s="27">
        <f t="shared" si="9"/>
        <v>0</v>
      </c>
      <c r="Y19" s="63">
        <f t="shared" si="8"/>
        <v>1</v>
      </c>
      <c r="Z19" s="18"/>
      <c r="AA19" s="54"/>
    </row>
    <row r="20" spans="1:27" x14ac:dyDescent="0.25">
      <c r="A20" s="446"/>
      <c r="B20" s="447">
        <v>1</v>
      </c>
      <c r="C20" s="448"/>
      <c r="D20" s="447">
        <v>1</v>
      </c>
      <c r="E20" s="447">
        <v>12</v>
      </c>
      <c r="F20" s="448"/>
      <c r="G20" s="433">
        <v>45839</v>
      </c>
      <c r="H20" s="18">
        <f t="shared" si="4"/>
        <v>0</v>
      </c>
      <c r="I20" s="45">
        <v>0.03</v>
      </c>
      <c r="J20" s="54">
        <f t="shared" si="5"/>
        <v>0</v>
      </c>
      <c r="K20" s="54">
        <f t="shared" si="6"/>
        <v>8</v>
      </c>
      <c r="L20" s="342">
        <f t="shared" si="7"/>
        <v>8</v>
      </c>
      <c r="M20" s="54"/>
      <c r="N20" s="54"/>
      <c r="O20" s="54"/>
      <c r="P20" s="54">
        <v>1</v>
      </c>
      <c r="Q20" s="54">
        <f t="shared" si="10"/>
        <v>0</v>
      </c>
      <c r="R20" s="54">
        <f t="shared" si="11"/>
        <v>1</v>
      </c>
      <c r="S20" s="54">
        <v>1</v>
      </c>
      <c r="T20" s="54">
        <f t="shared" si="2"/>
        <v>1</v>
      </c>
      <c r="U20" s="434">
        <v>0</v>
      </c>
      <c r="V20" s="62">
        <v>0</v>
      </c>
      <c r="W20" s="27">
        <f t="shared" si="3"/>
        <v>0</v>
      </c>
      <c r="X20" s="27">
        <f t="shared" si="9"/>
        <v>0</v>
      </c>
      <c r="Y20" s="63">
        <f t="shared" si="8"/>
        <v>1</v>
      </c>
      <c r="Z20" s="18"/>
      <c r="AA20" s="54"/>
    </row>
    <row r="21" spans="1:27" x14ac:dyDescent="0.25">
      <c r="A21" s="425" t="s">
        <v>727</v>
      </c>
      <c r="B21" s="431">
        <v>1</v>
      </c>
      <c r="C21" s="432"/>
      <c r="D21" s="431">
        <v>1</v>
      </c>
      <c r="E21" s="431">
        <v>12</v>
      </c>
      <c r="F21" s="432" t="s">
        <v>728</v>
      </c>
      <c r="G21" s="433">
        <v>45839</v>
      </c>
      <c r="H21" s="18">
        <f t="shared" si="4"/>
        <v>0</v>
      </c>
      <c r="I21" s="45">
        <v>0.03</v>
      </c>
      <c r="J21" s="54">
        <f t="shared" si="5"/>
        <v>0</v>
      </c>
      <c r="K21" s="54">
        <f t="shared" si="6"/>
        <v>8</v>
      </c>
      <c r="L21" s="342">
        <f t="shared" si="7"/>
        <v>8</v>
      </c>
      <c r="M21" s="54"/>
      <c r="N21" s="54"/>
      <c r="O21" s="54"/>
      <c r="P21" s="54">
        <v>1</v>
      </c>
      <c r="Q21" s="54">
        <f t="shared" si="10"/>
        <v>0</v>
      </c>
      <c r="R21" s="54">
        <f t="shared" si="11"/>
        <v>1</v>
      </c>
      <c r="S21" s="54">
        <v>1</v>
      </c>
      <c r="T21" s="54">
        <f t="shared" si="2"/>
        <v>1</v>
      </c>
      <c r="U21" s="434">
        <v>5000</v>
      </c>
      <c r="V21" s="62">
        <v>0</v>
      </c>
      <c r="W21" s="27">
        <f t="shared" si="3"/>
        <v>0</v>
      </c>
      <c r="X21" s="27">
        <f t="shared" si="9"/>
        <v>5000</v>
      </c>
      <c r="Y21" s="63">
        <f t="shared" si="8"/>
        <v>1</v>
      </c>
      <c r="Z21" s="18"/>
      <c r="AA21" s="54"/>
    </row>
    <row r="22" spans="1:27" x14ac:dyDescent="0.25">
      <c r="A22" s="425"/>
      <c r="B22" s="431"/>
      <c r="C22" s="432"/>
      <c r="D22" s="431">
        <v>1</v>
      </c>
      <c r="E22" s="431">
        <v>12</v>
      </c>
      <c r="F22" s="432"/>
      <c r="G22" s="433"/>
      <c r="H22" s="18">
        <f t="shared" si="4"/>
        <v>1</v>
      </c>
      <c r="I22" s="45">
        <v>0.03</v>
      </c>
      <c r="J22" s="54">
        <f t="shared" si="5"/>
        <v>2</v>
      </c>
      <c r="K22" s="54" t="b">
        <f t="shared" si="6"/>
        <v>0</v>
      </c>
      <c r="L22" s="342">
        <f t="shared" si="7"/>
        <v>12</v>
      </c>
      <c r="M22" s="54"/>
      <c r="N22" s="54"/>
      <c r="O22" s="54"/>
      <c r="P22" s="54">
        <v>1</v>
      </c>
      <c r="Q22" s="54">
        <f t="shared" si="10"/>
        <v>0</v>
      </c>
      <c r="R22" s="54" t="b">
        <f t="shared" si="11"/>
        <v>0</v>
      </c>
      <c r="S22" s="54">
        <v>1</v>
      </c>
      <c r="T22" s="54">
        <f t="shared" si="2"/>
        <v>0</v>
      </c>
      <c r="U22" s="434">
        <v>0</v>
      </c>
      <c r="V22" s="62">
        <v>0</v>
      </c>
      <c r="W22" s="27">
        <f t="shared" si="3"/>
        <v>0</v>
      </c>
      <c r="X22" s="27">
        <f t="shared" si="9"/>
        <v>0</v>
      </c>
      <c r="Y22" s="63">
        <f t="shared" si="8"/>
        <v>1</v>
      </c>
      <c r="Z22" s="18"/>
      <c r="AA22" s="54"/>
    </row>
    <row r="23" spans="1:27" x14ac:dyDescent="0.25">
      <c r="A23" s="425" t="s">
        <v>727</v>
      </c>
      <c r="B23" s="431">
        <v>1</v>
      </c>
      <c r="C23" s="432"/>
      <c r="D23" s="431">
        <v>1</v>
      </c>
      <c r="E23" s="431">
        <v>12</v>
      </c>
      <c r="F23" s="432" t="s">
        <v>730</v>
      </c>
      <c r="G23" s="433">
        <v>45839</v>
      </c>
      <c r="H23" s="18">
        <f t="shared" si="4"/>
        <v>0</v>
      </c>
      <c r="I23" s="45">
        <v>0.03</v>
      </c>
      <c r="J23" s="54">
        <f t="shared" si="5"/>
        <v>0</v>
      </c>
      <c r="K23" s="54">
        <f t="shared" si="6"/>
        <v>8</v>
      </c>
      <c r="L23" s="342">
        <f t="shared" si="7"/>
        <v>8</v>
      </c>
      <c r="M23" s="54"/>
      <c r="N23" s="54"/>
      <c r="O23" s="54"/>
      <c r="P23" s="54">
        <v>1</v>
      </c>
      <c r="Q23" s="54">
        <f t="shared" si="10"/>
        <v>0</v>
      </c>
      <c r="R23" s="54">
        <f t="shared" si="11"/>
        <v>1</v>
      </c>
      <c r="S23" s="54">
        <v>1</v>
      </c>
      <c r="T23" s="54">
        <f t="shared" si="2"/>
        <v>1</v>
      </c>
      <c r="U23" s="434"/>
      <c r="V23" s="62">
        <v>0</v>
      </c>
      <c r="W23" s="27">
        <f t="shared" si="3"/>
        <v>0</v>
      </c>
      <c r="X23" s="27">
        <f t="shared" si="9"/>
        <v>0</v>
      </c>
      <c r="Y23" s="63">
        <f t="shared" si="8"/>
        <v>1</v>
      </c>
      <c r="Z23" s="18"/>
      <c r="AA23" s="54"/>
    </row>
    <row r="24" spans="1:27" x14ac:dyDescent="0.25">
      <c r="A24" s="425" t="s">
        <v>731</v>
      </c>
      <c r="B24" s="431">
        <v>1</v>
      </c>
      <c r="C24" s="432"/>
      <c r="D24" s="431">
        <v>1</v>
      </c>
      <c r="E24" s="431">
        <v>12</v>
      </c>
      <c r="F24" s="432" t="s">
        <v>732</v>
      </c>
      <c r="G24" s="433">
        <v>45839</v>
      </c>
      <c r="H24" s="18">
        <f t="shared" si="4"/>
        <v>0</v>
      </c>
      <c r="I24" s="45">
        <v>0.03</v>
      </c>
      <c r="J24" s="54">
        <f t="shared" si="5"/>
        <v>0</v>
      </c>
      <c r="K24" s="54">
        <f t="shared" si="6"/>
        <v>8</v>
      </c>
      <c r="L24" s="342">
        <f t="shared" si="7"/>
        <v>8</v>
      </c>
      <c r="M24" s="54"/>
      <c r="N24" s="54"/>
      <c r="O24" s="54"/>
      <c r="P24" s="54">
        <v>1</v>
      </c>
      <c r="Q24" s="54">
        <f t="shared" si="10"/>
        <v>0</v>
      </c>
      <c r="R24" s="54">
        <f t="shared" si="11"/>
        <v>1</v>
      </c>
      <c r="S24" s="54">
        <v>1</v>
      </c>
      <c r="T24" s="54">
        <f t="shared" si="2"/>
        <v>1</v>
      </c>
      <c r="U24" s="434">
        <v>6000</v>
      </c>
      <c r="V24" s="62">
        <v>0</v>
      </c>
      <c r="W24" s="27">
        <f>(((13-T24)/12)*U24*V24*D24)*B24</f>
        <v>0</v>
      </c>
      <c r="X24" s="27">
        <f>((U24*B24*D24)+W24)*Y24</f>
        <v>6000</v>
      </c>
      <c r="Y24" s="63">
        <f t="shared" si="8"/>
        <v>1</v>
      </c>
      <c r="Z24" s="64"/>
      <c r="AA24" s="65"/>
    </row>
    <row r="25" spans="1:27" s="436" customFormat="1" x14ac:dyDescent="0.25">
      <c r="A25" s="425" t="s">
        <v>733</v>
      </c>
      <c r="B25" s="431">
        <v>0.2</v>
      </c>
      <c r="C25" s="432" t="s">
        <v>734</v>
      </c>
      <c r="D25" s="431">
        <v>1</v>
      </c>
      <c r="E25" s="431">
        <v>12</v>
      </c>
      <c r="F25" s="432" t="s">
        <v>735</v>
      </c>
      <c r="G25" s="433">
        <v>39209</v>
      </c>
      <c r="H25" s="18">
        <f t="shared" si="4"/>
        <v>1</v>
      </c>
      <c r="I25" s="45">
        <v>0.1</v>
      </c>
      <c r="J25" s="54">
        <f t="shared" si="5"/>
        <v>0</v>
      </c>
      <c r="K25" s="54" t="b">
        <f t="shared" si="6"/>
        <v>0</v>
      </c>
      <c r="L25" s="342">
        <f t="shared" ref="L25" si="12">IF(G25&lt;=$C$129,12, IF(G25&gt;=$C$128,(SUM(J25:K25)), IF(MONTH(G25)=4,11, IF(MONTH(G25)=5,10, IF(MONTH(G25)=6,9)))))</f>
        <v>12</v>
      </c>
      <c r="M25" s="54">
        <v>8</v>
      </c>
      <c r="N25" s="54">
        <v>2</v>
      </c>
      <c r="O25" s="54">
        <v>2</v>
      </c>
      <c r="P25" s="54">
        <v>1</v>
      </c>
      <c r="Q25" s="54">
        <f t="shared" si="10"/>
        <v>11</v>
      </c>
      <c r="R25" s="54" t="b">
        <f t="shared" si="11"/>
        <v>0</v>
      </c>
      <c r="S25" s="54">
        <v>1</v>
      </c>
      <c r="T25" s="54">
        <f t="shared" si="2"/>
        <v>11</v>
      </c>
      <c r="U25" s="434">
        <v>80000</v>
      </c>
      <c r="V25" s="435">
        <v>0</v>
      </c>
      <c r="W25" s="27">
        <f t="shared" ref="W25" si="13">(((13-T25)/12)*U25*V25*D25)*B25</f>
        <v>0</v>
      </c>
      <c r="X25" s="27">
        <f t="shared" ref="X25" si="14">((U25*B25*D25)+W25)*Y25</f>
        <v>16000</v>
      </c>
      <c r="Y25" s="63">
        <f t="shared" si="8"/>
        <v>1</v>
      </c>
      <c r="Z25" s="18"/>
      <c r="AA25" s="18"/>
    </row>
    <row r="26" spans="1:27" x14ac:dyDescent="0.25">
      <c r="A26" s="55" t="s">
        <v>201</v>
      </c>
      <c r="B26" s="56">
        <v>0</v>
      </c>
      <c r="C26" s="57"/>
      <c r="D26" s="56">
        <v>0</v>
      </c>
      <c r="E26" s="56">
        <v>12</v>
      </c>
      <c r="F26" s="57" t="s">
        <v>190</v>
      </c>
      <c r="G26" s="58"/>
      <c r="H26" s="341">
        <f t="shared" si="4"/>
        <v>0</v>
      </c>
      <c r="I26" s="59">
        <v>0.03</v>
      </c>
      <c r="J26" s="60">
        <f t="shared" si="5"/>
        <v>2</v>
      </c>
      <c r="K26" s="60" t="b">
        <f t="shared" si="6"/>
        <v>0</v>
      </c>
      <c r="L26" s="342">
        <f t="shared" si="7"/>
        <v>12</v>
      </c>
      <c r="M26" s="60">
        <v>1</v>
      </c>
      <c r="N26" s="60">
        <v>1</v>
      </c>
      <c r="O26" s="60">
        <v>1</v>
      </c>
      <c r="P26" s="339">
        <v>1</v>
      </c>
      <c r="Q26" s="60">
        <f t="shared" si="10"/>
        <v>0</v>
      </c>
      <c r="R26" s="60" t="b">
        <f t="shared" si="11"/>
        <v>0</v>
      </c>
      <c r="S26" s="339">
        <v>1</v>
      </c>
      <c r="T26" s="339">
        <f t="shared" si="2"/>
        <v>0</v>
      </c>
      <c r="U26" s="61">
        <v>0</v>
      </c>
      <c r="V26" s="62">
        <v>0</v>
      </c>
      <c r="W26" s="27">
        <f t="shared" ref="W26:W68" si="15">(((13-T26)/12)*U26*V26*D26)*B26</f>
        <v>0</v>
      </c>
      <c r="X26" s="27">
        <f t="shared" si="9"/>
        <v>0</v>
      </c>
      <c r="Y26" s="63">
        <f t="shared" si="8"/>
        <v>1</v>
      </c>
      <c r="Z26" s="66"/>
      <c r="AA26" s="65"/>
    </row>
    <row r="27" spans="1:27" x14ac:dyDescent="0.25">
      <c r="A27" s="55" t="s">
        <v>202</v>
      </c>
      <c r="B27" s="56">
        <v>0</v>
      </c>
      <c r="C27" s="57"/>
      <c r="D27" s="56">
        <v>0</v>
      </c>
      <c r="E27" s="56">
        <v>12</v>
      </c>
      <c r="F27" s="57" t="s">
        <v>190</v>
      </c>
      <c r="G27" s="58"/>
      <c r="H27" s="341">
        <f t="shared" si="4"/>
        <v>0</v>
      </c>
      <c r="I27" s="59">
        <v>0.03</v>
      </c>
      <c r="J27" s="60">
        <f t="shared" si="5"/>
        <v>2</v>
      </c>
      <c r="K27" s="60" t="b">
        <f t="shared" si="6"/>
        <v>0</v>
      </c>
      <c r="L27" s="342">
        <f t="shared" si="7"/>
        <v>12</v>
      </c>
      <c r="M27" s="60">
        <v>1</v>
      </c>
      <c r="N27" s="60">
        <v>1</v>
      </c>
      <c r="O27" s="60">
        <v>1</v>
      </c>
      <c r="P27" s="339">
        <v>1</v>
      </c>
      <c r="Q27" s="60">
        <f t="shared" si="10"/>
        <v>0</v>
      </c>
      <c r="R27" s="60" t="b">
        <f t="shared" si="11"/>
        <v>0</v>
      </c>
      <c r="S27" s="339">
        <v>1</v>
      </c>
      <c r="T27" s="339">
        <f t="shared" si="2"/>
        <v>0</v>
      </c>
      <c r="U27" s="61">
        <v>0</v>
      </c>
      <c r="V27" s="62">
        <v>0</v>
      </c>
      <c r="W27" s="27">
        <f t="shared" si="15"/>
        <v>0</v>
      </c>
      <c r="X27" s="27">
        <f t="shared" si="9"/>
        <v>0</v>
      </c>
      <c r="Y27" s="63">
        <f t="shared" si="8"/>
        <v>1</v>
      </c>
      <c r="Z27" s="64"/>
      <c r="AA27" s="65"/>
    </row>
    <row r="28" spans="1:27" x14ac:dyDescent="0.25">
      <c r="A28" s="55" t="s">
        <v>203</v>
      </c>
      <c r="B28" s="56">
        <v>0</v>
      </c>
      <c r="C28" s="57"/>
      <c r="D28" s="56">
        <v>0</v>
      </c>
      <c r="E28" s="56">
        <v>12</v>
      </c>
      <c r="F28" s="57" t="s">
        <v>190</v>
      </c>
      <c r="G28" s="58"/>
      <c r="H28" s="341">
        <f t="shared" si="4"/>
        <v>0</v>
      </c>
      <c r="I28" s="59">
        <v>0.03</v>
      </c>
      <c r="J28" s="60">
        <f t="shared" si="5"/>
        <v>2</v>
      </c>
      <c r="K28" s="60" t="b">
        <f t="shared" si="6"/>
        <v>0</v>
      </c>
      <c r="L28" s="342">
        <f t="shared" si="7"/>
        <v>12</v>
      </c>
      <c r="M28" s="60">
        <v>1</v>
      </c>
      <c r="N28" s="60">
        <v>1</v>
      </c>
      <c r="O28" s="60">
        <v>1</v>
      </c>
      <c r="P28" s="339">
        <v>1</v>
      </c>
      <c r="Q28" s="60">
        <f t="shared" si="10"/>
        <v>0</v>
      </c>
      <c r="R28" s="60" t="b">
        <f t="shared" si="11"/>
        <v>0</v>
      </c>
      <c r="S28" s="339">
        <v>1</v>
      </c>
      <c r="T28" s="339">
        <f t="shared" si="2"/>
        <v>0</v>
      </c>
      <c r="U28" s="61">
        <v>0</v>
      </c>
      <c r="V28" s="62">
        <v>0</v>
      </c>
      <c r="W28" s="27">
        <f t="shared" si="15"/>
        <v>0</v>
      </c>
      <c r="X28" s="27">
        <f t="shared" si="9"/>
        <v>0</v>
      </c>
      <c r="Y28" s="63">
        <f t="shared" si="8"/>
        <v>1</v>
      </c>
      <c r="Z28" s="64"/>
      <c r="AA28" s="65"/>
    </row>
    <row r="29" spans="1:27" x14ac:dyDescent="0.25">
      <c r="A29" s="55" t="s">
        <v>204</v>
      </c>
      <c r="B29" s="56">
        <v>0</v>
      </c>
      <c r="C29" s="57"/>
      <c r="D29" s="56">
        <v>0</v>
      </c>
      <c r="E29" s="56">
        <v>12</v>
      </c>
      <c r="F29" s="57" t="s">
        <v>190</v>
      </c>
      <c r="G29" s="58"/>
      <c r="H29" s="341">
        <f t="shared" si="4"/>
        <v>0</v>
      </c>
      <c r="I29" s="59">
        <v>0.03</v>
      </c>
      <c r="J29" s="60">
        <f t="shared" si="5"/>
        <v>2</v>
      </c>
      <c r="K29" s="60" t="b">
        <f t="shared" si="6"/>
        <v>0</v>
      </c>
      <c r="L29" s="342">
        <f t="shared" si="7"/>
        <v>12</v>
      </c>
      <c r="M29" s="60">
        <v>1</v>
      </c>
      <c r="N29" s="60">
        <v>1</v>
      </c>
      <c r="O29" s="60">
        <v>1</v>
      </c>
      <c r="P29" s="339">
        <v>1</v>
      </c>
      <c r="Q29" s="60">
        <f t="shared" si="10"/>
        <v>0</v>
      </c>
      <c r="R29" s="60" t="b">
        <f t="shared" si="11"/>
        <v>0</v>
      </c>
      <c r="S29" s="339">
        <v>1</v>
      </c>
      <c r="T29" s="339">
        <f t="shared" si="2"/>
        <v>0</v>
      </c>
      <c r="U29" s="61">
        <v>0</v>
      </c>
      <c r="V29" s="62">
        <v>0</v>
      </c>
      <c r="W29" s="27">
        <f t="shared" si="15"/>
        <v>0</v>
      </c>
      <c r="X29" s="27">
        <f t="shared" si="9"/>
        <v>0</v>
      </c>
      <c r="Y29" s="63">
        <f t="shared" si="8"/>
        <v>1</v>
      </c>
      <c r="Z29" s="64"/>
      <c r="AA29" s="65"/>
    </row>
    <row r="30" spans="1:27" x14ac:dyDescent="0.25">
      <c r="A30" s="55" t="s">
        <v>205</v>
      </c>
      <c r="B30" s="56">
        <v>0</v>
      </c>
      <c r="C30" s="57"/>
      <c r="D30" s="56">
        <v>0</v>
      </c>
      <c r="E30" s="56">
        <v>12</v>
      </c>
      <c r="F30" s="57" t="s">
        <v>190</v>
      </c>
      <c r="G30" s="58"/>
      <c r="H30" s="341">
        <f t="shared" si="4"/>
        <v>0</v>
      </c>
      <c r="I30" s="59">
        <v>0.03</v>
      </c>
      <c r="J30" s="60">
        <f t="shared" si="5"/>
        <v>2</v>
      </c>
      <c r="K30" s="60" t="b">
        <f t="shared" si="6"/>
        <v>0</v>
      </c>
      <c r="L30" s="342">
        <f t="shared" si="7"/>
        <v>12</v>
      </c>
      <c r="M30" s="60">
        <v>1</v>
      </c>
      <c r="N30" s="60">
        <v>1</v>
      </c>
      <c r="O30" s="60">
        <v>1</v>
      </c>
      <c r="P30" s="339">
        <v>1</v>
      </c>
      <c r="Q30" s="60">
        <f t="shared" si="10"/>
        <v>0</v>
      </c>
      <c r="R30" s="60" t="b">
        <f t="shared" si="11"/>
        <v>0</v>
      </c>
      <c r="S30" s="339">
        <v>1</v>
      </c>
      <c r="T30" s="339">
        <f t="shared" si="2"/>
        <v>0</v>
      </c>
      <c r="U30" s="61">
        <v>0</v>
      </c>
      <c r="V30" s="62">
        <v>0</v>
      </c>
      <c r="W30" s="27">
        <f t="shared" si="15"/>
        <v>0</v>
      </c>
      <c r="X30" s="27">
        <f t="shared" si="9"/>
        <v>0</v>
      </c>
      <c r="Y30" s="63">
        <f t="shared" si="8"/>
        <v>1</v>
      </c>
      <c r="Z30" s="64"/>
      <c r="AA30" s="65"/>
    </row>
    <row r="31" spans="1:27" x14ac:dyDescent="0.25">
      <c r="A31" s="55" t="s">
        <v>206</v>
      </c>
      <c r="B31" s="56">
        <v>0</v>
      </c>
      <c r="C31" s="57"/>
      <c r="D31" s="56">
        <v>0</v>
      </c>
      <c r="E31" s="56">
        <v>12</v>
      </c>
      <c r="F31" s="57" t="s">
        <v>190</v>
      </c>
      <c r="G31" s="58"/>
      <c r="H31" s="341">
        <f t="shared" si="4"/>
        <v>0</v>
      </c>
      <c r="I31" s="59">
        <v>0.03</v>
      </c>
      <c r="J31" s="60">
        <f t="shared" si="5"/>
        <v>2</v>
      </c>
      <c r="K31" s="60" t="b">
        <f t="shared" si="6"/>
        <v>0</v>
      </c>
      <c r="L31" s="342">
        <f t="shared" si="7"/>
        <v>12</v>
      </c>
      <c r="M31" s="60">
        <v>1</v>
      </c>
      <c r="N31" s="60">
        <v>1</v>
      </c>
      <c r="O31" s="60">
        <v>1</v>
      </c>
      <c r="P31" s="339">
        <v>1</v>
      </c>
      <c r="Q31" s="60">
        <f t="shared" si="10"/>
        <v>0</v>
      </c>
      <c r="R31" s="60" t="b">
        <f t="shared" si="11"/>
        <v>0</v>
      </c>
      <c r="S31" s="339">
        <v>1</v>
      </c>
      <c r="T31" s="339">
        <f t="shared" si="2"/>
        <v>0</v>
      </c>
      <c r="U31" s="61">
        <v>0</v>
      </c>
      <c r="V31" s="62">
        <v>0</v>
      </c>
      <c r="W31" s="27">
        <f t="shared" si="15"/>
        <v>0</v>
      </c>
      <c r="X31" s="27">
        <f t="shared" si="9"/>
        <v>0</v>
      </c>
      <c r="Y31" s="63">
        <f t="shared" si="8"/>
        <v>1</v>
      </c>
      <c r="Z31" s="64"/>
      <c r="AA31" s="64"/>
    </row>
    <row r="32" spans="1:27" x14ac:dyDescent="0.25">
      <c r="A32" s="55" t="s">
        <v>207</v>
      </c>
      <c r="B32" s="56">
        <v>0</v>
      </c>
      <c r="C32" s="57"/>
      <c r="D32" s="56">
        <v>0</v>
      </c>
      <c r="E32" s="56">
        <v>12</v>
      </c>
      <c r="F32" s="57" t="s">
        <v>190</v>
      </c>
      <c r="G32" s="58"/>
      <c r="H32" s="341">
        <f t="shared" si="4"/>
        <v>0</v>
      </c>
      <c r="I32" s="59">
        <v>0.03</v>
      </c>
      <c r="J32" s="60">
        <f t="shared" si="5"/>
        <v>2</v>
      </c>
      <c r="K32" s="60" t="b">
        <f t="shared" si="6"/>
        <v>0</v>
      </c>
      <c r="L32" s="342">
        <f t="shared" si="7"/>
        <v>12</v>
      </c>
      <c r="M32" s="60">
        <v>1</v>
      </c>
      <c r="N32" s="60">
        <v>1</v>
      </c>
      <c r="O32" s="60">
        <v>1</v>
      </c>
      <c r="P32" s="339">
        <v>1</v>
      </c>
      <c r="Q32" s="60">
        <f t="shared" si="10"/>
        <v>0</v>
      </c>
      <c r="R32" s="60" t="b">
        <f t="shared" si="11"/>
        <v>0</v>
      </c>
      <c r="S32" s="339">
        <v>1</v>
      </c>
      <c r="T32" s="339">
        <f t="shared" si="2"/>
        <v>0</v>
      </c>
      <c r="U32" s="61">
        <v>0</v>
      </c>
      <c r="V32" s="62">
        <v>0</v>
      </c>
      <c r="W32" s="27">
        <f t="shared" si="15"/>
        <v>0</v>
      </c>
      <c r="X32" s="27">
        <f t="shared" si="9"/>
        <v>0</v>
      </c>
      <c r="Y32" s="63">
        <f t="shared" si="8"/>
        <v>1</v>
      </c>
      <c r="Z32" s="64"/>
      <c r="AA32" s="64"/>
    </row>
    <row r="33" spans="1:27" x14ac:dyDescent="0.25">
      <c r="A33" s="55" t="s">
        <v>208</v>
      </c>
      <c r="B33" s="56">
        <v>0</v>
      </c>
      <c r="C33" s="57"/>
      <c r="D33" s="56">
        <v>0</v>
      </c>
      <c r="E33" s="56">
        <v>12</v>
      </c>
      <c r="F33" s="57" t="s">
        <v>190</v>
      </c>
      <c r="G33" s="58"/>
      <c r="H33" s="341">
        <f t="shared" si="4"/>
        <v>0</v>
      </c>
      <c r="I33" s="59">
        <v>0.03</v>
      </c>
      <c r="J33" s="60">
        <f t="shared" si="5"/>
        <v>2</v>
      </c>
      <c r="K33" s="60" t="b">
        <f t="shared" si="6"/>
        <v>0</v>
      </c>
      <c r="L33" s="342">
        <f t="shared" si="7"/>
        <v>12</v>
      </c>
      <c r="M33" s="60">
        <v>1</v>
      </c>
      <c r="N33" s="60">
        <v>1</v>
      </c>
      <c r="O33" s="60">
        <v>1</v>
      </c>
      <c r="P33" s="339">
        <v>1</v>
      </c>
      <c r="Q33" s="60">
        <f t="shared" si="10"/>
        <v>0</v>
      </c>
      <c r="R33" s="60" t="b">
        <f t="shared" si="11"/>
        <v>0</v>
      </c>
      <c r="S33" s="339">
        <v>1</v>
      </c>
      <c r="T33" s="339">
        <f t="shared" si="2"/>
        <v>0</v>
      </c>
      <c r="U33" s="61">
        <v>0</v>
      </c>
      <c r="V33" s="62">
        <v>0</v>
      </c>
      <c r="W33" s="27">
        <f t="shared" si="15"/>
        <v>0</v>
      </c>
      <c r="X33" s="27">
        <f t="shared" si="9"/>
        <v>0</v>
      </c>
      <c r="Y33" s="63">
        <f t="shared" si="8"/>
        <v>1</v>
      </c>
      <c r="Z33" s="64"/>
      <c r="AA33" s="64"/>
    </row>
    <row r="34" spans="1:27" x14ac:dyDescent="0.25">
      <c r="A34" s="55" t="s">
        <v>209</v>
      </c>
      <c r="B34" s="56">
        <v>0</v>
      </c>
      <c r="C34" s="57"/>
      <c r="D34" s="56">
        <v>0</v>
      </c>
      <c r="E34" s="56">
        <v>12</v>
      </c>
      <c r="F34" s="57" t="s">
        <v>190</v>
      </c>
      <c r="G34" s="58"/>
      <c r="H34" s="341">
        <f t="shared" si="4"/>
        <v>0</v>
      </c>
      <c r="I34" s="59">
        <v>0.03</v>
      </c>
      <c r="J34" s="60">
        <f t="shared" si="5"/>
        <v>2</v>
      </c>
      <c r="K34" s="60" t="b">
        <f t="shared" si="6"/>
        <v>0</v>
      </c>
      <c r="L34" s="342">
        <f t="shared" si="7"/>
        <v>12</v>
      </c>
      <c r="M34" s="60">
        <v>1</v>
      </c>
      <c r="N34" s="60">
        <v>1</v>
      </c>
      <c r="O34" s="60">
        <v>1</v>
      </c>
      <c r="P34" s="339">
        <v>1</v>
      </c>
      <c r="Q34" s="60">
        <f t="shared" si="10"/>
        <v>0</v>
      </c>
      <c r="R34" s="60" t="b">
        <f t="shared" si="11"/>
        <v>0</v>
      </c>
      <c r="S34" s="339">
        <v>1</v>
      </c>
      <c r="T34" s="339">
        <f t="shared" si="2"/>
        <v>0</v>
      </c>
      <c r="U34" s="61">
        <v>0</v>
      </c>
      <c r="V34" s="62">
        <v>0</v>
      </c>
      <c r="W34" s="27">
        <f t="shared" si="15"/>
        <v>0</v>
      </c>
      <c r="X34" s="27">
        <f t="shared" si="9"/>
        <v>0</v>
      </c>
      <c r="Y34" s="63">
        <f t="shared" si="8"/>
        <v>1</v>
      </c>
      <c r="Z34" s="64"/>
      <c r="AA34" s="64"/>
    </row>
    <row r="35" spans="1:27" x14ac:dyDescent="0.25">
      <c r="A35" s="55" t="s">
        <v>210</v>
      </c>
      <c r="B35" s="56">
        <v>0</v>
      </c>
      <c r="C35" s="57"/>
      <c r="D35" s="56">
        <v>0</v>
      </c>
      <c r="E35" s="56">
        <v>12</v>
      </c>
      <c r="F35" s="57" t="s">
        <v>190</v>
      </c>
      <c r="G35" s="58"/>
      <c r="H35" s="341">
        <f t="shared" si="4"/>
        <v>0</v>
      </c>
      <c r="I35" s="59">
        <v>0.03</v>
      </c>
      <c r="J35" s="60">
        <f t="shared" si="5"/>
        <v>2</v>
      </c>
      <c r="K35" s="60" t="b">
        <f t="shared" si="6"/>
        <v>0</v>
      </c>
      <c r="L35" s="342">
        <f t="shared" si="7"/>
        <v>12</v>
      </c>
      <c r="M35" s="60">
        <v>1</v>
      </c>
      <c r="N35" s="60">
        <v>1</v>
      </c>
      <c r="O35" s="60">
        <v>1</v>
      </c>
      <c r="P35" s="339">
        <v>1</v>
      </c>
      <c r="Q35" s="60">
        <f t="shared" si="10"/>
        <v>0</v>
      </c>
      <c r="R35" s="60" t="b">
        <f t="shared" si="11"/>
        <v>0</v>
      </c>
      <c r="S35" s="339">
        <v>1</v>
      </c>
      <c r="T35" s="339">
        <f t="shared" si="2"/>
        <v>0</v>
      </c>
      <c r="U35" s="61">
        <v>0</v>
      </c>
      <c r="V35" s="62">
        <v>0</v>
      </c>
      <c r="W35" s="27">
        <f t="shared" si="15"/>
        <v>0</v>
      </c>
      <c r="X35" s="27">
        <f t="shared" si="9"/>
        <v>0</v>
      </c>
      <c r="Y35" s="63">
        <f t="shared" si="8"/>
        <v>1</v>
      </c>
      <c r="Z35" s="64"/>
      <c r="AA35" s="64"/>
    </row>
    <row r="36" spans="1:27" x14ac:dyDescent="0.25">
      <c r="A36" s="55" t="s">
        <v>211</v>
      </c>
      <c r="B36" s="56">
        <v>0</v>
      </c>
      <c r="C36" s="57"/>
      <c r="D36" s="56">
        <v>0</v>
      </c>
      <c r="E36" s="56">
        <v>12</v>
      </c>
      <c r="F36" s="57" t="s">
        <v>190</v>
      </c>
      <c r="G36" s="58"/>
      <c r="H36" s="341">
        <f t="shared" si="4"/>
        <v>0</v>
      </c>
      <c r="I36" s="59">
        <v>0.03</v>
      </c>
      <c r="J36" s="60">
        <f t="shared" si="5"/>
        <v>2</v>
      </c>
      <c r="K36" s="60" t="b">
        <f t="shared" si="6"/>
        <v>0</v>
      </c>
      <c r="L36" s="342">
        <f t="shared" si="7"/>
        <v>12</v>
      </c>
      <c r="M36" s="60">
        <v>1</v>
      </c>
      <c r="N36" s="60">
        <v>1</v>
      </c>
      <c r="O36" s="60">
        <v>1</v>
      </c>
      <c r="P36" s="339">
        <v>1</v>
      </c>
      <c r="Q36" s="60">
        <f t="shared" si="10"/>
        <v>0</v>
      </c>
      <c r="R36" s="60" t="b">
        <f t="shared" si="11"/>
        <v>0</v>
      </c>
      <c r="S36" s="339">
        <v>1</v>
      </c>
      <c r="T36" s="339">
        <f t="shared" si="2"/>
        <v>0</v>
      </c>
      <c r="U36" s="61">
        <v>0</v>
      </c>
      <c r="V36" s="62">
        <v>0</v>
      </c>
      <c r="W36" s="27">
        <f t="shared" si="15"/>
        <v>0</v>
      </c>
      <c r="X36" s="27">
        <f t="shared" si="9"/>
        <v>0</v>
      </c>
      <c r="Y36" s="63">
        <f t="shared" si="8"/>
        <v>1</v>
      </c>
      <c r="Z36" s="64"/>
      <c r="AA36" s="64"/>
    </row>
    <row r="37" spans="1:27" x14ac:dyDescent="0.25">
      <c r="A37" s="55" t="s">
        <v>212</v>
      </c>
      <c r="B37" s="56">
        <v>0</v>
      </c>
      <c r="C37" s="57"/>
      <c r="D37" s="56">
        <v>0</v>
      </c>
      <c r="E37" s="56">
        <v>12</v>
      </c>
      <c r="F37" s="57" t="s">
        <v>190</v>
      </c>
      <c r="G37" s="58"/>
      <c r="H37" s="341">
        <f t="shared" si="4"/>
        <v>0</v>
      </c>
      <c r="I37" s="59">
        <v>0.03</v>
      </c>
      <c r="J37" s="60">
        <f t="shared" si="5"/>
        <v>2</v>
      </c>
      <c r="K37" s="60" t="b">
        <f t="shared" si="6"/>
        <v>0</v>
      </c>
      <c r="L37" s="342">
        <f t="shared" si="7"/>
        <v>12</v>
      </c>
      <c r="M37" s="60">
        <v>1</v>
      </c>
      <c r="N37" s="60">
        <v>1</v>
      </c>
      <c r="O37" s="60">
        <v>1</v>
      </c>
      <c r="P37" s="339">
        <v>1</v>
      </c>
      <c r="Q37" s="60">
        <f t="shared" si="10"/>
        <v>0</v>
      </c>
      <c r="R37" s="60" t="b">
        <f t="shared" si="11"/>
        <v>0</v>
      </c>
      <c r="S37" s="339">
        <v>1</v>
      </c>
      <c r="T37" s="339">
        <f t="shared" si="2"/>
        <v>0</v>
      </c>
      <c r="U37" s="61">
        <v>0</v>
      </c>
      <c r="V37" s="62">
        <v>0</v>
      </c>
      <c r="W37" s="27">
        <f t="shared" si="15"/>
        <v>0</v>
      </c>
      <c r="X37" s="27">
        <f t="shared" si="9"/>
        <v>0</v>
      </c>
      <c r="Y37" s="63">
        <f t="shared" si="8"/>
        <v>1</v>
      </c>
      <c r="Z37" s="64"/>
      <c r="AA37" s="64"/>
    </row>
    <row r="38" spans="1:27" x14ac:dyDescent="0.25">
      <c r="A38" s="55" t="s">
        <v>213</v>
      </c>
      <c r="B38" s="56">
        <v>0</v>
      </c>
      <c r="C38" s="57"/>
      <c r="D38" s="56">
        <v>0</v>
      </c>
      <c r="E38" s="56">
        <v>12</v>
      </c>
      <c r="F38" s="57" t="s">
        <v>190</v>
      </c>
      <c r="G38" s="58"/>
      <c r="H38" s="341">
        <f t="shared" si="4"/>
        <v>0</v>
      </c>
      <c r="I38" s="59">
        <v>0.03</v>
      </c>
      <c r="J38" s="60">
        <f t="shared" si="5"/>
        <v>2</v>
      </c>
      <c r="K38" s="60" t="b">
        <f t="shared" si="6"/>
        <v>0</v>
      </c>
      <c r="L38" s="342">
        <f t="shared" si="7"/>
        <v>12</v>
      </c>
      <c r="M38" s="60">
        <v>1</v>
      </c>
      <c r="N38" s="60">
        <v>1</v>
      </c>
      <c r="O38" s="60">
        <v>1</v>
      </c>
      <c r="P38" s="339">
        <v>1</v>
      </c>
      <c r="Q38" s="60">
        <f t="shared" si="10"/>
        <v>0</v>
      </c>
      <c r="R38" s="60" t="b">
        <f t="shared" si="11"/>
        <v>0</v>
      </c>
      <c r="S38" s="339">
        <v>1</v>
      </c>
      <c r="T38" s="339">
        <f t="shared" si="2"/>
        <v>0</v>
      </c>
      <c r="U38" s="61">
        <v>0</v>
      </c>
      <c r="V38" s="62">
        <v>0</v>
      </c>
      <c r="W38" s="27">
        <f t="shared" si="15"/>
        <v>0</v>
      </c>
      <c r="X38" s="27">
        <f t="shared" si="9"/>
        <v>0</v>
      </c>
      <c r="Y38" s="63">
        <f t="shared" si="8"/>
        <v>1</v>
      </c>
      <c r="Z38" s="64"/>
      <c r="AA38" s="64"/>
    </row>
    <row r="39" spans="1:27" x14ac:dyDescent="0.25">
      <c r="A39" s="55" t="s">
        <v>214</v>
      </c>
      <c r="B39" s="56">
        <v>0</v>
      </c>
      <c r="C39" s="57"/>
      <c r="D39" s="56">
        <v>0</v>
      </c>
      <c r="E39" s="56">
        <v>12</v>
      </c>
      <c r="F39" s="57" t="s">
        <v>190</v>
      </c>
      <c r="G39" s="58"/>
      <c r="H39" s="341">
        <f t="shared" si="4"/>
        <v>0</v>
      </c>
      <c r="I39" s="59">
        <v>0.03</v>
      </c>
      <c r="J39" s="60">
        <f t="shared" si="5"/>
        <v>2</v>
      </c>
      <c r="K39" s="60" t="b">
        <f t="shared" si="6"/>
        <v>0</v>
      </c>
      <c r="L39" s="342">
        <f t="shared" si="7"/>
        <v>12</v>
      </c>
      <c r="M39" s="60">
        <v>1</v>
      </c>
      <c r="N39" s="60">
        <v>1</v>
      </c>
      <c r="O39" s="60">
        <v>1</v>
      </c>
      <c r="P39" s="339">
        <v>1</v>
      </c>
      <c r="Q39" s="60">
        <f t="shared" si="10"/>
        <v>0</v>
      </c>
      <c r="R39" s="60" t="b">
        <f t="shared" si="11"/>
        <v>0</v>
      </c>
      <c r="S39" s="339">
        <v>1</v>
      </c>
      <c r="T39" s="339">
        <f t="shared" si="2"/>
        <v>0</v>
      </c>
      <c r="U39" s="61">
        <v>0</v>
      </c>
      <c r="V39" s="62">
        <v>0</v>
      </c>
      <c r="W39" s="27">
        <f t="shared" si="15"/>
        <v>0</v>
      </c>
      <c r="X39" s="27">
        <f t="shared" si="9"/>
        <v>0</v>
      </c>
      <c r="Y39" s="63">
        <f t="shared" si="8"/>
        <v>1</v>
      </c>
      <c r="Z39" s="64"/>
      <c r="AA39" s="64"/>
    </row>
    <row r="40" spans="1:27" x14ac:dyDescent="0.25">
      <c r="A40" s="55" t="s">
        <v>215</v>
      </c>
      <c r="B40" s="56">
        <v>0</v>
      </c>
      <c r="C40" s="57"/>
      <c r="D40" s="56">
        <v>0</v>
      </c>
      <c r="E40" s="56">
        <v>12</v>
      </c>
      <c r="F40" s="57" t="s">
        <v>190</v>
      </c>
      <c r="G40" s="58"/>
      <c r="H40" s="341">
        <f t="shared" si="4"/>
        <v>0</v>
      </c>
      <c r="I40" s="59">
        <v>0.03</v>
      </c>
      <c r="J40" s="60">
        <f t="shared" si="5"/>
        <v>2</v>
      </c>
      <c r="K40" s="60" t="b">
        <f t="shared" si="6"/>
        <v>0</v>
      </c>
      <c r="L40" s="342">
        <f t="shared" si="7"/>
        <v>12</v>
      </c>
      <c r="M40" s="60">
        <v>1</v>
      </c>
      <c r="N40" s="60">
        <v>1</v>
      </c>
      <c r="O40" s="60">
        <v>1</v>
      </c>
      <c r="P40" s="339">
        <v>1</v>
      </c>
      <c r="Q40" s="60">
        <f t="shared" si="10"/>
        <v>0</v>
      </c>
      <c r="R40" s="60" t="b">
        <f t="shared" si="11"/>
        <v>0</v>
      </c>
      <c r="S40" s="339">
        <v>1</v>
      </c>
      <c r="T40" s="339">
        <f t="shared" si="2"/>
        <v>0</v>
      </c>
      <c r="U40" s="61">
        <v>0</v>
      </c>
      <c r="V40" s="62">
        <v>0</v>
      </c>
      <c r="W40" s="27">
        <f t="shared" si="15"/>
        <v>0</v>
      </c>
      <c r="X40" s="27">
        <f t="shared" si="9"/>
        <v>0</v>
      </c>
      <c r="Y40" s="63">
        <f t="shared" si="8"/>
        <v>1</v>
      </c>
      <c r="Z40" s="64"/>
      <c r="AA40" s="64"/>
    </row>
    <row r="41" spans="1:27" x14ac:dyDescent="0.25">
      <c r="A41" s="55" t="s">
        <v>216</v>
      </c>
      <c r="B41" s="56">
        <v>0</v>
      </c>
      <c r="C41" s="57"/>
      <c r="D41" s="56">
        <v>0</v>
      </c>
      <c r="E41" s="56">
        <v>12</v>
      </c>
      <c r="F41" s="57" t="s">
        <v>190</v>
      </c>
      <c r="G41" s="58"/>
      <c r="H41" s="341">
        <f t="shared" si="4"/>
        <v>0</v>
      </c>
      <c r="I41" s="59">
        <v>0.03</v>
      </c>
      <c r="J41" s="60">
        <f t="shared" si="5"/>
        <v>2</v>
      </c>
      <c r="K41" s="60" t="b">
        <f t="shared" si="6"/>
        <v>0</v>
      </c>
      <c r="L41" s="342">
        <f t="shared" si="7"/>
        <v>12</v>
      </c>
      <c r="M41" s="60">
        <v>1</v>
      </c>
      <c r="N41" s="60">
        <v>1</v>
      </c>
      <c r="O41" s="60">
        <v>1</v>
      </c>
      <c r="P41" s="339">
        <v>1</v>
      </c>
      <c r="Q41" s="60">
        <f t="shared" si="10"/>
        <v>0</v>
      </c>
      <c r="R41" s="60" t="b">
        <f t="shared" si="11"/>
        <v>0</v>
      </c>
      <c r="S41" s="339">
        <v>1</v>
      </c>
      <c r="T41" s="339">
        <f t="shared" si="2"/>
        <v>0</v>
      </c>
      <c r="U41" s="61">
        <v>0</v>
      </c>
      <c r="V41" s="62">
        <v>0</v>
      </c>
      <c r="W41" s="27">
        <f t="shared" si="15"/>
        <v>0</v>
      </c>
      <c r="X41" s="27">
        <f t="shared" si="9"/>
        <v>0</v>
      </c>
      <c r="Y41" s="63">
        <f t="shared" si="8"/>
        <v>1</v>
      </c>
      <c r="Z41" s="64"/>
      <c r="AA41" s="64"/>
    </row>
    <row r="42" spans="1:27" x14ac:dyDescent="0.25">
      <c r="A42" s="55" t="s">
        <v>217</v>
      </c>
      <c r="B42" s="56">
        <v>0</v>
      </c>
      <c r="C42" s="57"/>
      <c r="D42" s="56">
        <v>0</v>
      </c>
      <c r="E42" s="56">
        <v>12</v>
      </c>
      <c r="F42" s="57" t="s">
        <v>190</v>
      </c>
      <c r="G42" s="58"/>
      <c r="H42" s="341">
        <f t="shared" si="4"/>
        <v>0</v>
      </c>
      <c r="I42" s="59">
        <v>0.03</v>
      </c>
      <c r="J42" s="60">
        <f t="shared" si="5"/>
        <v>2</v>
      </c>
      <c r="K42" s="60" t="b">
        <f t="shared" si="6"/>
        <v>0</v>
      </c>
      <c r="L42" s="342">
        <f t="shared" si="7"/>
        <v>12</v>
      </c>
      <c r="M42" s="60">
        <v>1</v>
      </c>
      <c r="N42" s="60">
        <v>1</v>
      </c>
      <c r="O42" s="60">
        <v>1</v>
      </c>
      <c r="P42" s="339">
        <v>1</v>
      </c>
      <c r="Q42" s="60">
        <f t="shared" si="10"/>
        <v>0</v>
      </c>
      <c r="R42" s="60" t="b">
        <f t="shared" si="11"/>
        <v>0</v>
      </c>
      <c r="S42" s="339">
        <v>1</v>
      </c>
      <c r="T42" s="339">
        <f t="shared" si="2"/>
        <v>0</v>
      </c>
      <c r="U42" s="61">
        <v>0</v>
      </c>
      <c r="V42" s="62">
        <v>0</v>
      </c>
      <c r="W42" s="27">
        <f t="shared" si="15"/>
        <v>0</v>
      </c>
      <c r="X42" s="27">
        <f t="shared" si="9"/>
        <v>0</v>
      </c>
      <c r="Y42" s="63">
        <f t="shared" si="8"/>
        <v>1</v>
      </c>
      <c r="Z42" s="64"/>
      <c r="AA42" s="64"/>
    </row>
    <row r="43" spans="1:27" x14ac:dyDescent="0.25">
      <c r="A43" s="55" t="s">
        <v>218</v>
      </c>
      <c r="B43" s="56">
        <v>0</v>
      </c>
      <c r="C43" s="57"/>
      <c r="D43" s="56">
        <v>0</v>
      </c>
      <c r="E43" s="56">
        <v>12</v>
      </c>
      <c r="F43" s="57" t="s">
        <v>190</v>
      </c>
      <c r="G43" s="58"/>
      <c r="H43" s="341">
        <f t="shared" si="4"/>
        <v>0</v>
      </c>
      <c r="I43" s="59">
        <v>0.03</v>
      </c>
      <c r="J43" s="60">
        <f t="shared" si="5"/>
        <v>2</v>
      </c>
      <c r="K43" s="60" t="b">
        <f t="shared" si="6"/>
        <v>0</v>
      </c>
      <c r="L43" s="342">
        <f t="shared" si="7"/>
        <v>12</v>
      </c>
      <c r="M43" s="60">
        <v>1</v>
      </c>
      <c r="N43" s="60">
        <v>1</v>
      </c>
      <c r="O43" s="60">
        <v>1</v>
      </c>
      <c r="P43" s="339">
        <v>1</v>
      </c>
      <c r="Q43" s="60">
        <f t="shared" si="10"/>
        <v>0</v>
      </c>
      <c r="R43" s="60" t="b">
        <f t="shared" si="11"/>
        <v>0</v>
      </c>
      <c r="S43" s="339">
        <v>1</v>
      </c>
      <c r="T43" s="339">
        <f t="shared" si="2"/>
        <v>0</v>
      </c>
      <c r="U43" s="61">
        <v>0</v>
      </c>
      <c r="V43" s="62">
        <v>0</v>
      </c>
      <c r="W43" s="27">
        <f t="shared" si="15"/>
        <v>0</v>
      </c>
      <c r="X43" s="27">
        <f t="shared" si="9"/>
        <v>0</v>
      </c>
      <c r="Y43" s="63">
        <f t="shared" si="8"/>
        <v>1</v>
      </c>
      <c r="Z43" s="64"/>
      <c r="AA43" s="64"/>
    </row>
    <row r="44" spans="1:27" x14ac:dyDescent="0.25">
      <c r="A44" s="55" t="s">
        <v>219</v>
      </c>
      <c r="B44" s="56">
        <v>0</v>
      </c>
      <c r="C44" s="57"/>
      <c r="D44" s="56">
        <v>0</v>
      </c>
      <c r="E44" s="56">
        <v>12</v>
      </c>
      <c r="F44" s="57" t="s">
        <v>190</v>
      </c>
      <c r="G44" s="58"/>
      <c r="H44" s="341">
        <f t="shared" si="4"/>
        <v>0</v>
      </c>
      <c r="I44" s="59">
        <v>0.03</v>
      </c>
      <c r="J44" s="60">
        <f t="shared" si="5"/>
        <v>2</v>
      </c>
      <c r="K44" s="60" t="b">
        <f t="shared" si="6"/>
        <v>0</v>
      </c>
      <c r="L44" s="342">
        <f t="shared" si="7"/>
        <v>12</v>
      </c>
      <c r="M44" s="60">
        <v>1</v>
      </c>
      <c r="N44" s="60">
        <v>1</v>
      </c>
      <c r="O44" s="60">
        <v>1</v>
      </c>
      <c r="P44" s="339">
        <v>1</v>
      </c>
      <c r="Q44" s="60">
        <f t="shared" si="10"/>
        <v>0</v>
      </c>
      <c r="R44" s="60" t="b">
        <f t="shared" si="11"/>
        <v>0</v>
      </c>
      <c r="S44" s="339">
        <v>1</v>
      </c>
      <c r="T44" s="339">
        <f t="shared" si="2"/>
        <v>0</v>
      </c>
      <c r="U44" s="61">
        <v>0</v>
      </c>
      <c r="V44" s="62">
        <v>0</v>
      </c>
      <c r="W44" s="27">
        <f t="shared" si="15"/>
        <v>0</v>
      </c>
      <c r="X44" s="27">
        <f t="shared" si="9"/>
        <v>0</v>
      </c>
      <c r="Y44" s="63">
        <f t="shared" si="8"/>
        <v>1</v>
      </c>
      <c r="Z44" s="64"/>
      <c r="AA44" s="64"/>
    </row>
    <row r="45" spans="1:27" x14ac:dyDescent="0.25">
      <c r="A45" s="55" t="s">
        <v>220</v>
      </c>
      <c r="B45" s="56">
        <v>0</v>
      </c>
      <c r="C45" s="57"/>
      <c r="D45" s="56">
        <v>0</v>
      </c>
      <c r="E45" s="56">
        <v>12</v>
      </c>
      <c r="F45" s="57" t="s">
        <v>190</v>
      </c>
      <c r="G45" s="58"/>
      <c r="H45" s="341">
        <f t="shared" si="4"/>
        <v>0</v>
      </c>
      <c r="I45" s="59">
        <v>0.03</v>
      </c>
      <c r="J45" s="60">
        <f t="shared" si="5"/>
        <v>2</v>
      </c>
      <c r="K45" s="60" t="b">
        <f t="shared" si="6"/>
        <v>0</v>
      </c>
      <c r="L45" s="342">
        <f t="shared" si="7"/>
        <v>12</v>
      </c>
      <c r="M45" s="60">
        <v>1</v>
      </c>
      <c r="N45" s="60">
        <v>1</v>
      </c>
      <c r="O45" s="60">
        <v>1</v>
      </c>
      <c r="P45" s="339">
        <v>1</v>
      </c>
      <c r="Q45" s="60">
        <f t="shared" si="10"/>
        <v>0</v>
      </c>
      <c r="R45" s="60" t="b">
        <f t="shared" si="11"/>
        <v>0</v>
      </c>
      <c r="S45" s="339">
        <v>1</v>
      </c>
      <c r="T45" s="339">
        <f t="shared" si="2"/>
        <v>0</v>
      </c>
      <c r="U45" s="61">
        <v>0</v>
      </c>
      <c r="V45" s="62">
        <v>0</v>
      </c>
      <c r="W45" s="27">
        <f t="shared" si="15"/>
        <v>0</v>
      </c>
      <c r="X45" s="27">
        <f t="shared" si="9"/>
        <v>0</v>
      </c>
      <c r="Y45" s="63">
        <f t="shared" si="8"/>
        <v>1</v>
      </c>
      <c r="Z45" s="64"/>
      <c r="AA45" s="64"/>
    </row>
    <row r="46" spans="1:27" x14ac:dyDescent="0.25">
      <c r="A46" s="55" t="s">
        <v>221</v>
      </c>
      <c r="B46" s="56">
        <v>0</v>
      </c>
      <c r="C46" s="57"/>
      <c r="D46" s="56">
        <v>0</v>
      </c>
      <c r="E46" s="56">
        <v>12</v>
      </c>
      <c r="F46" s="57" t="s">
        <v>190</v>
      </c>
      <c r="G46" s="58"/>
      <c r="H46" s="341">
        <f t="shared" si="4"/>
        <v>0</v>
      </c>
      <c r="I46" s="59">
        <v>0.03</v>
      </c>
      <c r="J46" s="60">
        <f t="shared" si="5"/>
        <v>2</v>
      </c>
      <c r="K46" s="60" t="b">
        <f t="shared" si="6"/>
        <v>0</v>
      </c>
      <c r="L46" s="342">
        <f t="shared" si="7"/>
        <v>12</v>
      </c>
      <c r="M46" s="60">
        <v>1</v>
      </c>
      <c r="N46" s="60">
        <v>1</v>
      </c>
      <c r="O46" s="60">
        <v>1</v>
      </c>
      <c r="P46" s="339">
        <v>1</v>
      </c>
      <c r="Q46" s="60">
        <f t="shared" si="10"/>
        <v>0</v>
      </c>
      <c r="R46" s="60" t="b">
        <f t="shared" si="11"/>
        <v>0</v>
      </c>
      <c r="S46" s="339">
        <v>1</v>
      </c>
      <c r="T46" s="339">
        <f t="shared" si="2"/>
        <v>0</v>
      </c>
      <c r="U46" s="61">
        <v>0</v>
      </c>
      <c r="V46" s="62">
        <v>0</v>
      </c>
      <c r="W46" s="27">
        <f t="shared" si="15"/>
        <v>0</v>
      </c>
      <c r="X46" s="27">
        <f t="shared" si="9"/>
        <v>0</v>
      </c>
      <c r="Y46" s="63">
        <f t="shared" si="8"/>
        <v>1</v>
      </c>
      <c r="Z46" s="64"/>
      <c r="AA46" s="64"/>
    </row>
    <row r="47" spans="1:27" x14ac:dyDescent="0.25">
      <c r="A47" s="55" t="s">
        <v>222</v>
      </c>
      <c r="B47" s="56">
        <v>0</v>
      </c>
      <c r="C47" s="57"/>
      <c r="D47" s="56">
        <v>0</v>
      </c>
      <c r="E47" s="56">
        <v>12</v>
      </c>
      <c r="F47" s="57" t="s">
        <v>190</v>
      </c>
      <c r="G47" s="58"/>
      <c r="H47" s="341">
        <f t="shared" si="4"/>
        <v>0</v>
      </c>
      <c r="I47" s="59">
        <v>0.03</v>
      </c>
      <c r="J47" s="60">
        <f t="shared" si="5"/>
        <v>2</v>
      </c>
      <c r="K47" s="60" t="b">
        <f t="shared" si="6"/>
        <v>0</v>
      </c>
      <c r="L47" s="342">
        <f t="shared" si="7"/>
        <v>12</v>
      </c>
      <c r="M47" s="60">
        <v>1</v>
      </c>
      <c r="N47" s="60">
        <v>1</v>
      </c>
      <c r="O47" s="60">
        <v>1</v>
      </c>
      <c r="P47" s="339">
        <v>1</v>
      </c>
      <c r="Q47" s="60">
        <f t="shared" si="10"/>
        <v>0</v>
      </c>
      <c r="R47" s="60" t="b">
        <f t="shared" si="11"/>
        <v>0</v>
      </c>
      <c r="S47" s="339">
        <v>1</v>
      </c>
      <c r="T47" s="339">
        <f t="shared" si="2"/>
        <v>0</v>
      </c>
      <c r="U47" s="61">
        <v>0</v>
      </c>
      <c r="V47" s="62">
        <v>0</v>
      </c>
      <c r="W47" s="27">
        <f t="shared" si="15"/>
        <v>0</v>
      </c>
      <c r="X47" s="27">
        <f t="shared" si="9"/>
        <v>0</v>
      </c>
      <c r="Y47" s="63">
        <f t="shared" si="8"/>
        <v>1</v>
      </c>
      <c r="Z47" s="64"/>
      <c r="AA47" s="64"/>
    </row>
    <row r="48" spans="1:27" x14ac:dyDescent="0.25">
      <c r="A48" s="55" t="s">
        <v>223</v>
      </c>
      <c r="B48" s="56">
        <v>0</v>
      </c>
      <c r="C48" s="57"/>
      <c r="D48" s="56">
        <v>0</v>
      </c>
      <c r="E48" s="56">
        <v>12</v>
      </c>
      <c r="F48" s="57" t="s">
        <v>190</v>
      </c>
      <c r="G48" s="58"/>
      <c r="H48" s="341">
        <f t="shared" si="4"/>
        <v>0</v>
      </c>
      <c r="I48" s="59">
        <v>0.03</v>
      </c>
      <c r="J48" s="60">
        <f t="shared" si="5"/>
        <v>2</v>
      </c>
      <c r="K48" s="60" t="b">
        <f t="shared" si="6"/>
        <v>0</v>
      </c>
      <c r="L48" s="342">
        <f t="shared" si="7"/>
        <v>12</v>
      </c>
      <c r="M48" s="60">
        <v>1</v>
      </c>
      <c r="N48" s="60">
        <v>1</v>
      </c>
      <c r="O48" s="60">
        <v>1</v>
      </c>
      <c r="P48" s="339">
        <v>1</v>
      </c>
      <c r="Q48" s="60">
        <f t="shared" si="10"/>
        <v>0</v>
      </c>
      <c r="R48" s="60" t="b">
        <f t="shared" si="11"/>
        <v>0</v>
      </c>
      <c r="S48" s="339">
        <v>1</v>
      </c>
      <c r="T48" s="339">
        <f t="shared" si="2"/>
        <v>0</v>
      </c>
      <c r="U48" s="61">
        <v>0</v>
      </c>
      <c r="V48" s="62">
        <v>0</v>
      </c>
      <c r="W48" s="27">
        <f t="shared" si="15"/>
        <v>0</v>
      </c>
      <c r="X48" s="27">
        <f t="shared" si="9"/>
        <v>0</v>
      </c>
      <c r="Y48" s="63">
        <f t="shared" si="8"/>
        <v>1</v>
      </c>
      <c r="Z48" s="64"/>
      <c r="AA48" s="64"/>
    </row>
    <row r="49" spans="1:27" x14ac:dyDescent="0.25">
      <c r="A49" s="55" t="s">
        <v>224</v>
      </c>
      <c r="B49" s="56">
        <v>0</v>
      </c>
      <c r="C49" s="57"/>
      <c r="D49" s="56">
        <v>0</v>
      </c>
      <c r="E49" s="56">
        <v>12</v>
      </c>
      <c r="F49" s="57" t="s">
        <v>190</v>
      </c>
      <c r="G49" s="58"/>
      <c r="H49" s="341">
        <f t="shared" si="4"/>
        <v>0</v>
      </c>
      <c r="I49" s="59">
        <v>0.03</v>
      </c>
      <c r="J49" s="60">
        <f t="shared" si="5"/>
        <v>2</v>
      </c>
      <c r="K49" s="60" t="b">
        <f t="shared" si="6"/>
        <v>0</v>
      </c>
      <c r="L49" s="342">
        <f t="shared" si="7"/>
        <v>12</v>
      </c>
      <c r="M49" s="60">
        <v>1</v>
      </c>
      <c r="N49" s="60">
        <v>1</v>
      </c>
      <c r="O49" s="60">
        <v>1</v>
      </c>
      <c r="P49" s="339">
        <v>1</v>
      </c>
      <c r="Q49" s="60">
        <f t="shared" si="10"/>
        <v>0</v>
      </c>
      <c r="R49" s="60" t="b">
        <f t="shared" si="11"/>
        <v>0</v>
      </c>
      <c r="S49" s="339">
        <v>1</v>
      </c>
      <c r="T49" s="339">
        <f t="shared" si="2"/>
        <v>0</v>
      </c>
      <c r="U49" s="61">
        <v>0</v>
      </c>
      <c r="V49" s="62">
        <v>0</v>
      </c>
      <c r="W49" s="27">
        <f t="shared" si="15"/>
        <v>0</v>
      </c>
      <c r="X49" s="27">
        <f t="shared" si="9"/>
        <v>0</v>
      </c>
      <c r="Y49" s="63">
        <f t="shared" si="8"/>
        <v>1</v>
      </c>
      <c r="Z49" s="64"/>
      <c r="AA49" s="64"/>
    </row>
    <row r="50" spans="1:27" x14ac:dyDescent="0.25">
      <c r="A50" s="55" t="s">
        <v>225</v>
      </c>
      <c r="B50" s="56">
        <v>0</v>
      </c>
      <c r="C50" s="57"/>
      <c r="D50" s="56">
        <v>0</v>
      </c>
      <c r="E50" s="56">
        <v>12</v>
      </c>
      <c r="F50" s="57" t="s">
        <v>190</v>
      </c>
      <c r="G50" s="58"/>
      <c r="H50" s="341">
        <f t="shared" si="4"/>
        <v>0</v>
      </c>
      <c r="I50" s="59">
        <v>0.03</v>
      </c>
      <c r="J50" s="60">
        <f t="shared" si="5"/>
        <v>2</v>
      </c>
      <c r="K50" s="60" t="b">
        <f t="shared" si="6"/>
        <v>0</v>
      </c>
      <c r="L50" s="342">
        <f t="shared" si="7"/>
        <v>12</v>
      </c>
      <c r="M50" s="60">
        <v>1</v>
      </c>
      <c r="N50" s="60">
        <v>1</v>
      </c>
      <c r="O50" s="60">
        <v>1</v>
      </c>
      <c r="P50" s="339">
        <v>1</v>
      </c>
      <c r="Q50" s="60">
        <f t="shared" si="10"/>
        <v>0</v>
      </c>
      <c r="R50" s="60" t="b">
        <f t="shared" si="11"/>
        <v>0</v>
      </c>
      <c r="S50" s="339">
        <v>1</v>
      </c>
      <c r="T50" s="339">
        <f t="shared" si="2"/>
        <v>0</v>
      </c>
      <c r="U50" s="61">
        <v>0</v>
      </c>
      <c r="V50" s="62">
        <v>0</v>
      </c>
      <c r="W50" s="27">
        <f t="shared" si="15"/>
        <v>0</v>
      </c>
      <c r="X50" s="27">
        <f t="shared" si="9"/>
        <v>0</v>
      </c>
      <c r="Y50" s="63">
        <f t="shared" si="8"/>
        <v>1</v>
      </c>
      <c r="Z50" s="64"/>
      <c r="AA50" s="64"/>
    </row>
    <row r="51" spans="1:27" x14ac:dyDescent="0.25">
      <c r="A51" s="55" t="s">
        <v>226</v>
      </c>
      <c r="B51" s="56">
        <v>0</v>
      </c>
      <c r="C51" s="57"/>
      <c r="D51" s="56">
        <v>0</v>
      </c>
      <c r="E51" s="56">
        <v>12</v>
      </c>
      <c r="F51" s="57" t="s">
        <v>190</v>
      </c>
      <c r="G51" s="58"/>
      <c r="H51" s="341">
        <f t="shared" si="4"/>
        <v>0</v>
      </c>
      <c r="I51" s="59">
        <v>0.03</v>
      </c>
      <c r="J51" s="60">
        <f t="shared" si="5"/>
        <v>2</v>
      </c>
      <c r="K51" s="60" t="b">
        <f t="shared" si="6"/>
        <v>0</v>
      </c>
      <c r="L51" s="342">
        <f t="shared" si="7"/>
        <v>12</v>
      </c>
      <c r="M51" s="60">
        <v>1</v>
      </c>
      <c r="N51" s="60">
        <v>1</v>
      </c>
      <c r="O51" s="60">
        <v>1</v>
      </c>
      <c r="P51" s="339">
        <v>1</v>
      </c>
      <c r="Q51" s="60">
        <f t="shared" si="10"/>
        <v>0</v>
      </c>
      <c r="R51" s="60" t="b">
        <f t="shared" si="11"/>
        <v>0</v>
      </c>
      <c r="S51" s="339">
        <v>1</v>
      </c>
      <c r="T51" s="339">
        <f t="shared" si="2"/>
        <v>0</v>
      </c>
      <c r="U51" s="61">
        <v>0</v>
      </c>
      <c r="V51" s="62">
        <v>0</v>
      </c>
      <c r="W51" s="27">
        <f t="shared" si="15"/>
        <v>0</v>
      </c>
      <c r="X51" s="27">
        <f t="shared" si="9"/>
        <v>0</v>
      </c>
      <c r="Y51" s="63">
        <f t="shared" si="8"/>
        <v>1</v>
      </c>
      <c r="Z51" s="64"/>
      <c r="AA51" s="64"/>
    </row>
    <row r="52" spans="1:27" x14ac:dyDescent="0.25">
      <c r="A52" s="55" t="s">
        <v>227</v>
      </c>
      <c r="B52" s="56">
        <v>0</v>
      </c>
      <c r="C52" s="57"/>
      <c r="D52" s="56">
        <v>0</v>
      </c>
      <c r="E52" s="56">
        <v>12</v>
      </c>
      <c r="F52" s="57" t="s">
        <v>190</v>
      </c>
      <c r="G52" s="58"/>
      <c r="H52" s="341">
        <f t="shared" si="4"/>
        <v>0</v>
      </c>
      <c r="I52" s="59">
        <v>0.03</v>
      </c>
      <c r="J52" s="60">
        <f t="shared" si="5"/>
        <v>2</v>
      </c>
      <c r="K52" s="60" t="b">
        <f t="shared" si="6"/>
        <v>0</v>
      </c>
      <c r="L52" s="342">
        <f t="shared" si="7"/>
        <v>12</v>
      </c>
      <c r="M52" s="60">
        <v>1</v>
      </c>
      <c r="N52" s="60">
        <v>1</v>
      </c>
      <c r="O52" s="60">
        <v>1</v>
      </c>
      <c r="P52" s="339">
        <v>1</v>
      </c>
      <c r="Q52" s="60">
        <f t="shared" si="10"/>
        <v>0</v>
      </c>
      <c r="R52" s="60" t="b">
        <f t="shared" si="11"/>
        <v>0</v>
      </c>
      <c r="S52" s="339">
        <v>1</v>
      </c>
      <c r="T52" s="339">
        <f t="shared" si="2"/>
        <v>0</v>
      </c>
      <c r="U52" s="61">
        <v>0</v>
      </c>
      <c r="V52" s="62">
        <v>0</v>
      </c>
      <c r="W52" s="27">
        <f t="shared" si="15"/>
        <v>0</v>
      </c>
      <c r="X52" s="27">
        <f t="shared" si="9"/>
        <v>0</v>
      </c>
      <c r="Y52" s="63">
        <f t="shared" si="8"/>
        <v>1</v>
      </c>
      <c r="Z52" s="64"/>
      <c r="AA52" s="64"/>
    </row>
    <row r="53" spans="1:27" x14ac:dyDescent="0.25">
      <c r="A53" s="55" t="s">
        <v>228</v>
      </c>
      <c r="B53" s="56">
        <v>0</v>
      </c>
      <c r="C53" s="57"/>
      <c r="D53" s="56">
        <v>0</v>
      </c>
      <c r="E53" s="56">
        <v>12</v>
      </c>
      <c r="F53" s="57" t="s">
        <v>190</v>
      </c>
      <c r="G53" s="58"/>
      <c r="H53" s="341">
        <f t="shared" si="4"/>
        <v>0</v>
      </c>
      <c r="I53" s="59">
        <v>0.03</v>
      </c>
      <c r="J53" s="60">
        <f t="shared" si="5"/>
        <v>2</v>
      </c>
      <c r="K53" s="60" t="b">
        <f t="shared" si="6"/>
        <v>0</v>
      </c>
      <c r="L53" s="342">
        <f t="shared" si="7"/>
        <v>12</v>
      </c>
      <c r="M53" s="60">
        <v>1</v>
      </c>
      <c r="N53" s="60">
        <v>1</v>
      </c>
      <c r="O53" s="60">
        <v>1</v>
      </c>
      <c r="P53" s="339">
        <v>1</v>
      </c>
      <c r="Q53" s="60">
        <f t="shared" si="10"/>
        <v>0</v>
      </c>
      <c r="R53" s="60" t="b">
        <f t="shared" si="11"/>
        <v>0</v>
      </c>
      <c r="S53" s="339">
        <v>1</v>
      </c>
      <c r="T53" s="339">
        <f t="shared" si="2"/>
        <v>0</v>
      </c>
      <c r="U53" s="61">
        <v>0</v>
      </c>
      <c r="V53" s="62">
        <v>0</v>
      </c>
      <c r="W53" s="27">
        <f t="shared" si="15"/>
        <v>0</v>
      </c>
      <c r="X53" s="27">
        <f t="shared" si="9"/>
        <v>0</v>
      </c>
      <c r="Y53" s="63">
        <f t="shared" si="8"/>
        <v>1</v>
      </c>
      <c r="Z53" s="64"/>
      <c r="AA53" s="64"/>
    </row>
    <row r="54" spans="1:27" x14ac:dyDescent="0.25">
      <c r="A54" s="55" t="s">
        <v>229</v>
      </c>
      <c r="B54" s="56">
        <v>0</v>
      </c>
      <c r="C54" s="57"/>
      <c r="D54" s="56">
        <v>0</v>
      </c>
      <c r="E54" s="56">
        <v>12</v>
      </c>
      <c r="F54" s="57" t="s">
        <v>190</v>
      </c>
      <c r="G54" s="58"/>
      <c r="H54" s="341">
        <f t="shared" si="4"/>
        <v>0</v>
      </c>
      <c r="I54" s="59">
        <v>0.03</v>
      </c>
      <c r="J54" s="60">
        <f t="shared" si="5"/>
        <v>2</v>
      </c>
      <c r="K54" s="60" t="b">
        <f t="shared" si="6"/>
        <v>0</v>
      </c>
      <c r="L54" s="342">
        <f t="shared" si="7"/>
        <v>12</v>
      </c>
      <c r="M54" s="60">
        <v>1</v>
      </c>
      <c r="N54" s="60">
        <v>1</v>
      </c>
      <c r="O54" s="60">
        <v>1</v>
      </c>
      <c r="P54" s="339">
        <v>1</v>
      </c>
      <c r="Q54" s="60">
        <f t="shared" si="10"/>
        <v>0</v>
      </c>
      <c r="R54" s="60" t="b">
        <f t="shared" si="11"/>
        <v>0</v>
      </c>
      <c r="S54" s="339">
        <v>1</v>
      </c>
      <c r="T54" s="339">
        <f t="shared" si="2"/>
        <v>0</v>
      </c>
      <c r="U54" s="61">
        <v>0</v>
      </c>
      <c r="V54" s="62">
        <v>0</v>
      </c>
      <c r="W54" s="27">
        <f t="shared" si="15"/>
        <v>0</v>
      </c>
      <c r="X54" s="27">
        <f t="shared" si="9"/>
        <v>0</v>
      </c>
      <c r="Y54" s="63">
        <f t="shared" si="8"/>
        <v>1</v>
      </c>
      <c r="Z54" s="64"/>
      <c r="AA54" s="64"/>
    </row>
    <row r="55" spans="1:27" x14ac:dyDescent="0.25">
      <c r="A55" s="55" t="s">
        <v>230</v>
      </c>
      <c r="B55" s="56">
        <v>0</v>
      </c>
      <c r="C55" s="57"/>
      <c r="D55" s="56">
        <v>0</v>
      </c>
      <c r="E55" s="56">
        <v>12</v>
      </c>
      <c r="F55" s="57" t="s">
        <v>190</v>
      </c>
      <c r="G55" s="58"/>
      <c r="H55" s="341">
        <f t="shared" si="4"/>
        <v>0</v>
      </c>
      <c r="I55" s="59">
        <v>0.03</v>
      </c>
      <c r="J55" s="60">
        <f t="shared" si="5"/>
        <v>2</v>
      </c>
      <c r="K55" s="60" t="b">
        <f t="shared" si="6"/>
        <v>0</v>
      </c>
      <c r="L55" s="342">
        <f t="shared" si="7"/>
        <v>12</v>
      </c>
      <c r="M55" s="60">
        <v>1</v>
      </c>
      <c r="N55" s="60">
        <v>1</v>
      </c>
      <c r="O55" s="60">
        <v>1</v>
      </c>
      <c r="P55" s="339">
        <v>1</v>
      </c>
      <c r="Q55" s="60">
        <f t="shared" si="10"/>
        <v>0</v>
      </c>
      <c r="R55" s="60" t="b">
        <f t="shared" si="11"/>
        <v>0</v>
      </c>
      <c r="S55" s="339">
        <v>1</v>
      </c>
      <c r="T55" s="339">
        <f t="shared" si="2"/>
        <v>0</v>
      </c>
      <c r="U55" s="61">
        <v>0</v>
      </c>
      <c r="V55" s="62">
        <v>0</v>
      </c>
      <c r="W55" s="27">
        <f t="shared" si="15"/>
        <v>0</v>
      </c>
      <c r="X55" s="27">
        <f t="shared" si="9"/>
        <v>0</v>
      </c>
      <c r="Y55" s="63">
        <f t="shared" si="8"/>
        <v>1</v>
      </c>
      <c r="Z55" s="64"/>
      <c r="AA55" s="64"/>
    </row>
    <row r="56" spans="1:27" x14ac:dyDescent="0.25">
      <c r="A56" s="55" t="s">
        <v>231</v>
      </c>
      <c r="B56" s="56">
        <v>0</v>
      </c>
      <c r="C56" s="57"/>
      <c r="D56" s="56">
        <v>0</v>
      </c>
      <c r="E56" s="56">
        <v>12</v>
      </c>
      <c r="F56" s="57" t="s">
        <v>190</v>
      </c>
      <c r="G56" s="58"/>
      <c r="H56" s="341">
        <f t="shared" si="4"/>
        <v>0</v>
      </c>
      <c r="I56" s="59">
        <v>0.03</v>
      </c>
      <c r="J56" s="60">
        <f t="shared" si="5"/>
        <v>2</v>
      </c>
      <c r="K56" s="60" t="b">
        <f t="shared" si="6"/>
        <v>0</v>
      </c>
      <c r="L56" s="342">
        <f t="shared" si="7"/>
        <v>12</v>
      </c>
      <c r="M56" s="60">
        <v>1</v>
      </c>
      <c r="N56" s="60">
        <v>1</v>
      </c>
      <c r="O56" s="60">
        <v>1</v>
      </c>
      <c r="P56" s="339">
        <v>1</v>
      </c>
      <c r="Q56" s="60">
        <f t="shared" si="10"/>
        <v>0</v>
      </c>
      <c r="R56" s="60" t="b">
        <f t="shared" si="11"/>
        <v>0</v>
      </c>
      <c r="S56" s="339">
        <v>1</v>
      </c>
      <c r="T56" s="339">
        <f t="shared" si="2"/>
        <v>0</v>
      </c>
      <c r="U56" s="61">
        <v>0</v>
      </c>
      <c r="V56" s="62">
        <v>0</v>
      </c>
      <c r="W56" s="27">
        <f t="shared" si="15"/>
        <v>0</v>
      </c>
      <c r="X56" s="27">
        <f t="shared" si="9"/>
        <v>0</v>
      </c>
      <c r="Y56" s="63">
        <f t="shared" si="8"/>
        <v>1</v>
      </c>
      <c r="Z56" s="64"/>
      <c r="AA56" s="64"/>
    </row>
    <row r="57" spans="1:27" x14ac:dyDescent="0.25">
      <c r="A57" s="55" t="s">
        <v>232</v>
      </c>
      <c r="B57" s="56">
        <v>0</v>
      </c>
      <c r="C57" s="57"/>
      <c r="D57" s="56">
        <v>0</v>
      </c>
      <c r="E57" s="56">
        <v>12</v>
      </c>
      <c r="F57" s="57" t="s">
        <v>190</v>
      </c>
      <c r="G57" s="58"/>
      <c r="H57" s="341">
        <f t="shared" si="4"/>
        <v>0</v>
      </c>
      <c r="I57" s="59">
        <v>0.03</v>
      </c>
      <c r="J57" s="60">
        <f t="shared" si="5"/>
        <v>2</v>
      </c>
      <c r="K57" s="60" t="b">
        <f t="shared" si="6"/>
        <v>0</v>
      </c>
      <c r="L57" s="342">
        <f t="shared" si="7"/>
        <v>12</v>
      </c>
      <c r="M57" s="60">
        <v>1</v>
      </c>
      <c r="N57" s="60">
        <v>1</v>
      </c>
      <c r="O57" s="60">
        <v>1</v>
      </c>
      <c r="P57" s="339">
        <v>1</v>
      </c>
      <c r="Q57" s="60">
        <f t="shared" si="10"/>
        <v>0</v>
      </c>
      <c r="R57" s="60" t="b">
        <f t="shared" si="11"/>
        <v>0</v>
      </c>
      <c r="S57" s="339">
        <v>1</v>
      </c>
      <c r="T57" s="339">
        <f t="shared" si="2"/>
        <v>0</v>
      </c>
      <c r="U57" s="61">
        <v>0</v>
      </c>
      <c r="V57" s="62">
        <v>0</v>
      </c>
      <c r="W57" s="27">
        <f t="shared" si="15"/>
        <v>0</v>
      </c>
      <c r="X57" s="27">
        <f t="shared" si="9"/>
        <v>0</v>
      </c>
      <c r="Y57" s="63">
        <f t="shared" si="8"/>
        <v>1</v>
      </c>
      <c r="Z57" s="64"/>
      <c r="AA57" s="64"/>
    </row>
    <row r="58" spans="1:27" x14ac:dyDescent="0.25">
      <c r="A58" s="55" t="s">
        <v>233</v>
      </c>
      <c r="B58" s="56">
        <v>0</v>
      </c>
      <c r="C58" s="57"/>
      <c r="D58" s="56">
        <v>0</v>
      </c>
      <c r="E58" s="56">
        <v>12</v>
      </c>
      <c r="F58" s="57" t="s">
        <v>190</v>
      </c>
      <c r="G58" s="58"/>
      <c r="H58" s="341">
        <f t="shared" si="4"/>
        <v>0</v>
      </c>
      <c r="I58" s="59">
        <v>0.03</v>
      </c>
      <c r="J58" s="60">
        <f t="shared" si="5"/>
        <v>2</v>
      </c>
      <c r="K58" s="60" t="b">
        <f t="shared" si="6"/>
        <v>0</v>
      </c>
      <c r="L58" s="342">
        <f t="shared" si="7"/>
        <v>12</v>
      </c>
      <c r="M58" s="60">
        <v>1</v>
      </c>
      <c r="N58" s="60">
        <v>1</v>
      </c>
      <c r="O58" s="60">
        <v>1</v>
      </c>
      <c r="P58" s="339">
        <v>1</v>
      </c>
      <c r="Q58" s="60">
        <f t="shared" si="10"/>
        <v>0</v>
      </c>
      <c r="R58" s="60" t="b">
        <f t="shared" si="11"/>
        <v>0</v>
      </c>
      <c r="S58" s="339">
        <v>1</v>
      </c>
      <c r="T58" s="339">
        <f t="shared" si="2"/>
        <v>0</v>
      </c>
      <c r="U58" s="61">
        <v>0</v>
      </c>
      <c r="V58" s="62">
        <v>0</v>
      </c>
      <c r="W58" s="27">
        <f t="shared" si="15"/>
        <v>0</v>
      </c>
      <c r="X58" s="27">
        <f t="shared" si="9"/>
        <v>0</v>
      </c>
      <c r="Y58" s="63">
        <f t="shared" si="8"/>
        <v>1</v>
      </c>
      <c r="Z58" s="64"/>
      <c r="AA58" s="64"/>
    </row>
    <row r="59" spans="1:27" x14ac:dyDescent="0.25">
      <c r="A59" s="55" t="s">
        <v>234</v>
      </c>
      <c r="B59" s="56">
        <v>0</v>
      </c>
      <c r="C59" s="57"/>
      <c r="D59" s="56">
        <v>0</v>
      </c>
      <c r="E59" s="56">
        <v>12</v>
      </c>
      <c r="F59" s="57" t="s">
        <v>190</v>
      </c>
      <c r="G59" s="58"/>
      <c r="H59" s="341">
        <f t="shared" si="4"/>
        <v>0</v>
      </c>
      <c r="I59" s="59">
        <v>0.03</v>
      </c>
      <c r="J59" s="60">
        <f t="shared" si="5"/>
        <v>2</v>
      </c>
      <c r="K59" s="60" t="b">
        <f t="shared" si="6"/>
        <v>0</v>
      </c>
      <c r="L59" s="342">
        <f t="shared" si="7"/>
        <v>12</v>
      </c>
      <c r="M59" s="60">
        <v>1</v>
      </c>
      <c r="N59" s="60">
        <v>1</v>
      </c>
      <c r="O59" s="60">
        <v>1</v>
      </c>
      <c r="P59" s="339">
        <v>1</v>
      </c>
      <c r="Q59" s="60">
        <f t="shared" si="10"/>
        <v>0</v>
      </c>
      <c r="R59" s="60" t="b">
        <f t="shared" si="11"/>
        <v>0</v>
      </c>
      <c r="S59" s="339">
        <v>1</v>
      </c>
      <c r="T59" s="339">
        <f t="shared" si="2"/>
        <v>0</v>
      </c>
      <c r="U59" s="61">
        <v>0</v>
      </c>
      <c r="V59" s="62">
        <v>0</v>
      </c>
      <c r="W59" s="27">
        <f t="shared" si="15"/>
        <v>0</v>
      </c>
      <c r="X59" s="27">
        <f t="shared" si="9"/>
        <v>0</v>
      </c>
      <c r="Y59" s="63">
        <f t="shared" si="8"/>
        <v>1</v>
      </c>
      <c r="Z59" s="64"/>
      <c r="AA59" s="64"/>
    </row>
    <row r="60" spans="1:27" x14ac:dyDescent="0.25">
      <c r="A60" s="55" t="s">
        <v>235</v>
      </c>
      <c r="B60" s="56">
        <v>0</v>
      </c>
      <c r="C60" s="57"/>
      <c r="D60" s="56">
        <v>0</v>
      </c>
      <c r="E60" s="56">
        <v>12</v>
      </c>
      <c r="F60" s="57" t="s">
        <v>190</v>
      </c>
      <c r="G60" s="58"/>
      <c r="H60" s="341">
        <f t="shared" si="4"/>
        <v>0</v>
      </c>
      <c r="I60" s="59">
        <v>0.03</v>
      </c>
      <c r="J60" s="60">
        <f t="shared" si="5"/>
        <v>2</v>
      </c>
      <c r="K60" s="60" t="b">
        <f t="shared" si="6"/>
        <v>0</v>
      </c>
      <c r="L60" s="342">
        <f t="shared" si="7"/>
        <v>12</v>
      </c>
      <c r="M60" s="60">
        <v>1</v>
      </c>
      <c r="N60" s="60">
        <v>1</v>
      </c>
      <c r="O60" s="60">
        <v>1</v>
      </c>
      <c r="P60" s="339">
        <v>1</v>
      </c>
      <c r="Q60" s="60">
        <f t="shared" si="10"/>
        <v>0</v>
      </c>
      <c r="R60" s="60" t="b">
        <f t="shared" si="11"/>
        <v>0</v>
      </c>
      <c r="S60" s="339">
        <v>1</v>
      </c>
      <c r="T60" s="339">
        <f t="shared" si="2"/>
        <v>0</v>
      </c>
      <c r="U60" s="61">
        <v>0</v>
      </c>
      <c r="V60" s="62">
        <v>0</v>
      </c>
      <c r="W60" s="27">
        <f t="shared" si="15"/>
        <v>0</v>
      </c>
      <c r="X60" s="27">
        <f t="shared" si="9"/>
        <v>0</v>
      </c>
      <c r="Y60" s="63">
        <f t="shared" si="8"/>
        <v>1</v>
      </c>
      <c r="Z60" s="64"/>
      <c r="AA60" s="64"/>
    </row>
    <row r="61" spans="1:27" x14ac:dyDescent="0.25">
      <c r="A61" s="55" t="s">
        <v>236</v>
      </c>
      <c r="B61" s="56">
        <v>0</v>
      </c>
      <c r="C61" s="57"/>
      <c r="D61" s="56">
        <v>0</v>
      </c>
      <c r="E61" s="56">
        <v>12</v>
      </c>
      <c r="F61" s="57" t="s">
        <v>190</v>
      </c>
      <c r="G61" s="58"/>
      <c r="H61" s="341">
        <f t="shared" si="4"/>
        <v>0</v>
      </c>
      <c r="I61" s="59">
        <v>0.03</v>
      </c>
      <c r="J61" s="60">
        <f t="shared" si="5"/>
        <v>2</v>
      </c>
      <c r="K61" s="60" t="b">
        <f t="shared" si="6"/>
        <v>0</v>
      </c>
      <c r="L61" s="342">
        <f t="shared" si="7"/>
        <v>12</v>
      </c>
      <c r="M61" s="60">
        <v>1</v>
      </c>
      <c r="N61" s="60">
        <v>1</v>
      </c>
      <c r="O61" s="60">
        <v>1</v>
      </c>
      <c r="P61" s="339">
        <v>1</v>
      </c>
      <c r="Q61" s="60">
        <f t="shared" si="10"/>
        <v>0</v>
      </c>
      <c r="R61" s="60" t="b">
        <f t="shared" si="11"/>
        <v>0</v>
      </c>
      <c r="S61" s="339">
        <v>1</v>
      </c>
      <c r="T61" s="339">
        <f t="shared" si="2"/>
        <v>0</v>
      </c>
      <c r="U61" s="61">
        <v>0</v>
      </c>
      <c r="V61" s="62">
        <v>0</v>
      </c>
      <c r="W61" s="27">
        <f t="shared" si="15"/>
        <v>0</v>
      </c>
      <c r="X61" s="27">
        <f t="shared" si="9"/>
        <v>0</v>
      </c>
      <c r="Y61" s="63">
        <f t="shared" si="8"/>
        <v>1</v>
      </c>
      <c r="Z61" s="64"/>
      <c r="AA61" s="64"/>
    </row>
    <row r="62" spans="1:27" x14ac:dyDescent="0.25">
      <c r="A62" s="55" t="s">
        <v>237</v>
      </c>
      <c r="B62" s="56">
        <v>0</v>
      </c>
      <c r="C62" s="57"/>
      <c r="D62" s="56">
        <v>0</v>
      </c>
      <c r="E62" s="56">
        <v>12</v>
      </c>
      <c r="F62" s="57" t="s">
        <v>190</v>
      </c>
      <c r="G62" s="58"/>
      <c r="H62" s="341">
        <f t="shared" si="4"/>
        <v>0</v>
      </c>
      <c r="I62" s="59">
        <v>0.03</v>
      </c>
      <c r="J62" s="60">
        <f t="shared" si="5"/>
        <v>2</v>
      </c>
      <c r="K62" s="60" t="b">
        <f t="shared" si="6"/>
        <v>0</v>
      </c>
      <c r="L62" s="342">
        <f t="shared" si="7"/>
        <v>12</v>
      </c>
      <c r="M62" s="60">
        <v>1</v>
      </c>
      <c r="N62" s="60">
        <v>1</v>
      </c>
      <c r="O62" s="60">
        <v>1</v>
      </c>
      <c r="P62" s="339">
        <v>1</v>
      </c>
      <c r="Q62" s="60">
        <f t="shared" si="10"/>
        <v>0</v>
      </c>
      <c r="R62" s="60" t="b">
        <f t="shared" si="11"/>
        <v>0</v>
      </c>
      <c r="S62" s="339">
        <v>1</v>
      </c>
      <c r="T62" s="339">
        <f t="shared" si="2"/>
        <v>0</v>
      </c>
      <c r="U62" s="61">
        <v>0</v>
      </c>
      <c r="V62" s="62">
        <v>0</v>
      </c>
      <c r="W62" s="27">
        <f t="shared" si="15"/>
        <v>0</v>
      </c>
      <c r="X62" s="27">
        <f t="shared" si="9"/>
        <v>0</v>
      </c>
      <c r="Y62" s="63">
        <f t="shared" si="8"/>
        <v>1</v>
      </c>
      <c r="Z62" s="64"/>
      <c r="AA62" s="64"/>
    </row>
    <row r="63" spans="1:27" x14ac:dyDescent="0.25">
      <c r="A63" s="55" t="s">
        <v>238</v>
      </c>
      <c r="B63" s="56">
        <v>0</v>
      </c>
      <c r="C63" s="57"/>
      <c r="D63" s="56">
        <v>0</v>
      </c>
      <c r="E63" s="56">
        <v>12</v>
      </c>
      <c r="F63" s="57" t="s">
        <v>190</v>
      </c>
      <c r="G63" s="58"/>
      <c r="H63" s="341">
        <f t="shared" si="4"/>
        <v>0</v>
      </c>
      <c r="I63" s="59">
        <v>0.03</v>
      </c>
      <c r="J63" s="60">
        <f t="shared" si="5"/>
        <v>2</v>
      </c>
      <c r="K63" s="60" t="b">
        <f t="shared" si="6"/>
        <v>0</v>
      </c>
      <c r="L63" s="342">
        <f t="shared" si="7"/>
        <v>12</v>
      </c>
      <c r="M63" s="60">
        <v>1</v>
      </c>
      <c r="N63" s="60">
        <v>1</v>
      </c>
      <c r="O63" s="60">
        <v>1</v>
      </c>
      <c r="P63" s="339">
        <v>1</v>
      </c>
      <c r="Q63" s="60">
        <f t="shared" si="10"/>
        <v>0</v>
      </c>
      <c r="R63" s="60" t="b">
        <f t="shared" si="11"/>
        <v>0</v>
      </c>
      <c r="S63" s="339">
        <v>1</v>
      </c>
      <c r="T63" s="339">
        <f t="shared" si="2"/>
        <v>0</v>
      </c>
      <c r="U63" s="61">
        <v>0</v>
      </c>
      <c r="V63" s="62">
        <v>0</v>
      </c>
      <c r="W63" s="27">
        <f t="shared" si="15"/>
        <v>0</v>
      </c>
      <c r="X63" s="27">
        <f t="shared" si="9"/>
        <v>0</v>
      </c>
      <c r="Y63" s="63">
        <f t="shared" si="8"/>
        <v>1</v>
      </c>
      <c r="Z63" s="64"/>
      <c r="AA63" s="64"/>
    </row>
    <row r="64" spans="1:27" x14ac:dyDescent="0.25">
      <c r="A64" s="55" t="s">
        <v>239</v>
      </c>
      <c r="B64" s="56">
        <v>0</v>
      </c>
      <c r="C64" s="57"/>
      <c r="D64" s="56">
        <v>0</v>
      </c>
      <c r="E64" s="56">
        <v>12</v>
      </c>
      <c r="F64" s="57" t="s">
        <v>190</v>
      </c>
      <c r="G64" s="58"/>
      <c r="H64" s="341">
        <f t="shared" si="4"/>
        <v>0</v>
      </c>
      <c r="I64" s="59">
        <v>0.03</v>
      </c>
      <c r="J64" s="60">
        <f t="shared" si="5"/>
        <v>2</v>
      </c>
      <c r="K64" s="60" t="b">
        <f t="shared" si="6"/>
        <v>0</v>
      </c>
      <c r="L64" s="342">
        <f t="shared" si="7"/>
        <v>12</v>
      </c>
      <c r="M64" s="60">
        <v>1</v>
      </c>
      <c r="N64" s="60">
        <v>1</v>
      </c>
      <c r="O64" s="60">
        <v>1</v>
      </c>
      <c r="P64" s="339">
        <v>1</v>
      </c>
      <c r="Q64" s="60">
        <f t="shared" si="10"/>
        <v>0</v>
      </c>
      <c r="R64" s="60" t="b">
        <f t="shared" si="11"/>
        <v>0</v>
      </c>
      <c r="S64" s="339">
        <v>1</v>
      </c>
      <c r="T64" s="339">
        <f t="shared" si="2"/>
        <v>0</v>
      </c>
      <c r="U64" s="61">
        <v>0</v>
      </c>
      <c r="V64" s="62">
        <v>0</v>
      </c>
      <c r="W64" s="27">
        <f t="shared" si="15"/>
        <v>0</v>
      </c>
      <c r="X64" s="27">
        <f t="shared" si="9"/>
        <v>0</v>
      </c>
      <c r="Y64" s="63">
        <f t="shared" si="8"/>
        <v>1</v>
      </c>
      <c r="Z64" s="64"/>
      <c r="AA64" s="64"/>
    </row>
    <row r="65" spans="1:27" x14ac:dyDescent="0.25">
      <c r="A65" s="55" t="s">
        <v>240</v>
      </c>
      <c r="B65" s="56">
        <v>0</v>
      </c>
      <c r="C65" s="57"/>
      <c r="D65" s="56">
        <v>0</v>
      </c>
      <c r="E65" s="56">
        <v>12</v>
      </c>
      <c r="F65" s="57" t="s">
        <v>190</v>
      </c>
      <c r="G65" s="58"/>
      <c r="H65" s="341">
        <f t="shared" si="4"/>
        <v>0</v>
      </c>
      <c r="I65" s="59">
        <v>0.03</v>
      </c>
      <c r="J65" s="60">
        <f t="shared" si="5"/>
        <v>2</v>
      </c>
      <c r="K65" s="60" t="b">
        <f t="shared" si="6"/>
        <v>0</v>
      </c>
      <c r="L65" s="342">
        <f t="shared" si="7"/>
        <v>12</v>
      </c>
      <c r="M65" s="60">
        <v>1</v>
      </c>
      <c r="N65" s="60">
        <v>1</v>
      </c>
      <c r="O65" s="60">
        <v>1</v>
      </c>
      <c r="P65" s="339">
        <v>1</v>
      </c>
      <c r="Q65" s="60">
        <f t="shared" si="10"/>
        <v>0</v>
      </c>
      <c r="R65" s="60" t="b">
        <f t="shared" si="11"/>
        <v>0</v>
      </c>
      <c r="S65" s="339">
        <v>1</v>
      </c>
      <c r="T65" s="339">
        <f t="shared" si="2"/>
        <v>0</v>
      </c>
      <c r="U65" s="61">
        <v>0</v>
      </c>
      <c r="V65" s="62">
        <v>0</v>
      </c>
      <c r="W65" s="27">
        <f t="shared" si="15"/>
        <v>0</v>
      </c>
      <c r="X65" s="27">
        <f t="shared" si="9"/>
        <v>0</v>
      </c>
      <c r="Y65" s="63">
        <f t="shared" si="8"/>
        <v>1</v>
      </c>
      <c r="Z65" s="64"/>
      <c r="AA65" s="64"/>
    </row>
    <row r="66" spans="1:27" x14ac:dyDescent="0.25">
      <c r="A66" s="55" t="s">
        <v>241</v>
      </c>
      <c r="B66" s="56">
        <v>0</v>
      </c>
      <c r="C66" s="57"/>
      <c r="D66" s="56">
        <v>0</v>
      </c>
      <c r="E66" s="56">
        <v>12</v>
      </c>
      <c r="F66" s="57" t="s">
        <v>190</v>
      </c>
      <c r="G66" s="58"/>
      <c r="H66" s="341">
        <f t="shared" si="4"/>
        <v>0</v>
      </c>
      <c r="I66" s="59">
        <v>0.03</v>
      </c>
      <c r="J66" s="60">
        <f t="shared" si="5"/>
        <v>2</v>
      </c>
      <c r="K66" s="60" t="b">
        <f t="shared" si="6"/>
        <v>0</v>
      </c>
      <c r="L66" s="342">
        <f t="shared" si="7"/>
        <v>12</v>
      </c>
      <c r="M66" s="60">
        <v>1</v>
      </c>
      <c r="N66" s="60">
        <v>1</v>
      </c>
      <c r="O66" s="60">
        <v>1</v>
      </c>
      <c r="P66" s="339">
        <v>1</v>
      </c>
      <c r="Q66" s="60">
        <f t="shared" si="10"/>
        <v>0</v>
      </c>
      <c r="R66" s="60" t="b">
        <f t="shared" si="11"/>
        <v>0</v>
      </c>
      <c r="S66" s="339">
        <v>1</v>
      </c>
      <c r="T66" s="339">
        <f t="shared" si="2"/>
        <v>0</v>
      </c>
      <c r="U66" s="61">
        <v>0</v>
      </c>
      <c r="V66" s="62">
        <v>0</v>
      </c>
      <c r="W66" s="27">
        <f t="shared" si="15"/>
        <v>0</v>
      </c>
      <c r="X66" s="27">
        <f t="shared" si="9"/>
        <v>0</v>
      </c>
      <c r="Y66" s="63">
        <f t="shared" si="8"/>
        <v>1</v>
      </c>
      <c r="Z66" s="64"/>
      <c r="AA66" s="64"/>
    </row>
    <row r="67" spans="1:27" x14ac:dyDescent="0.25">
      <c r="A67" s="55" t="s">
        <v>242</v>
      </c>
      <c r="B67" s="56">
        <v>0</v>
      </c>
      <c r="C67" s="57"/>
      <c r="D67" s="56">
        <v>0</v>
      </c>
      <c r="E67" s="56">
        <v>12</v>
      </c>
      <c r="F67" s="57" t="s">
        <v>190</v>
      </c>
      <c r="G67" s="58"/>
      <c r="H67" s="341">
        <f t="shared" si="4"/>
        <v>0</v>
      </c>
      <c r="I67" s="59">
        <v>0.03</v>
      </c>
      <c r="J67" s="60">
        <f t="shared" si="5"/>
        <v>2</v>
      </c>
      <c r="K67" s="60" t="b">
        <f t="shared" si="6"/>
        <v>0</v>
      </c>
      <c r="L67" s="342">
        <f t="shared" si="7"/>
        <v>12</v>
      </c>
      <c r="M67" s="60">
        <v>1</v>
      </c>
      <c r="N67" s="60">
        <v>1</v>
      </c>
      <c r="O67" s="60">
        <v>1</v>
      </c>
      <c r="P67" s="339">
        <v>1</v>
      </c>
      <c r="Q67" s="60">
        <f t="shared" si="10"/>
        <v>0</v>
      </c>
      <c r="R67" s="60" t="b">
        <f t="shared" si="11"/>
        <v>0</v>
      </c>
      <c r="S67" s="339">
        <v>1</v>
      </c>
      <c r="T67" s="339">
        <f t="shared" si="2"/>
        <v>0</v>
      </c>
      <c r="U67" s="61">
        <v>0</v>
      </c>
      <c r="V67" s="62">
        <v>0</v>
      </c>
      <c r="W67" s="27">
        <f t="shared" si="15"/>
        <v>0</v>
      </c>
      <c r="X67" s="27">
        <f t="shared" si="9"/>
        <v>0</v>
      </c>
      <c r="Y67" s="63">
        <f t="shared" si="8"/>
        <v>1</v>
      </c>
      <c r="Z67" s="64"/>
      <c r="AA67" s="64"/>
    </row>
    <row r="68" spans="1:27" x14ac:dyDescent="0.25">
      <c r="A68" s="55" t="s">
        <v>243</v>
      </c>
      <c r="B68" s="56">
        <v>0</v>
      </c>
      <c r="C68" s="57"/>
      <c r="D68" s="56">
        <v>0</v>
      </c>
      <c r="E68" s="56">
        <v>12</v>
      </c>
      <c r="F68" s="57" t="s">
        <v>190</v>
      </c>
      <c r="G68" s="58"/>
      <c r="H68" s="341">
        <f t="shared" si="4"/>
        <v>0</v>
      </c>
      <c r="I68" s="67">
        <v>0.03</v>
      </c>
      <c r="J68" s="60">
        <f t="shared" si="5"/>
        <v>2</v>
      </c>
      <c r="K68" s="60" t="b">
        <f t="shared" si="6"/>
        <v>0</v>
      </c>
      <c r="L68" s="342">
        <f t="shared" si="7"/>
        <v>12</v>
      </c>
      <c r="M68" s="68">
        <v>1</v>
      </c>
      <c r="N68" s="68">
        <v>1</v>
      </c>
      <c r="O68" s="68">
        <v>1</v>
      </c>
      <c r="P68" s="339">
        <v>1</v>
      </c>
      <c r="Q68" s="60">
        <f t="shared" si="10"/>
        <v>0</v>
      </c>
      <c r="R68" s="60" t="b">
        <f t="shared" si="11"/>
        <v>0</v>
      </c>
      <c r="S68" s="340">
        <v>1</v>
      </c>
      <c r="T68" s="339">
        <f t="shared" si="2"/>
        <v>0</v>
      </c>
      <c r="U68" s="61">
        <v>0</v>
      </c>
      <c r="V68" s="62">
        <v>0</v>
      </c>
      <c r="W68" s="27">
        <f t="shared" si="15"/>
        <v>0</v>
      </c>
      <c r="X68" s="27">
        <f t="shared" si="9"/>
        <v>0</v>
      </c>
      <c r="Y68" s="63">
        <f t="shared" si="8"/>
        <v>1</v>
      </c>
      <c r="Z68" s="64"/>
      <c r="AA68" s="64"/>
    </row>
    <row r="69" spans="1:27" x14ac:dyDescent="0.25">
      <c r="A69" s="55"/>
      <c r="B69" s="55"/>
      <c r="C69" s="55"/>
      <c r="D69" s="69"/>
      <c r="E69" s="69"/>
      <c r="F69" s="18"/>
      <c r="G69" s="18"/>
      <c r="H69" s="18"/>
      <c r="I69" s="18"/>
      <c r="J69" s="18"/>
      <c r="K69" s="18"/>
      <c r="L69" s="18"/>
      <c r="M69" s="70"/>
      <c r="N69" s="70"/>
      <c r="O69" s="70"/>
      <c r="P69" s="70"/>
      <c r="Q69" s="70"/>
      <c r="R69" s="70"/>
      <c r="S69" s="70"/>
      <c r="T69" s="70"/>
      <c r="U69" s="71"/>
      <c r="V69" s="72"/>
      <c r="W69" s="71"/>
      <c r="X69" s="71"/>
      <c r="Y69" s="64"/>
      <c r="Z69" s="73"/>
      <c r="AA69" s="64"/>
    </row>
    <row r="70" spans="1:27" x14ac:dyDescent="0.25">
      <c r="A70" s="55"/>
      <c r="B70" s="55"/>
      <c r="C70" s="55"/>
      <c r="D70" s="74"/>
      <c r="E70" s="74"/>
      <c r="F70" s="75"/>
      <c r="G70" s="75"/>
      <c r="H70" s="75"/>
      <c r="I70" s="75"/>
      <c r="J70" s="75"/>
      <c r="K70" s="75"/>
      <c r="L70" s="75"/>
      <c r="M70" s="75" t="s">
        <v>58</v>
      </c>
      <c r="N70" s="75" t="s">
        <v>58</v>
      </c>
      <c r="O70" s="75"/>
      <c r="P70" s="75"/>
      <c r="Q70" s="75"/>
      <c r="R70" s="75"/>
      <c r="S70" s="75"/>
      <c r="T70" s="75"/>
      <c r="U70" s="76"/>
      <c r="V70" s="77"/>
      <c r="W70" s="76"/>
      <c r="X70" s="27"/>
      <c r="Y70" s="18"/>
      <c r="Z70" s="18"/>
      <c r="AA70" s="18"/>
    </row>
    <row r="71" spans="1:27" ht="15.75" thickBot="1" x14ac:dyDescent="0.3">
      <c r="A71" s="18"/>
      <c r="B71" s="18"/>
      <c r="C71" s="18"/>
      <c r="D71" s="69">
        <f>SUM(D8:D69)</f>
        <v>17</v>
      </c>
      <c r="E71" s="69"/>
      <c r="F71" s="18" t="s">
        <v>16</v>
      </c>
      <c r="G71" s="18"/>
      <c r="H71" s="18"/>
      <c r="I71" s="18"/>
      <c r="J71" s="18"/>
      <c r="K71" s="18"/>
      <c r="L71" s="18"/>
      <c r="M71" s="78"/>
      <c r="N71" s="78"/>
      <c r="O71" s="78"/>
      <c r="P71" s="78"/>
      <c r="Q71" s="78"/>
      <c r="R71" s="78"/>
      <c r="S71" s="78"/>
      <c r="T71" s="78"/>
      <c r="U71" s="79">
        <f>SUM(U9:U69)</f>
        <v>692845.33</v>
      </c>
      <c r="V71" s="80"/>
      <c r="W71" s="79">
        <f>SUM(W9:W69)</f>
        <v>5378.8768</v>
      </c>
      <c r="X71" s="79">
        <f>SUM(X9:X69)</f>
        <v>352774.06180000002</v>
      </c>
      <c r="Y71" s="18"/>
      <c r="Z71" s="18"/>
      <c r="AA71" s="18"/>
    </row>
    <row r="72" spans="1:27" ht="15.75" thickTop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27"/>
      <c r="V72" s="45"/>
      <c r="W72" s="27"/>
      <c r="X72" s="27"/>
      <c r="Y72" s="18"/>
      <c r="Z72" s="18"/>
      <c r="AA72" s="18"/>
    </row>
    <row r="73" spans="1:27" x14ac:dyDescent="0.25">
      <c r="A73" s="81" t="s">
        <v>244</v>
      </c>
      <c r="B73" s="81"/>
      <c r="C73" s="81"/>
      <c r="D73" s="82"/>
      <c r="E73" s="82"/>
      <c r="F73" s="82"/>
      <c r="G73" s="82"/>
      <c r="H73" s="82"/>
      <c r="I73" s="82"/>
      <c r="J73" s="82"/>
      <c r="K73" s="82"/>
      <c r="L73" s="82"/>
      <c r="M73" s="18"/>
      <c r="N73" s="18"/>
      <c r="O73" s="18"/>
      <c r="P73" s="18"/>
      <c r="Q73" s="18"/>
      <c r="R73" s="18"/>
      <c r="S73" s="18"/>
      <c r="T73" s="18"/>
      <c r="U73" s="27"/>
      <c r="V73" s="45"/>
      <c r="W73" s="27"/>
      <c r="X73" s="27"/>
      <c r="Y73" s="18"/>
      <c r="Z73" s="18"/>
      <c r="AA73" s="18"/>
    </row>
    <row r="74" spans="1:27" x14ac:dyDescent="0.25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18"/>
      <c r="N74" s="18"/>
      <c r="O74" s="18"/>
      <c r="P74" s="18"/>
      <c r="Q74" s="18"/>
      <c r="R74" s="18"/>
      <c r="S74" s="18"/>
      <c r="T74" s="18"/>
      <c r="U74" s="27"/>
      <c r="V74" s="45"/>
      <c r="W74" s="27"/>
      <c r="X74" s="27"/>
      <c r="Y74" s="18"/>
      <c r="Z74" s="18"/>
      <c r="AA74" s="18"/>
    </row>
    <row r="75" spans="1:27" x14ac:dyDescent="0.25">
      <c r="A75" s="83" t="s">
        <v>245</v>
      </c>
      <c r="B75" s="84"/>
      <c r="C75" s="84"/>
      <c r="D75" s="85"/>
      <c r="E75" s="85"/>
      <c r="F75" s="86"/>
      <c r="G75" s="18"/>
      <c r="H75" s="18"/>
      <c r="I75" s="18"/>
      <c r="J75" s="18"/>
      <c r="K75" s="18"/>
      <c r="L75" s="18"/>
      <c r="M75" s="83" t="s">
        <v>246</v>
      </c>
      <c r="N75" s="87"/>
      <c r="O75" s="87"/>
      <c r="P75" s="87"/>
      <c r="Q75" s="87"/>
      <c r="R75" s="87"/>
      <c r="S75" s="87"/>
      <c r="T75" s="87"/>
      <c r="U75" s="88"/>
      <c r="V75" s="89"/>
      <c r="W75" s="90"/>
      <c r="X75" s="27"/>
      <c r="Y75" s="18"/>
      <c r="Z75" s="18"/>
      <c r="AA75" s="18"/>
    </row>
    <row r="76" spans="1:27" x14ac:dyDescent="0.25">
      <c r="A76" s="91"/>
      <c r="B76" s="92"/>
      <c r="C76" s="92"/>
      <c r="D76" s="93"/>
      <c r="E76" s="93"/>
      <c r="F76" s="94"/>
      <c r="G76" s="18"/>
      <c r="H76" s="18"/>
      <c r="I76" s="18"/>
      <c r="J76" s="18"/>
      <c r="K76" s="18"/>
      <c r="L76" s="18"/>
      <c r="M76" s="95" t="s">
        <v>247</v>
      </c>
      <c r="N76" s="92"/>
      <c r="O76" s="92"/>
      <c r="P76" s="92"/>
      <c r="Q76" s="92"/>
      <c r="R76" s="92"/>
      <c r="S76" s="92"/>
      <c r="T76" s="92"/>
      <c r="U76" s="96"/>
      <c r="V76" s="97"/>
      <c r="W76" s="98"/>
      <c r="X76" s="27"/>
      <c r="Y76" s="18"/>
      <c r="Z76" s="18"/>
      <c r="AA76" s="18"/>
    </row>
    <row r="77" spans="1:27" x14ac:dyDescent="0.25">
      <c r="A77" s="95" t="s">
        <v>248</v>
      </c>
      <c r="B77" s="93"/>
      <c r="C77" s="93"/>
      <c r="D77" s="93"/>
      <c r="E77" s="93"/>
      <c r="F77" s="99"/>
      <c r="G77" s="82"/>
      <c r="H77" s="82"/>
      <c r="I77" s="82"/>
      <c r="J77" s="82"/>
      <c r="K77" s="82"/>
      <c r="L77" s="82"/>
      <c r="M77" s="95" t="s">
        <v>249</v>
      </c>
      <c r="N77" s="92"/>
      <c r="O77" s="92"/>
      <c r="P77" s="92"/>
      <c r="Q77" s="92"/>
      <c r="R77" s="92"/>
      <c r="S77" s="92"/>
      <c r="T77" s="92"/>
      <c r="U77" s="96"/>
      <c r="V77" s="97"/>
      <c r="W77" s="98"/>
      <c r="X77" s="27"/>
      <c r="Y77" s="18"/>
      <c r="Z77" s="18"/>
      <c r="AA77" s="18"/>
    </row>
    <row r="78" spans="1:27" x14ac:dyDescent="0.25">
      <c r="A78" s="95" t="s">
        <v>250</v>
      </c>
      <c r="B78" s="93"/>
      <c r="C78" s="93"/>
      <c r="D78" s="93"/>
      <c r="E78" s="93"/>
      <c r="F78" s="99"/>
      <c r="G78" s="82"/>
      <c r="H78" s="82"/>
      <c r="I78" s="82"/>
      <c r="J78" s="82"/>
      <c r="K78" s="82"/>
      <c r="L78" s="100"/>
      <c r="M78" s="101" t="s">
        <v>251</v>
      </c>
      <c r="N78" s="102"/>
      <c r="O78" s="102"/>
      <c r="P78" s="102"/>
      <c r="Q78" s="102"/>
      <c r="R78" s="102"/>
      <c r="S78" s="102"/>
      <c r="T78" s="102"/>
      <c r="U78" s="103"/>
      <c r="V78" s="104"/>
      <c r="W78" s="105"/>
      <c r="X78" s="27"/>
      <c r="Y78" s="18"/>
      <c r="Z78" s="18"/>
      <c r="AA78" s="18"/>
    </row>
    <row r="79" spans="1:27" x14ac:dyDescent="0.25">
      <c r="A79" s="106"/>
      <c r="B79" s="106"/>
      <c r="C79" s="106"/>
      <c r="D79" s="106"/>
      <c r="E79" s="106"/>
      <c r="F79" s="106"/>
      <c r="G79" s="107"/>
      <c r="H79" s="107"/>
      <c r="I79" s="107"/>
      <c r="J79" s="107"/>
      <c r="K79" s="107"/>
      <c r="L79" s="107"/>
      <c r="M79" s="18"/>
      <c r="N79" s="18"/>
      <c r="O79" s="18"/>
      <c r="P79" s="18"/>
      <c r="Q79" s="18"/>
      <c r="R79" s="18"/>
      <c r="S79" s="18"/>
      <c r="T79" s="18"/>
      <c r="U79" s="27"/>
      <c r="V79" s="45"/>
      <c r="W79" s="27"/>
      <c r="X79" s="27"/>
      <c r="Y79" s="18"/>
      <c r="Z79" s="18"/>
      <c r="AA79" s="18"/>
    </row>
    <row r="80" spans="1:27" x14ac:dyDescent="0.25">
      <c r="A80" s="95" t="s">
        <v>252</v>
      </c>
      <c r="B80" s="106"/>
      <c r="C80" s="106"/>
      <c r="D80" s="106"/>
      <c r="E80" s="106"/>
      <c r="F80" s="106"/>
      <c r="G80" s="107"/>
      <c r="H80" s="107"/>
      <c r="I80" s="107"/>
      <c r="J80" s="107"/>
      <c r="K80" s="107"/>
      <c r="L80" s="107"/>
      <c r="M80" s="83" t="s">
        <v>253</v>
      </c>
      <c r="N80" s="87"/>
      <c r="O80" s="87"/>
      <c r="P80" s="87"/>
      <c r="Q80" s="87"/>
      <c r="R80" s="87"/>
      <c r="S80" s="87"/>
      <c r="T80" s="87"/>
      <c r="U80" s="88"/>
      <c r="V80" s="89"/>
      <c r="W80" s="90"/>
      <c r="X80" s="27"/>
      <c r="Y80" s="18"/>
      <c r="Z80" s="18"/>
      <c r="AA80" s="18"/>
    </row>
    <row r="81" spans="1:27" x14ac:dyDescent="0.25">
      <c r="A81" s="95" t="s">
        <v>254</v>
      </c>
      <c r="B81" s="106"/>
      <c r="C81" s="106"/>
      <c r="D81" s="106"/>
      <c r="E81" s="106"/>
      <c r="F81" s="106"/>
      <c r="G81" s="107"/>
      <c r="H81" s="107"/>
      <c r="I81" s="107"/>
      <c r="J81" s="107"/>
      <c r="K81" s="107"/>
      <c r="L81" s="107"/>
      <c r="M81" s="91"/>
      <c r="N81" s="92"/>
      <c r="O81" s="92"/>
      <c r="P81" s="92"/>
      <c r="Q81" s="92"/>
      <c r="R81" s="92"/>
      <c r="S81" s="92"/>
      <c r="T81" s="92"/>
      <c r="U81" s="96"/>
      <c r="V81" s="97"/>
      <c r="W81" s="98"/>
      <c r="X81" s="27"/>
      <c r="Y81" s="18"/>
      <c r="Z81" s="18"/>
      <c r="AA81" s="18"/>
    </row>
    <row r="82" spans="1:27" x14ac:dyDescent="0.25">
      <c r="A82" s="442" t="s">
        <v>255</v>
      </c>
      <c r="B82" s="443"/>
      <c r="C82" s="443"/>
      <c r="D82" s="443"/>
      <c r="E82" s="443"/>
      <c r="F82" s="444"/>
      <c r="G82" s="107"/>
      <c r="H82" s="107"/>
      <c r="I82" s="107"/>
      <c r="J82" s="107"/>
      <c r="K82" s="107"/>
      <c r="L82" s="107"/>
      <c r="M82" s="95" t="s">
        <v>256</v>
      </c>
      <c r="N82" s="92"/>
      <c r="O82" s="92"/>
      <c r="P82" s="92"/>
      <c r="Q82" s="92"/>
      <c r="R82" s="92"/>
      <c r="S82" s="92"/>
      <c r="T82" s="92"/>
      <c r="U82" s="96"/>
      <c r="V82" s="97"/>
      <c r="W82" s="98"/>
      <c r="X82" s="27"/>
      <c r="Y82" s="18"/>
      <c r="Z82" s="18"/>
      <c r="AA82" s="18"/>
    </row>
    <row r="83" spans="1:27" x14ac:dyDescent="0.25">
      <c r="A83" s="18"/>
      <c r="B83" s="18"/>
      <c r="C83" s="18"/>
      <c r="D83" s="82"/>
      <c r="E83" s="82"/>
      <c r="F83" s="82"/>
      <c r="G83" s="82"/>
      <c r="H83" s="82"/>
      <c r="I83" s="82"/>
      <c r="J83" s="82"/>
      <c r="K83" s="82"/>
      <c r="L83" s="82"/>
      <c r="M83" s="95" t="s">
        <v>257</v>
      </c>
      <c r="N83" s="92"/>
      <c r="O83" s="92"/>
      <c r="P83" s="92"/>
      <c r="Q83" s="92"/>
      <c r="R83" s="92"/>
      <c r="S83" s="92"/>
      <c r="T83" s="92"/>
      <c r="U83" s="96"/>
      <c r="V83" s="97"/>
      <c r="W83" s="98"/>
      <c r="X83" s="27"/>
      <c r="Y83" s="18"/>
      <c r="Z83" s="18"/>
      <c r="AA83" s="18"/>
    </row>
    <row r="84" spans="1:27" x14ac:dyDescent="0.25">
      <c r="A84" s="83" t="s">
        <v>258</v>
      </c>
      <c r="B84" s="84"/>
      <c r="C84" s="84"/>
      <c r="D84" s="85"/>
      <c r="E84" s="85"/>
      <c r="F84" s="108"/>
      <c r="G84" s="82"/>
      <c r="H84" s="82"/>
      <c r="I84" s="82"/>
      <c r="J84" s="82"/>
      <c r="K84" s="82"/>
      <c r="L84" s="82"/>
      <c r="M84" s="109"/>
      <c r="N84" s="102"/>
      <c r="O84" s="102"/>
      <c r="P84" s="102"/>
      <c r="Q84" s="102"/>
      <c r="R84" s="102"/>
      <c r="S84" s="102"/>
      <c r="T84" s="102"/>
      <c r="U84" s="103"/>
      <c r="V84" s="104"/>
      <c r="W84" s="105"/>
      <c r="X84" s="27"/>
      <c r="Y84" s="18"/>
      <c r="Z84" s="18"/>
      <c r="AA84" s="18"/>
    </row>
    <row r="85" spans="1:27" x14ac:dyDescent="0.25">
      <c r="A85" s="95" t="s">
        <v>259</v>
      </c>
      <c r="B85" s="93"/>
      <c r="C85" s="93"/>
      <c r="D85" s="93"/>
      <c r="E85" s="93"/>
      <c r="F85" s="99"/>
      <c r="G85" s="82"/>
      <c r="H85" s="82"/>
      <c r="I85" s="82"/>
      <c r="J85" s="82"/>
      <c r="K85" s="82"/>
      <c r="L85" s="82"/>
      <c r="M85" s="18"/>
      <c r="N85" s="18"/>
      <c r="O85" s="18"/>
      <c r="P85" s="18"/>
      <c r="Q85" s="18"/>
      <c r="R85" s="18"/>
      <c r="S85" s="18"/>
      <c r="T85" s="18"/>
      <c r="U85" s="27"/>
      <c r="V85" s="45"/>
      <c r="W85" s="27"/>
      <c r="X85" s="27"/>
      <c r="Y85" s="18"/>
      <c r="Z85" s="18"/>
      <c r="AA85" s="18"/>
    </row>
    <row r="86" spans="1:27" x14ac:dyDescent="0.25">
      <c r="A86" s="110" t="s">
        <v>260</v>
      </c>
      <c r="B86" s="111"/>
      <c r="C86" s="111"/>
      <c r="D86" s="93"/>
      <c r="E86" s="93"/>
      <c r="F86" s="94"/>
      <c r="G86" s="18"/>
      <c r="H86" s="18"/>
      <c r="I86" s="18"/>
      <c r="J86" s="18"/>
      <c r="K86" s="18"/>
      <c r="L86" s="18"/>
      <c r="M86" s="18"/>
      <c r="N86" s="43"/>
      <c r="O86" s="18"/>
      <c r="P86" s="18"/>
      <c r="Q86" s="18"/>
      <c r="R86" s="18"/>
      <c r="S86" s="18"/>
      <c r="T86" s="18"/>
      <c r="U86" s="27"/>
      <c r="V86" s="45"/>
      <c r="W86" s="27"/>
      <c r="X86" s="27"/>
      <c r="Y86" s="18"/>
      <c r="Z86" s="18"/>
      <c r="AA86" s="18"/>
    </row>
    <row r="87" spans="1:27" x14ac:dyDescent="0.25">
      <c r="A87" s="95" t="s">
        <v>261</v>
      </c>
      <c r="B87" s="93"/>
      <c r="C87" s="93"/>
      <c r="D87" s="93"/>
      <c r="E87" s="93"/>
      <c r="F87" s="94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27"/>
      <c r="V87" s="45"/>
      <c r="W87" s="27"/>
      <c r="X87" s="27"/>
      <c r="Y87" s="18"/>
      <c r="Z87" s="18"/>
      <c r="AA87" s="18"/>
    </row>
    <row r="88" spans="1:27" x14ac:dyDescent="0.25">
      <c r="A88" s="95" t="s">
        <v>262</v>
      </c>
      <c r="B88" s="93"/>
      <c r="C88" s="93"/>
      <c r="D88" s="93"/>
      <c r="E88" s="93"/>
      <c r="F88" s="94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27"/>
      <c r="V88" s="45"/>
      <c r="W88" s="27"/>
      <c r="X88" s="27"/>
      <c r="Y88" s="18"/>
      <c r="Z88" s="18"/>
      <c r="AA88" s="18"/>
    </row>
    <row r="89" spans="1:27" x14ac:dyDescent="0.25">
      <c r="A89" s="93" t="s">
        <v>263</v>
      </c>
      <c r="B89" s="93"/>
      <c r="C89" s="93"/>
      <c r="D89" s="93"/>
      <c r="E89" s="93"/>
      <c r="F89" s="93"/>
      <c r="G89" s="82"/>
      <c r="H89" s="82"/>
      <c r="I89" s="82"/>
      <c r="J89" s="82"/>
      <c r="K89" s="82"/>
      <c r="L89" s="82"/>
      <c r="M89" s="18"/>
      <c r="N89" s="18"/>
      <c r="O89" s="18"/>
      <c r="P89" s="18"/>
      <c r="Q89" s="18"/>
      <c r="R89" s="18"/>
      <c r="S89" s="18"/>
      <c r="T89" s="18"/>
      <c r="U89" s="27"/>
      <c r="V89" s="45"/>
      <c r="W89" s="27"/>
      <c r="X89" s="27"/>
      <c r="Y89" s="18"/>
      <c r="Z89" s="18"/>
      <c r="AA89" s="18"/>
    </row>
    <row r="90" spans="1:27" x14ac:dyDescent="0.25">
      <c r="A90" s="93" t="s">
        <v>264</v>
      </c>
      <c r="B90" s="93"/>
      <c r="C90" s="93"/>
      <c r="D90" s="93"/>
      <c r="E90" s="93"/>
      <c r="F90" s="93"/>
      <c r="G90" s="82"/>
      <c r="H90" s="82"/>
      <c r="I90" s="82"/>
      <c r="J90" s="82"/>
      <c r="K90" s="82"/>
      <c r="L90" s="82"/>
      <c r="M90" s="18"/>
      <c r="N90" s="18"/>
      <c r="O90" s="18"/>
      <c r="P90" s="18"/>
      <c r="Q90" s="18"/>
      <c r="R90" s="18"/>
      <c r="S90" s="18"/>
      <c r="T90" s="18"/>
      <c r="U90" s="27"/>
      <c r="V90" s="45"/>
      <c r="W90" s="27"/>
      <c r="X90" s="27"/>
      <c r="Y90" s="18"/>
      <c r="Z90" s="18"/>
      <c r="AA90" s="18"/>
    </row>
    <row r="91" spans="1:27" x14ac:dyDescent="0.25">
      <c r="A91" s="93" t="s">
        <v>265</v>
      </c>
      <c r="B91" s="93"/>
      <c r="C91" s="93"/>
      <c r="D91" s="93"/>
      <c r="E91" s="93"/>
      <c r="F91" s="93"/>
      <c r="G91" s="82"/>
      <c r="H91" s="82"/>
      <c r="I91" s="82"/>
      <c r="J91" s="82"/>
      <c r="K91" s="82"/>
      <c r="L91" s="82"/>
      <c r="M91" s="18"/>
      <c r="N91" s="18"/>
      <c r="O91" s="18"/>
      <c r="P91" s="18"/>
      <c r="Q91" s="18"/>
      <c r="R91" s="18"/>
      <c r="S91" s="18"/>
      <c r="T91" s="18"/>
      <c r="U91" s="27"/>
      <c r="V91" s="45"/>
      <c r="W91" s="27"/>
      <c r="X91" s="27"/>
      <c r="Y91" s="18"/>
      <c r="Z91" s="18"/>
      <c r="AA91" s="18"/>
    </row>
    <row r="92" spans="1:27" x14ac:dyDescent="0.25">
      <c r="A92" s="93" t="s">
        <v>266</v>
      </c>
      <c r="B92" s="93"/>
      <c r="C92" s="93"/>
      <c r="D92" s="93"/>
      <c r="E92" s="93"/>
      <c r="F92" s="93"/>
      <c r="G92" s="82"/>
      <c r="H92" s="82"/>
      <c r="I92" s="82"/>
      <c r="J92" s="82"/>
      <c r="K92" s="82"/>
      <c r="L92" s="82"/>
      <c r="M92" s="18"/>
      <c r="N92" s="18"/>
      <c r="O92" s="18"/>
      <c r="P92" s="18"/>
      <c r="Q92" s="18"/>
      <c r="R92" s="18"/>
      <c r="S92" s="18"/>
      <c r="T92" s="18"/>
      <c r="U92" s="27"/>
      <c r="V92" s="45"/>
      <c r="W92" s="27"/>
      <c r="X92" s="27"/>
      <c r="Y92" s="18"/>
      <c r="Z92" s="18"/>
      <c r="AA92" s="18"/>
    </row>
    <row r="93" spans="1:27" x14ac:dyDescent="0.25">
      <c r="A93" s="93" t="s">
        <v>267</v>
      </c>
      <c r="B93" s="93"/>
      <c r="C93" s="93"/>
      <c r="D93" s="93"/>
      <c r="E93" s="93"/>
      <c r="F93" s="93"/>
      <c r="G93" s="82"/>
      <c r="H93" s="82"/>
      <c r="I93" s="82"/>
      <c r="J93" s="82"/>
      <c r="K93" s="82"/>
      <c r="L93" s="82"/>
      <c r="M93" s="18"/>
      <c r="N93" s="18"/>
      <c r="O93" s="18"/>
      <c r="P93" s="18"/>
      <c r="Q93" s="18"/>
      <c r="R93" s="18"/>
      <c r="S93" s="18"/>
      <c r="T93" s="18"/>
      <c r="U93" s="27"/>
      <c r="V93" s="45"/>
      <c r="W93" s="27"/>
      <c r="X93" s="27"/>
      <c r="Y93" s="18"/>
      <c r="Z93" s="18"/>
      <c r="AA93" s="18"/>
    </row>
    <row r="94" spans="1:27" x14ac:dyDescent="0.25">
      <c r="A94" s="101" t="s">
        <v>268</v>
      </c>
      <c r="B94" s="112"/>
      <c r="C94" s="112"/>
      <c r="D94" s="102"/>
      <c r="E94" s="102"/>
      <c r="F94" s="113"/>
      <c r="G94" s="82"/>
      <c r="H94" s="82"/>
      <c r="I94" s="82"/>
      <c r="J94" s="82"/>
      <c r="K94" s="82"/>
      <c r="L94" s="82"/>
      <c r="M94" s="18"/>
      <c r="N94" s="18"/>
      <c r="O94" s="18"/>
      <c r="P94" s="18"/>
      <c r="Q94" s="18"/>
      <c r="R94" s="18"/>
      <c r="S94" s="18"/>
      <c r="T94" s="18"/>
      <c r="U94" s="27"/>
      <c r="V94" s="45"/>
      <c r="W94" s="27"/>
      <c r="X94" s="27"/>
      <c r="Y94" s="18"/>
      <c r="Z94" s="18"/>
      <c r="AA94" s="18"/>
    </row>
    <row r="95" spans="1:27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27"/>
      <c r="Y95" s="18"/>
      <c r="Z95" s="18"/>
      <c r="AA95" s="18"/>
    </row>
    <row r="96" spans="1:27" x14ac:dyDescent="0.25">
      <c r="A96" s="83" t="s">
        <v>269</v>
      </c>
      <c r="B96" s="84"/>
      <c r="C96" s="84"/>
      <c r="D96" s="87"/>
      <c r="E96" s="87"/>
      <c r="F96" s="86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27"/>
      <c r="Y96" s="18"/>
      <c r="Z96" s="18"/>
      <c r="AA96" s="18"/>
    </row>
    <row r="97" spans="1:27" x14ac:dyDescent="0.25">
      <c r="A97" s="95"/>
      <c r="B97" s="93"/>
      <c r="C97" s="93"/>
      <c r="D97" s="92"/>
      <c r="E97" s="92"/>
      <c r="F97" s="94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27"/>
      <c r="Y97" s="18"/>
      <c r="Z97" s="18"/>
      <c r="AA97" s="18"/>
    </row>
    <row r="98" spans="1:27" x14ac:dyDescent="0.25">
      <c r="A98" s="95" t="s">
        <v>270</v>
      </c>
      <c r="B98" s="93"/>
      <c r="C98" s="93"/>
      <c r="D98" s="92"/>
      <c r="E98" s="92"/>
      <c r="F98" s="94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27"/>
      <c r="Y98" s="18"/>
      <c r="Z98" s="18"/>
      <c r="AA98" s="18"/>
    </row>
    <row r="99" spans="1:27" x14ac:dyDescent="0.25">
      <c r="A99" s="101" t="s">
        <v>271</v>
      </c>
      <c r="B99" s="112"/>
      <c r="C99" s="112"/>
      <c r="D99" s="102"/>
      <c r="E99" s="102"/>
      <c r="F99" s="113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27"/>
      <c r="Y99" s="18"/>
      <c r="Z99" s="18"/>
      <c r="AA99" s="18"/>
    </row>
    <row r="100" spans="1:27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27"/>
      <c r="Y100" s="18"/>
      <c r="Z100" s="18"/>
      <c r="AA100" s="18"/>
    </row>
    <row r="101" spans="1:27" x14ac:dyDescent="0.25">
      <c r="A101" s="83" t="s">
        <v>178</v>
      </c>
      <c r="B101" s="84"/>
      <c r="C101" s="84"/>
      <c r="D101" s="87"/>
      <c r="E101" s="87"/>
      <c r="F101" s="86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27"/>
      <c r="V101" s="45"/>
      <c r="W101" s="27"/>
      <c r="X101" s="27"/>
      <c r="Y101" s="18"/>
      <c r="Z101" s="18"/>
      <c r="AA101" s="18"/>
    </row>
    <row r="102" spans="1:27" x14ac:dyDescent="0.25">
      <c r="A102" s="91"/>
      <c r="B102" s="92"/>
      <c r="C102" s="92"/>
      <c r="D102" s="92"/>
      <c r="E102" s="92"/>
      <c r="F102" s="94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27"/>
      <c r="V102" s="45"/>
      <c r="W102" s="27"/>
      <c r="X102" s="27"/>
      <c r="Y102" s="18"/>
      <c r="Z102" s="18"/>
      <c r="AA102" s="18"/>
    </row>
    <row r="103" spans="1:27" x14ac:dyDescent="0.25">
      <c r="A103" s="95" t="s">
        <v>270</v>
      </c>
      <c r="B103" s="93"/>
      <c r="C103" s="93"/>
      <c r="D103" s="92"/>
      <c r="E103" s="92"/>
      <c r="F103" s="94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27"/>
      <c r="V103" s="45"/>
      <c r="W103" s="27"/>
      <c r="X103" s="27"/>
      <c r="Y103" s="18"/>
      <c r="Z103" s="18"/>
      <c r="AA103" s="18"/>
    </row>
    <row r="104" spans="1:27" x14ac:dyDescent="0.25">
      <c r="A104" s="101" t="s">
        <v>271</v>
      </c>
      <c r="B104" s="112"/>
      <c r="C104" s="112"/>
      <c r="D104" s="102"/>
      <c r="E104" s="102"/>
      <c r="F104" s="113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27"/>
      <c r="V104" s="45"/>
      <c r="W104" s="27"/>
      <c r="X104" s="27"/>
      <c r="Y104" s="18"/>
      <c r="Z104" s="18"/>
      <c r="AA104" s="18"/>
    </row>
    <row r="105" spans="1:27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27"/>
      <c r="V105" s="45"/>
      <c r="W105" s="27"/>
      <c r="X105" s="27"/>
      <c r="Y105" s="18"/>
      <c r="Z105" s="18"/>
      <c r="AA105" s="18"/>
    </row>
    <row r="106" spans="1:27" x14ac:dyDescent="0.25">
      <c r="A106" s="83" t="s">
        <v>272</v>
      </c>
      <c r="B106" s="84"/>
      <c r="C106" s="84"/>
      <c r="D106" s="87"/>
      <c r="E106" s="87"/>
      <c r="F106" s="86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27"/>
      <c r="V106" s="45"/>
      <c r="W106" s="27"/>
      <c r="X106" s="27"/>
      <c r="Y106" s="18"/>
      <c r="Z106" s="18"/>
      <c r="AA106" s="18"/>
    </row>
    <row r="107" spans="1:27" x14ac:dyDescent="0.25">
      <c r="A107" s="95" t="s">
        <v>273</v>
      </c>
      <c r="B107" s="93"/>
      <c r="C107" s="93"/>
      <c r="D107" s="92"/>
      <c r="E107" s="92"/>
      <c r="F107" s="94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27"/>
      <c r="V107" s="45"/>
      <c r="W107" s="27"/>
      <c r="X107" s="27"/>
      <c r="Y107" s="18"/>
      <c r="Z107" s="18"/>
      <c r="AA107" s="18"/>
    </row>
    <row r="108" spans="1:27" x14ac:dyDescent="0.25">
      <c r="A108" s="101" t="s">
        <v>274</v>
      </c>
      <c r="B108" s="112"/>
      <c r="C108" s="112"/>
      <c r="D108" s="102"/>
      <c r="E108" s="102"/>
      <c r="F108" s="113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27"/>
      <c r="V108" s="45"/>
      <c r="W108" s="27"/>
      <c r="X108" s="27"/>
      <c r="Y108" s="18"/>
      <c r="Z108" s="18"/>
      <c r="AA108" s="18"/>
    </row>
    <row r="109" spans="1:27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27"/>
      <c r="V109" s="45"/>
      <c r="W109" s="27"/>
      <c r="X109" s="27"/>
      <c r="Y109" s="18"/>
      <c r="Z109" s="18"/>
      <c r="AA109" s="18"/>
    </row>
    <row r="110" spans="1:27" x14ac:dyDescent="0.25">
      <c r="A110" s="114" t="s">
        <v>275</v>
      </c>
      <c r="B110" s="115"/>
      <c r="C110" s="115"/>
      <c r="D110" s="87"/>
      <c r="E110" s="87"/>
      <c r="F110" s="86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27"/>
      <c r="V110" s="45"/>
      <c r="W110" s="27"/>
      <c r="X110" s="27"/>
      <c r="Y110" s="18"/>
      <c r="Z110" s="18"/>
      <c r="AA110" s="18"/>
    </row>
    <row r="111" spans="1:27" x14ac:dyDescent="0.25">
      <c r="A111" s="91"/>
      <c r="B111" s="92"/>
      <c r="C111" s="92"/>
      <c r="D111" s="92"/>
      <c r="E111" s="92"/>
      <c r="F111" s="94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27"/>
      <c r="V111" s="45"/>
      <c r="W111" s="27"/>
      <c r="X111" s="27"/>
      <c r="Y111" s="18"/>
      <c r="Z111" s="18"/>
      <c r="AA111" s="18"/>
    </row>
    <row r="112" spans="1:27" x14ac:dyDescent="0.25">
      <c r="A112" s="91" t="s">
        <v>276</v>
      </c>
      <c r="B112" s="92"/>
      <c r="C112" s="92"/>
      <c r="D112" s="92"/>
      <c r="E112" s="92"/>
      <c r="F112" s="94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27"/>
      <c r="V112" s="45"/>
      <c r="W112" s="27"/>
      <c r="X112" s="27"/>
      <c r="Y112" s="18"/>
      <c r="Z112" s="18"/>
      <c r="AA112" s="18"/>
    </row>
    <row r="113" spans="1:27" x14ac:dyDescent="0.25">
      <c r="A113" s="91"/>
      <c r="B113" s="92"/>
      <c r="C113" s="92"/>
      <c r="D113" s="92"/>
      <c r="E113" s="92"/>
      <c r="F113" s="94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27"/>
      <c r="V113" s="45"/>
      <c r="W113" s="27"/>
      <c r="X113" s="27"/>
      <c r="Y113" s="18"/>
      <c r="Z113" s="18"/>
      <c r="AA113" s="18"/>
    </row>
    <row r="114" spans="1:27" x14ac:dyDescent="0.25">
      <c r="A114" s="91" t="s">
        <v>277</v>
      </c>
      <c r="B114" s="92"/>
      <c r="C114" s="92"/>
      <c r="D114" s="92"/>
      <c r="E114" s="92"/>
      <c r="F114" s="94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27"/>
      <c r="V114" s="45"/>
      <c r="W114" s="27"/>
      <c r="X114" s="27"/>
      <c r="Y114" s="18"/>
      <c r="Z114" s="18"/>
      <c r="AA114" s="18"/>
    </row>
    <row r="115" spans="1:27" x14ac:dyDescent="0.25">
      <c r="A115" s="109" t="s">
        <v>278</v>
      </c>
      <c r="B115" s="102"/>
      <c r="C115" s="102"/>
      <c r="D115" s="102"/>
      <c r="E115" s="102"/>
      <c r="F115" s="113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27"/>
      <c r="V115" s="45"/>
      <c r="W115" s="27"/>
      <c r="X115" s="27"/>
      <c r="Y115" s="18"/>
      <c r="Z115" s="18"/>
      <c r="AA115" s="18"/>
    </row>
    <row r="116" spans="1:27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27"/>
      <c r="V116" s="45"/>
      <c r="W116" s="27"/>
      <c r="X116" s="27"/>
      <c r="Y116" s="18"/>
      <c r="Z116" s="18"/>
      <c r="AA116" s="18"/>
    </row>
    <row r="117" spans="1:27" x14ac:dyDescent="0.25">
      <c r="A117" s="114" t="s">
        <v>279</v>
      </c>
      <c r="B117" s="115"/>
      <c r="C117" s="115"/>
      <c r="D117" s="87"/>
      <c r="E117" s="87"/>
      <c r="F117" s="86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27"/>
      <c r="V117" s="45"/>
      <c r="W117" s="27"/>
      <c r="X117" s="27"/>
      <c r="Y117" s="18"/>
      <c r="Z117" s="18"/>
      <c r="AA117" s="18"/>
    </row>
    <row r="118" spans="1:27" x14ac:dyDescent="0.25">
      <c r="A118" s="91"/>
      <c r="B118" s="92"/>
      <c r="C118" s="92"/>
      <c r="D118" s="92"/>
      <c r="E118" s="92"/>
      <c r="F118" s="94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27"/>
      <c r="V118" s="45"/>
      <c r="W118" s="27"/>
      <c r="X118" s="27"/>
      <c r="Y118" s="18"/>
      <c r="Z118" s="18"/>
      <c r="AA118" s="18"/>
    </row>
    <row r="119" spans="1:27" x14ac:dyDescent="0.25">
      <c r="A119" s="91" t="s">
        <v>280</v>
      </c>
      <c r="B119" s="92"/>
      <c r="C119" s="92"/>
      <c r="D119" s="92"/>
      <c r="E119" s="92"/>
      <c r="F119" s="94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27"/>
      <c r="V119" s="45"/>
      <c r="W119" s="27"/>
      <c r="X119" s="27"/>
      <c r="Y119" s="18"/>
      <c r="Z119" s="18"/>
      <c r="AA119" s="18"/>
    </row>
    <row r="120" spans="1:27" x14ac:dyDescent="0.25">
      <c r="A120" s="91" t="s">
        <v>281</v>
      </c>
      <c r="B120" s="92"/>
      <c r="C120" s="92"/>
      <c r="D120" s="92"/>
      <c r="E120" s="92"/>
      <c r="F120" s="94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27"/>
      <c r="V120" s="45"/>
      <c r="W120" s="27"/>
      <c r="X120" s="27"/>
      <c r="Y120" s="18"/>
      <c r="Z120" s="18"/>
      <c r="AA120" s="18"/>
    </row>
    <row r="121" spans="1:27" x14ac:dyDescent="0.25">
      <c r="A121" s="91" t="s">
        <v>282</v>
      </c>
      <c r="B121" s="92"/>
      <c r="C121" s="92"/>
      <c r="D121" s="92"/>
      <c r="E121" s="92"/>
      <c r="F121" s="94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27"/>
      <c r="V121" s="45"/>
      <c r="W121" s="27"/>
      <c r="X121" s="27"/>
      <c r="Y121" s="18"/>
      <c r="Z121" s="18"/>
      <c r="AA121" s="18"/>
    </row>
    <row r="122" spans="1:27" x14ac:dyDescent="0.25">
      <c r="A122" s="91"/>
      <c r="B122" s="92"/>
      <c r="C122" s="92"/>
      <c r="D122" s="92"/>
      <c r="E122" s="92"/>
      <c r="F122" s="94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27"/>
      <c r="V122" s="45"/>
      <c r="W122" s="27"/>
      <c r="X122" s="27"/>
      <c r="Y122" s="18"/>
      <c r="Z122" s="18"/>
      <c r="AA122" s="18"/>
    </row>
    <row r="123" spans="1:27" x14ac:dyDescent="0.25">
      <c r="A123" s="109" t="s">
        <v>283</v>
      </c>
      <c r="B123" s="102"/>
      <c r="C123" s="102"/>
      <c r="D123" s="102"/>
      <c r="E123" s="102"/>
      <c r="F123" s="113"/>
      <c r="G123" s="18"/>
      <c r="H123" s="18">
        <f>H39</f>
        <v>0</v>
      </c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27"/>
      <c r="V123" s="45"/>
      <c r="W123" s="27"/>
      <c r="X123" s="27"/>
      <c r="Y123" s="18"/>
      <c r="Z123" s="18"/>
      <c r="AA123" s="18"/>
    </row>
    <row r="124" spans="1:27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27"/>
      <c r="V124" s="45"/>
      <c r="W124" s="27"/>
      <c r="X124" s="27"/>
      <c r="Y124" s="18"/>
      <c r="Z124" s="18"/>
      <c r="AA124" s="18"/>
    </row>
    <row r="125" spans="1:27" x14ac:dyDescent="0.25">
      <c r="A125" s="18"/>
      <c r="B125" s="375">
        <v>0</v>
      </c>
      <c r="C125" s="376">
        <v>45658</v>
      </c>
      <c r="D125" s="376"/>
      <c r="E125" s="43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27"/>
      <c r="V125" s="45"/>
      <c r="W125" s="27"/>
      <c r="X125" s="27"/>
      <c r="Y125" s="18"/>
      <c r="Z125" s="18"/>
      <c r="AA125" s="18"/>
    </row>
    <row r="126" spans="1:27" x14ac:dyDescent="0.25">
      <c r="A126" s="18"/>
      <c r="B126" s="375">
        <v>0.5</v>
      </c>
      <c r="C126" s="376">
        <v>45474</v>
      </c>
      <c r="D126" s="376">
        <v>45657</v>
      </c>
      <c r="E126" s="43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27"/>
      <c r="V126" s="45"/>
      <c r="W126" s="27"/>
      <c r="X126" s="27"/>
      <c r="Y126" s="18"/>
      <c r="Z126" s="18"/>
      <c r="AA126" s="18"/>
    </row>
    <row r="127" spans="1:27" x14ac:dyDescent="0.25">
      <c r="A127" s="18"/>
      <c r="B127" s="375">
        <v>1</v>
      </c>
      <c r="C127" s="376">
        <v>45473</v>
      </c>
      <c r="D127" s="376"/>
      <c r="E127" s="43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27"/>
      <c r="V127" s="45"/>
      <c r="W127" s="27"/>
      <c r="X127" s="27"/>
      <c r="Y127" s="18"/>
      <c r="Z127" s="18"/>
      <c r="AA127" s="18"/>
    </row>
    <row r="128" spans="1:27" x14ac:dyDescent="0.25">
      <c r="A128" s="18"/>
      <c r="B128" s="377">
        <v>0.74</v>
      </c>
      <c r="C128" s="376">
        <v>45839</v>
      </c>
      <c r="D128" s="375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27"/>
      <c r="V128" s="45"/>
      <c r="W128" s="27"/>
      <c r="X128" s="27"/>
      <c r="Y128" s="18"/>
      <c r="Z128" s="18"/>
      <c r="AA128" s="18"/>
    </row>
    <row r="129" spans="2:4" x14ac:dyDescent="0.25">
      <c r="B129" s="375"/>
      <c r="C129" s="376">
        <v>45746</v>
      </c>
      <c r="D129" s="375"/>
    </row>
  </sheetData>
  <autoFilter ref="A8:Y8" xr:uid="{00000000-0009-0000-0000-000004000000}"/>
  <mergeCells count="2">
    <mergeCell ref="L1:S1"/>
    <mergeCell ref="A82:F82"/>
  </mergeCells>
  <hyperlinks>
    <hyperlink ref="O6:O7" location="'Staffing Plan'!B50" display="Vision" xr:uid="{00000000-0004-0000-0400-000000000000}"/>
    <hyperlink ref="O7" location="'Staffing Plan'!A81" tooltip="Click for Help" display="Coverage" xr:uid="{00000000-0004-0000-0400-000001000000}"/>
    <hyperlink ref="O6" location="'Staffing Plan'!A81" tooltip="Click for Help" display="Vision" xr:uid="{00000000-0004-0000-0400-000002000000}"/>
    <hyperlink ref="H6:H7" location="'Staffing Plan'!A94" display="401 K" xr:uid="{00000000-0004-0000-0400-000003000000}"/>
    <hyperlink ref="L6:L7" location="'Staffing Plan'!A88" display="# Months" xr:uid="{00000000-0004-0000-0400-000004000000}"/>
    <hyperlink ref="H6" location="'Staffing Plan'!A94" tooltip="Click for Help" display="401 K" xr:uid="{00000000-0004-0000-0400-000005000000}"/>
    <hyperlink ref="H7" location="'Staffing Plan'!A94" tooltip="Click for Help" display="Eligible" xr:uid="{00000000-0004-0000-0400-000006000000}"/>
    <hyperlink ref="L6" location="'Staffing Plan'!A88" tooltip="Click for Help" display="# Months" xr:uid="{00000000-0004-0000-0400-000007000000}"/>
    <hyperlink ref="L7" location="'Staffing Plan'!A88" tooltip="Click for Help" display="Eligible" xr:uid="{00000000-0004-0000-0400-000008000000}"/>
    <hyperlink ref="M6:M7" location="'Staffing Plan'!A71" tooltip="Click for Help" display="Medical" xr:uid="{00000000-0004-0000-0400-000009000000}"/>
    <hyperlink ref="N6:N7" location="'Staffing Plan'!A76" tooltip="Click for Help" display="Dental" xr:uid="{00000000-0004-0000-0400-00000A000000}"/>
    <hyperlink ref="T6:T7" location="'Staffing Plan'!G77" tooltip="Click for Help" display="Eval" xr:uid="{00000000-0004-0000-0400-00000B000000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FF00"/>
  </sheetPr>
  <dimension ref="A1:R74"/>
  <sheetViews>
    <sheetView zoomScale="95" workbookViewId="0">
      <selection activeCell="C21" sqref="C21"/>
    </sheetView>
  </sheetViews>
  <sheetFormatPr defaultRowHeight="15" x14ac:dyDescent="0.25"/>
  <cols>
    <col min="1" max="1" width="21.28515625" customWidth="1"/>
    <col min="2" max="2" width="23" customWidth="1"/>
    <col min="3" max="18" width="12.7109375" customWidth="1"/>
  </cols>
  <sheetData>
    <row r="1" spans="1:18" x14ac:dyDescent="0.25">
      <c r="A1" s="19" t="s">
        <v>0</v>
      </c>
      <c r="B1" s="19"/>
    </row>
    <row r="2" spans="1:18" x14ac:dyDescent="0.25">
      <c r="A2" s="19" t="str">
        <f>Instructions!A2</f>
        <v>Program</v>
      </c>
      <c r="B2" s="19"/>
    </row>
    <row r="3" spans="1:18" x14ac:dyDescent="0.25">
      <c r="A3" s="19" t="s">
        <v>284</v>
      </c>
      <c r="B3" s="19"/>
    </row>
    <row r="4" spans="1:18" x14ac:dyDescent="0.25">
      <c r="A4" s="19" t="str">
        <f>'Staffing Plan'!D4</f>
        <v>Annual Budget FY 2025-2026</v>
      </c>
      <c r="B4" s="19"/>
    </row>
    <row r="5" spans="1:18" x14ac:dyDescent="0.25">
      <c r="A5" s="19"/>
      <c r="B5" s="19"/>
      <c r="C5" s="336">
        <f>'Budget Summary'!I4</f>
        <v>0.68444963896090438</v>
      </c>
      <c r="D5" s="336">
        <f>'Budget Summary'!J4</f>
        <v>7.8806286976069506E-2</v>
      </c>
      <c r="E5" s="336">
        <f>'Budget Summary'!K4</f>
        <v>7.8400595008249044E-2</v>
      </c>
      <c r="F5" s="336">
        <f>'Budget Summary'!L4</f>
        <v>8.5145535086736494E-3</v>
      </c>
      <c r="G5" s="336">
        <f>'Budget Summary'!M4</f>
        <v>3.0168461847402003E-2</v>
      </c>
      <c r="H5" s="336">
        <f>'Budget Summary'!N4</f>
        <v>5.1215499802610941E-2</v>
      </c>
      <c r="I5" s="336">
        <f>'Budget Summary'!O4</f>
        <v>6.2222694450991302E-2</v>
      </c>
      <c r="J5" s="336">
        <f>'Budget Summary'!P4</f>
        <v>6.2222694450991302E-3</v>
      </c>
      <c r="K5" s="336">
        <f>'Budget Summary'!Q4</f>
        <v>0</v>
      </c>
      <c r="L5" s="336">
        <f>'Budget Summary'!R4</f>
        <v>0</v>
      </c>
      <c r="M5" s="336">
        <f>'Budget Summary'!S4</f>
        <v>0</v>
      </c>
      <c r="N5" s="336">
        <f>'Budget Summary'!T4</f>
        <v>0</v>
      </c>
      <c r="O5" s="336">
        <f>'Budget Summary'!U4</f>
        <v>0</v>
      </c>
      <c r="P5" s="336">
        <f>'Budget Summary'!V4</f>
        <v>0</v>
      </c>
      <c r="Q5" s="336">
        <f>'Budget Summary'!W4</f>
        <v>0</v>
      </c>
    </row>
    <row r="6" spans="1:18" x14ac:dyDescent="0.25">
      <c r="A6" s="19"/>
      <c r="B6" s="19"/>
      <c r="C6" s="116">
        <f>'Budget Summary'!I5</f>
        <v>0</v>
      </c>
      <c r="D6" s="116">
        <f>'Budget Summary'!J5</f>
        <v>0</v>
      </c>
      <c r="E6" s="116">
        <f>'Budget Summary'!K5</f>
        <v>0</v>
      </c>
      <c r="F6" s="116">
        <f>'Budget Summary'!L5</f>
        <v>0</v>
      </c>
      <c r="G6" s="116">
        <f>'Budget Summary'!M5</f>
        <v>0</v>
      </c>
      <c r="H6" s="116">
        <f>'Budget Summary'!N5</f>
        <v>0</v>
      </c>
      <c r="I6" s="116">
        <f>'Budget Summary'!O5</f>
        <v>0</v>
      </c>
      <c r="J6" s="116">
        <f>'Budget Summary'!P5</f>
        <v>0</v>
      </c>
      <c r="K6" s="116">
        <f>'Budget Summary'!Q5</f>
        <v>0</v>
      </c>
      <c r="L6" s="116">
        <f>'Budget Summary'!R5</f>
        <v>0</v>
      </c>
      <c r="M6" s="116">
        <f>'Budget Summary'!S5</f>
        <v>0</v>
      </c>
      <c r="N6" s="116">
        <f>'Budget Summary'!T5</f>
        <v>0</v>
      </c>
      <c r="O6" s="116">
        <f>'Budget Summary'!U5</f>
        <v>0</v>
      </c>
      <c r="P6" s="116">
        <f>'Budget Summary'!V5</f>
        <v>0</v>
      </c>
      <c r="Q6" s="116">
        <f>'Budget Summary'!W5</f>
        <v>0</v>
      </c>
      <c r="R6" s="116" t="s">
        <v>285</v>
      </c>
    </row>
    <row r="7" spans="1:18" ht="15.75" thickBot="1" x14ac:dyDescent="0.3">
      <c r="A7" s="117" t="s">
        <v>185</v>
      </c>
      <c r="B7" s="117"/>
      <c r="C7" s="118" t="str">
        <f>'Budget Summary'!I6</f>
        <v xml:space="preserve">State Aid </v>
      </c>
      <c r="D7" s="118" t="str">
        <f>'Budget Summary'!J6</f>
        <v>Classroom Site Funds</v>
      </c>
      <c r="E7" s="118" t="str">
        <f>'Budget Summary'!K6</f>
        <v xml:space="preserve">Title 1 </v>
      </c>
      <c r="F7" s="118" t="str">
        <f>'Budget Summary'!L6</f>
        <v>Title 2</v>
      </c>
      <c r="G7" s="118" t="str">
        <f>'Budget Summary'!M6</f>
        <v>IDEA</v>
      </c>
      <c r="H7" s="118" t="str">
        <f>'Budget Summary'!N6</f>
        <v>NSLP</v>
      </c>
      <c r="I7" s="118" t="str">
        <f>'Budget Summary'!O6</f>
        <v>Tax Credit Donations</v>
      </c>
      <c r="J7" s="118" t="str">
        <f>'Budget Summary'!P6</f>
        <v>VSUW</v>
      </c>
      <c r="K7" s="118" t="str">
        <f>'Budget Summary'!Q6</f>
        <v>Contract 9</v>
      </c>
      <c r="L7" s="118" t="str">
        <f>'Budget Summary'!R6</f>
        <v>Contract 10</v>
      </c>
      <c r="M7" s="118" t="str">
        <f>'Budget Summary'!S6</f>
        <v>Contract 11</v>
      </c>
      <c r="N7" s="118" t="str">
        <f>'Budget Summary'!T6</f>
        <v>Contract 12</v>
      </c>
      <c r="O7" s="118" t="str">
        <f>'Budget Summary'!U6</f>
        <v>Contract 13</v>
      </c>
      <c r="P7" s="118" t="str">
        <f>'Budget Summary'!V6</f>
        <v>Contract 14</v>
      </c>
      <c r="Q7" s="118" t="str">
        <f>'Budget Summary'!W6</f>
        <v>Contract 15</v>
      </c>
      <c r="R7" s="119" t="s">
        <v>286</v>
      </c>
    </row>
    <row r="8" spans="1:18" x14ac:dyDescent="0.25">
      <c r="A8" t="str">
        <f>'Staffing Plan'!A9</f>
        <v>Benford, LaTrese Jamia</v>
      </c>
      <c r="B8" t="str">
        <f>'Staffing Plan'!F9</f>
        <v>Science Teacher</v>
      </c>
      <c r="C8" s="62">
        <v>1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120">
        <f>SUM(C8:Q8)</f>
        <v>1</v>
      </c>
    </row>
    <row r="9" spans="1:18" x14ac:dyDescent="0.25">
      <c r="A9" t="str">
        <f>'Staffing Plan'!A10</f>
        <v>Burgess, Anya</v>
      </c>
      <c r="B9" t="str">
        <f>'Staffing Plan'!F10</f>
        <v>Credit Recovery Teacher</v>
      </c>
      <c r="C9" s="62">
        <v>0</v>
      </c>
      <c r="D9" s="62">
        <v>0</v>
      </c>
      <c r="E9" s="62">
        <v>1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120">
        <f>SUM(C9:Q9)</f>
        <v>1</v>
      </c>
    </row>
    <row r="10" spans="1:18" x14ac:dyDescent="0.25">
      <c r="A10" t="str">
        <f>'Staffing Plan'!A11</f>
        <v>Garcia, Rosalia</v>
      </c>
      <c r="B10" t="str">
        <f>'Staffing Plan'!F11</f>
        <v>Compliance Coordinator</v>
      </c>
      <c r="C10" s="62">
        <v>0</v>
      </c>
      <c r="D10" s="62">
        <v>0</v>
      </c>
      <c r="E10" s="62">
        <v>0</v>
      </c>
      <c r="F10" s="62">
        <v>0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120">
        <f>SUM(C10:Q10)</f>
        <v>0</v>
      </c>
    </row>
    <row r="11" spans="1:18" x14ac:dyDescent="0.25">
      <c r="A11" t="str">
        <f>'Staffing Plan'!A12</f>
        <v>Gutierrez, Guadalupe</v>
      </c>
      <c r="B11" t="str">
        <f>'Staffing Plan'!F12</f>
        <v>Registrar</v>
      </c>
      <c r="C11" s="62">
        <v>1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120">
        <f>SUM(C11:Q11)</f>
        <v>1</v>
      </c>
    </row>
    <row r="12" spans="1:18" x14ac:dyDescent="0.25">
      <c r="A12" t="str">
        <f>'Staffing Plan'!A13</f>
        <v>Padilla, Maria Alicia</v>
      </c>
      <c r="B12" t="str">
        <f>'Staffing Plan'!F13</f>
        <v>Receptionist/Florence Crittenton</v>
      </c>
      <c r="C12" s="62">
        <v>1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120">
        <f t="shared" ref="R12:R68" si="0">SUM(C12:Q12)</f>
        <v>1</v>
      </c>
    </row>
    <row r="13" spans="1:18" x14ac:dyDescent="0.25">
      <c r="A13" t="str">
        <f>'Staffing Plan'!A14</f>
        <v>Ramirez, Ramona D</v>
      </c>
      <c r="B13" t="str">
        <f>'Staffing Plan'!F14</f>
        <v>Food Services Associate - Flocrit</v>
      </c>
      <c r="C13" s="62">
        <v>1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120">
        <f t="shared" si="0"/>
        <v>1</v>
      </c>
    </row>
    <row r="14" spans="1:18" x14ac:dyDescent="0.25">
      <c r="A14" t="str">
        <f>'Staffing Plan'!A15</f>
        <v>Ruiz, Oscar</v>
      </c>
      <c r="B14" t="str">
        <f>'Staffing Plan'!F15</f>
        <v>Facilities Supervisor</v>
      </c>
      <c r="C14" s="62">
        <v>1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120">
        <f t="shared" si="0"/>
        <v>1</v>
      </c>
    </row>
    <row r="15" spans="1:18" x14ac:dyDescent="0.25">
      <c r="A15" t="str">
        <f>'Staffing Plan'!A16</f>
        <v>Teague, Michelle N</v>
      </c>
      <c r="B15" t="str">
        <f>'Staffing Plan'!F16</f>
        <v>Support Services Manager</v>
      </c>
      <c r="C15" s="62">
        <v>1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120">
        <f t="shared" si="0"/>
        <v>1</v>
      </c>
    </row>
    <row r="16" spans="1:18" x14ac:dyDescent="0.25">
      <c r="A16" t="str">
        <f>'Staffing Plan'!A17</f>
        <v>Chelsia Stallworth</v>
      </c>
      <c r="B16" t="str">
        <f>'Staffing Plan'!F17</f>
        <v>Principal</v>
      </c>
      <c r="C16" s="62">
        <v>1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120">
        <f t="shared" si="0"/>
        <v>1</v>
      </c>
    </row>
    <row r="17" spans="1:18" x14ac:dyDescent="0.25">
      <c r="A17" t="str">
        <f>'Staffing Plan'!A18</f>
        <v xml:space="preserve">Vacant </v>
      </c>
      <c r="B17" t="str">
        <f>'Staffing Plan'!F18</f>
        <v>Superintendent</v>
      </c>
      <c r="C17" s="62">
        <v>0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120">
        <f t="shared" si="0"/>
        <v>0</v>
      </c>
    </row>
    <row r="18" spans="1:18" x14ac:dyDescent="0.25">
      <c r="A18">
        <f>'Staffing Plan'!A19</f>
        <v>0</v>
      </c>
      <c r="B18">
        <f>'Staffing Plan'!F19</f>
        <v>0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120">
        <f t="shared" si="0"/>
        <v>0</v>
      </c>
    </row>
    <row r="19" spans="1:18" x14ac:dyDescent="0.25">
      <c r="A19">
        <f>'Staffing Plan'!A20</f>
        <v>0</v>
      </c>
      <c r="B19">
        <f>'Staffing Plan'!F20</f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2">
        <v>0</v>
      </c>
      <c r="R19" s="120">
        <f t="shared" si="0"/>
        <v>0</v>
      </c>
    </row>
    <row r="20" spans="1:18" x14ac:dyDescent="0.25">
      <c r="A20" t="str">
        <f>'Staffing Plan'!A21</f>
        <v>Vacant</v>
      </c>
      <c r="B20" t="str">
        <f>'Staffing Plan'!F21</f>
        <v xml:space="preserve">Van Driver Stipend </v>
      </c>
      <c r="C20" s="62">
        <v>1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120">
        <f t="shared" si="0"/>
        <v>1</v>
      </c>
    </row>
    <row r="21" spans="1:18" x14ac:dyDescent="0.25">
      <c r="A21">
        <f>'Staffing Plan'!A22</f>
        <v>0</v>
      </c>
      <c r="B21">
        <f>'Staffing Plan'!F22</f>
        <v>0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120">
        <f t="shared" si="0"/>
        <v>0</v>
      </c>
    </row>
    <row r="22" spans="1:18" x14ac:dyDescent="0.25">
      <c r="A22" t="str">
        <f>'Staffing Plan'!A23</f>
        <v>Vacant</v>
      </c>
      <c r="B22" t="str">
        <f>'Staffing Plan'!F23</f>
        <v>Athletic Stipend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120">
        <f t="shared" si="0"/>
        <v>0</v>
      </c>
    </row>
    <row r="23" spans="1:18" x14ac:dyDescent="0.25">
      <c r="A23" t="str">
        <f>'Staffing Plan'!A24</f>
        <v>CSF Performance Pay/ Avid Teaching</v>
      </c>
      <c r="B23" t="str">
        <f>'Staffing Plan'!F24</f>
        <v>CSF Performance Pay/Avid Teaching</v>
      </c>
      <c r="C23" s="62">
        <v>0</v>
      </c>
      <c r="D23" s="62">
        <v>1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120">
        <f t="shared" si="0"/>
        <v>1</v>
      </c>
    </row>
    <row r="24" spans="1:18" x14ac:dyDescent="0.25">
      <c r="A24" t="str">
        <f>'Staffing Plan'!A25</f>
        <v>Mares, Yizza</v>
      </c>
      <c r="B24" t="str">
        <f>'Staffing Plan'!F25</f>
        <v>District Operations Administrator</v>
      </c>
      <c r="C24" s="62">
        <v>0</v>
      </c>
      <c r="D24" s="62">
        <v>0</v>
      </c>
      <c r="E24" s="62">
        <v>1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120">
        <f t="shared" si="0"/>
        <v>1</v>
      </c>
    </row>
    <row r="25" spans="1:18" x14ac:dyDescent="0.25">
      <c r="A25" t="str">
        <f>'Staffing Plan'!A26</f>
        <v>Employee 18</v>
      </c>
      <c r="B25" t="str">
        <f>'Staffing Plan'!F26</f>
        <v>Title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120">
        <f t="shared" si="0"/>
        <v>0</v>
      </c>
    </row>
    <row r="26" spans="1:18" x14ac:dyDescent="0.25">
      <c r="A26" t="str">
        <f>'Staffing Plan'!A27</f>
        <v>Employee 19</v>
      </c>
      <c r="B26" t="str">
        <f>'Staffing Plan'!F27</f>
        <v>Title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120">
        <f t="shared" si="0"/>
        <v>0</v>
      </c>
    </row>
    <row r="27" spans="1:18" x14ac:dyDescent="0.25">
      <c r="A27" t="str">
        <f>'Staffing Plan'!A28</f>
        <v>Employee 20</v>
      </c>
      <c r="B27" t="str">
        <f>'Staffing Plan'!F28</f>
        <v>Title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2">
        <v>0</v>
      </c>
      <c r="R27" s="120">
        <f t="shared" si="0"/>
        <v>0</v>
      </c>
    </row>
    <row r="28" spans="1:18" x14ac:dyDescent="0.25">
      <c r="A28" t="str">
        <f>'Staffing Plan'!A29</f>
        <v>Employee 21</v>
      </c>
      <c r="B28" t="str">
        <f>'Staffing Plan'!F29</f>
        <v>Title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120">
        <f t="shared" si="0"/>
        <v>0</v>
      </c>
    </row>
    <row r="29" spans="1:18" x14ac:dyDescent="0.25">
      <c r="A29" t="str">
        <f>'Staffing Plan'!A30</f>
        <v>Employee 22</v>
      </c>
      <c r="B29" t="str">
        <f>'Staffing Plan'!F30</f>
        <v>Title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120">
        <f t="shared" si="0"/>
        <v>0</v>
      </c>
    </row>
    <row r="30" spans="1:18" x14ac:dyDescent="0.25">
      <c r="A30" t="str">
        <f>'Staffing Plan'!A31</f>
        <v>Employee 23</v>
      </c>
      <c r="B30" t="str">
        <f>'Staffing Plan'!F31</f>
        <v>Title</v>
      </c>
      <c r="C30" s="62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2">
        <v>0</v>
      </c>
      <c r="R30" s="120">
        <f t="shared" si="0"/>
        <v>0</v>
      </c>
    </row>
    <row r="31" spans="1:18" x14ac:dyDescent="0.25">
      <c r="A31" t="str">
        <f>'Staffing Plan'!A32</f>
        <v>Employee 24</v>
      </c>
      <c r="B31" t="str">
        <f>'Staffing Plan'!F32</f>
        <v>Title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2">
        <v>0</v>
      </c>
      <c r="R31" s="120">
        <f t="shared" si="0"/>
        <v>0</v>
      </c>
    </row>
    <row r="32" spans="1:18" x14ac:dyDescent="0.25">
      <c r="A32" t="str">
        <f>'Staffing Plan'!A33</f>
        <v>Employee 25</v>
      </c>
      <c r="B32" t="str">
        <f>'Staffing Plan'!F33</f>
        <v>Title</v>
      </c>
      <c r="C32" s="62">
        <v>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120">
        <f t="shared" si="0"/>
        <v>0</v>
      </c>
    </row>
    <row r="33" spans="1:18" x14ac:dyDescent="0.25">
      <c r="A33" t="str">
        <f>'Staffing Plan'!A34</f>
        <v>Employee 26</v>
      </c>
      <c r="B33" t="str">
        <f>'Staffing Plan'!F34</f>
        <v>Title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120">
        <f t="shared" si="0"/>
        <v>0</v>
      </c>
    </row>
    <row r="34" spans="1:18" x14ac:dyDescent="0.25">
      <c r="A34" t="str">
        <f>'Staffing Plan'!A35</f>
        <v>Employee 27</v>
      </c>
      <c r="B34" t="str">
        <f>'Staffing Plan'!F35</f>
        <v>Title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120">
        <f t="shared" si="0"/>
        <v>0</v>
      </c>
    </row>
    <row r="35" spans="1:18" x14ac:dyDescent="0.25">
      <c r="A35" t="str">
        <f>'Staffing Plan'!A36</f>
        <v>Employee 28</v>
      </c>
      <c r="B35" t="str">
        <f>'Staffing Plan'!F36</f>
        <v>Title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120">
        <f t="shared" si="0"/>
        <v>0</v>
      </c>
    </row>
    <row r="36" spans="1:18" x14ac:dyDescent="0.25">
      <c r="A36" t="str">
        <f>'Staffing Plan'!A37</f>
        <v>Employee 29</v>
      </c>
      <c r="B36" t="str">
        <f>'Staffing Plan'!F37</f>
        <v>Title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120">
        <f t="shared" si="0"/>
        <v>0</v>
      </c>
    </row>
    <row r="37" spans="1:18" x14ac:dyDescent="0.25">
      <c r="A37" t="str">
        <f>'Staffing Plan'!A38</f>
        <v>Employee 30</v>
      </c>
      <c r="B37" t="str">
        <f>'Staffing Plan'!F38</f>
        <v>Title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120">
        <f t="shared" si="0"/>
        <v>0</v>
      </c>
    </row>
    <row r="38" spans="1:18" x14ac:dyDescent="0.25">
      <c r="A38" t="str">
        <f>'Staffing Plan'!A39</f>
        <v>Employee 31</v>
      </c>
      <c r="B38" t="str">
        <f>'Staffing Plan'!F39</f>
        <v>Title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120">
        <f t="shared" si="0"/>
        <v>0</v>
      </c>
    </row>
    <row r="39" spans="1:18" x14ac:dyDescent="0.25">
      <c r="A39" t="str">
        <f>'Staffing Plan'!A40</f>
        <v>Employee 32</v>
      </c>
      <c r="B39" t="str">
        <f>'Staffing Plan'!F40</f>
        <v>Title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120">
        <f t="shared" si="0"/>
        <v>0</v>
      </c>
    </row>
    <row r="40" spans="1:18" x14ac:dyDescent="0.25">
      <c r="A40" t="str">
        <f>'Staffing Plan'!A41</f>
        <v>Employee 33</v>
      </c>
      <c r="B40" t="str">
        <f>'Staffing Plan'!F41</f>
        <v>Title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120">
        <f t="shared" si="0"/>
        <v>0</v>
      </c>
    </row>
    <row r="41" spans="1:18" x14ac:dyDescent="0.25">
      <c r="A41" t="str">
        <f>'Staffing Plan'!A42</f>
        <v>Employee 34</v>
      </c>
      <c r="B41" t="str">
        <f>'Staffing Plan'!F42</f>
        <v>Title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120">
        <f t="shared" si="0"/>
        <v>0</v>
      </c>
    </row>
    <row r="42" spans="1:18" x14ac:dyDescent="0.25">
      <c r="A42" t="str">
        <f>'Staffing Plan'!A43</f>
        <v>Employee 35</v>
      </c>
      <c r="B42" t="str">
        <f>'Staffing Plan'!F43</f>
        <v>Title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120">
        <f t="shared" si="0"/>
        <v>0</v>
      </c>
    </row>
    <row r="43" spans="1:18" x14ac:dyDescent="0.25">
      <c r="A43" t="str">
        <f>'Staffing Plan'!A44</f>
        <v>Employee 36</v>
      </c>
      <c r="B43" t="str">
        <f>'Staffing Plan'!F44</f>
        <v>Title</v>
      </c>
      <c r="C43" s="62">
        <v>0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120">
        <f t="shared" si="0"/>
        <v>0</v>
      </c>
    </row>
    <row r="44" spans="1:18" x14ac:dyDescent="0.25">
      <c r="A44" t="str">
        <f>'Staffing Plan'!A45</f>
        <v>Employee 37</v>
      </c>
      <c r="B44" t="str">
        <f>'Staffing Plan'!F45</f>
        <v>Title</v>
      </c>
      <c r="C44" s="62">
        <v>0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120">
        <f t="shared" si="0"/>
        <v>0</v>
      </c>
    </row>
    <row r="45" spans="1:18" x14ac:dyDescent="0.25">
      <c r="A45" t="str">
        <f>'Staffing Plan'!A46</f>
        <v>Employee 38</v>
      </c>
      <c r="B45" t="str">
        <f>'Staffing Plan'!F46</f>
        <v>Title</v>
      </c>
      <c r="C45" s="62">
        <v>0</v>
      </c>
      <c r="D45" s="62">
        <v>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120">
        <f t="shared" si="0"/>
        <v>0</v>
      </c>
    </row>
    <row r="46" spans="1:18" x14ac:dyDescent="0.25">
      <c r="A46" t="str">
        <f>'Staffing Plan'!A47</f>
        <v>Employee 39</v>
      </c>
      <c r="B46" t="str">
        <f>'Staffing Plan'!F47</f>
        <v>Title</v>
      </c>
      <c r="C46" s="62">
        <v>0</v>
      </c>
      <c r="D46" s="62">
        <v>0</v>
      </c>
      <c r="E46" s="62">
        <v>0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120">
        <f t="shared" si="0"/>
        <v>0</v>
      </c>
    </row>
    <row r="47" spans="1:18" x14ac:dyDescent="0.25">
      <c r="A47" t="str">
        <f>'Staffing Plan'!A48</f>
        <v>Employee 40</v>
      </c>
      <c r="B47" t="str">
        <f>'Staffing Plan'!F48</f>
        <v>Title</v>
      </c>
      <c r="C47" s="62">
        <v>0</v>
      </c>
      <c r="D47" s="62">
        <v>0</v>
      </c>
      <c r="E47" s="62">
        <v>0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120">
        <f t="shared" si="0"/>
        <v>0</v>
      </c>
    </row>
    <row r="48" spans="1:18" x14ac:dyDescent="0.25">
      <c r="A48" t="str">
        <f>'Staffing Plan'!A49</f>
        <v>Employee 41</v>
      </c>
      <c r="B48" t="str">
        <f>'Staffing Plan'!F49</f>
        <v>Title</v>
      </c>
      <c r="C48" s="62">
        <v>0</v>
      </c>
      <c r="D48" s="62">
        <v>0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120">
        <f t="shared" si="0"/>
        <v>0</v>
      </c>
    </row>
    <row r="49" spans="1:18" x14ac:dyDescent="0.25">
      <c r="A49" t="str">
        <f>'Staffing Plan'!A50</f>
        <v>Employee 42</v>
      </c>
      <c r="B49" t="str">
        <f>'Staffing Plan'!F50</f>
        <v>Title</v>
      </c>
      <c r="C49" s="62">
        <v>0</v>
      </c>
      <c r="D49" s="62">
        <v>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120">
        <f t="shared" si="0"/>
        <v>0</v>
      </c>
    </row>
    <row r="50" spans="1:18" x14ac:dyDescent="0.25">
      <c r="A50" t="str">
        <f>'Staffing Plan'!A51</f>
        <v>Employee 43</v>
      </c>
      <c r="B50" t="str">
        <f>'Staffing Plan'!F51</f>
        <v>Title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120">
        <f t="shared" si="0"/>
        <v>0</v>
      </c>
    </row>
    <row r="51" spans="1:18" x14ac:dyDescent="0.25">
      <c r="A51" t="str">
        <f>'Staffing Plan'!A52</f>
        <v>Employee 44</v>
      </c>
      <c r="B51" t="str">
        <f>'Staffing Plan'!F52</f>
        <v>Title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120">
        <f t="shared" si="0"/>
        <v>0</v>
      </c>
    </row>
    <row r="52" spans="1:18" x14ac:dyDescent="0.25">
      <c r="A52" t="str">
        <f>'Staffing Plan'!A53</f>
        <v>Employee 45</v>
      </c>
      <c r="B52" t="str">
        <f>'Staffing Plan'!F53</f>
        <v>Title</v>
      </c>
      <c r="C52" s="62">
        <v>0</v>
      </c>
      <c r="D52" s="62">
        <v>0</v>
      </c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120">
        <f t="shared" si="0"/>
        <v>0</v>
      </c>
    </row>
    <row r="53" spans="1:18" x14ac:dyDescent="0.25">
      <c r="A53" t="str">
        <f>'Staffing Plan'!A54</f>
        <v>Employee 46</v>
      </c>
      <c r="B53" t="str">
        <f>'Staffing Plan'!F54</f>
        <v>Title</v>
      </c>
      <c r="C53" s="62">
        <v>0</v>
      </c>
      <c r="D53" s="62">
        <v>0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120">
        <f t="shared" si="0"/>
        <v>0</v>
      </c>
    </row>
    <row r="54" spans="1:18" x14ac:dyDescent="0.25">
      <c r="A54" t="str">
        <f>'Staffing Plan'!A55</f>
        <v>Employee 47</v>
      </c>
      <c r="B54" t="str">
        <f>'Staffing Plan'!F55</f>
        <v>Title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2">
        <v>0</v>
      </c>
      <c r="O54" s="62">
        <v>0</v>
      </c>
      <c r="P54" s="62">
        <v>0</v>
      </c>
      <c r="Q54" s="62">
        <v>0</v>
      </c>
      <c r="R54" s="120">
        <f t="shared" si="0"/>
        <v>0</v>
      </c>
    </row>
    <row r="55" spans="1:18" x14ac:dyDescent="0.25">
      <c r="A55" t="str">
        <f>'Staffing Plan'!A56</f>
        <v>Employee 48</v>
      </c>
      <c r="B55" t="str">
        <f>'Staffing Plan'!F56</f>
        <v>Title</v>
      </c>
      <c r="C55" s="62">
        <v>0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120">
        <f t="shared" si="0"/>
        <v>0</v>
      </c>
    </row>
    <row r="56" spans="1:18" x14ac:dyDescent="0.25">
      <c r="A56" t="str">
        <f>'Staffing Plan'!A57</f>
        <v>Employee 49</v>
      </c>
      <c r="B56" t="str">
        <f>'Staffing Plan'!F57</f>
        <v>Title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120">
        <f t="shared" si="0"/>
        <v>0</v>
      </c>
    </row>
    <row r="57" spans="1:18" x14ac:dyDescent="0.25">
      <c r="A57" t="str">
        <f>'Staffing Plan'!A58</f>
        <v>Employee 50</v>
      </c>
      <c r="B57" t="str">
        <f>'Staffing Plan'!F58</f>
        <v>Title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120">
        <f t="shared" si="0"/>
        <v>0</v>
      </c>
    </row>
    <row r="58" spans="1:18" x14ac:dyDescent="0.25">
      <c r="A58" t="str">
        <f>'Staffing Plan'!A59</f>
        <v>Employee 51</v>
      </c>
      <c r="B58" t="str">
        <f>'Staffing Plan'!F59</f>
        <v>Title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62">
        <v>0</v>
      </c>
      <c r="O58" s="62">
        <v>0</v>
      </c>
      <c r="P58" s="62">
        <v>0</v>
      </c>
      <c r="Q58" s="62">
        <v>0</v>
      </c>
      <c r="R58" s="120">
        <f t="shared" si="0"/>
        <v>0</v>
      </c>
    </row>
    <row r="59" spans="1:18" x14ac:dyDescent="0.25">
      <c r="A59" t="str">
        <f>'Staffing Plan'!A60</f>
        <v>Employee 52</v>
      </c>
      <c r="B59" t="str">
        <f>'Staffing Plan'!F60</f>
        <v>Title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120">
        <f t="shared" si="0"/>
        <v>0</v>
      </c>
    </row>
    <row r="60" spans="1:18" x14ac:dyDescent="0.25">
      <c r="A60" t="str">
        <f>'Staffing Plan'!A61</f>
        <v>Employee 53</v>
      </c>
      <c r="B60" t="str">
        <f>'Staffing Plan'!F61</f>
        <v>Title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120">
        <f t="shared" si="0"/>
        <v>0</v>
      </c>
    </row>
    <row r="61" spans="1:18" x14ac:dyDescent="0.25">
      <c r="A61" t="str">
        <f>'Staffing Plan'!A62</f>
        <v>Employee 54</v>
      </c>
      <c r="B61" t="str">
        <f>'Staffing Plan'!F62</f>
        <v>Title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120">
        <f t="shared" si="0"/>
        <v>0</v>
      </c>
    </row>
    <row r="62" spans="1:18" x14ac:dyDescent="0.25">
      <c r="A62" t="str">
        <f>'Staffing Plan'!A63</f>
        <v>Employee 55</v>
      </c>
      <c r="B62" t="str">
        <f>'Staffing Plan'!F63</f>
        <v>Title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120">
        <f t="shared" si="0"/>
        <v>0</v>
      </c>
    </row>
    <row r="63" spans="1:18" x14ac:dyDescent="0.25">
      <c r="A63" t="str">
        <f>'Staffing Plan'!A64</f>
        <v>Employee 56</v>
      </c>
      <c r="B63" t="str">
        <f>'Staffing Plan'!F64</f>
        <v>Title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120">
        <f t="shared" si="0"/>
        <v>0</v>
      </c>
    </row>
    <row r="64" spans="1:18" x14ac:dyDescent="0.25">
      <c r="A64" t="str">
        <f>'Staffing Plan'!A65</f>
        <v>Employee 57</v>
      </c>
      <c r="B64" t="str">
        <f>'Staffing Plan'!F65</f>
        <v>Title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120">
        <f t="shared" si="0"/>
        <v>0</v>
      </c>
    </row>
    <row r="65" spans="1:18" x14ac:dyDescent="0.25">
      <c r="A65" t="str">
        <f>'Staffing Plan'!A66</f>
        <v>Employee 58</v>
      </c>
      <c r="B65" t="str">
        <f>'Staffing Plan'!F66</f>
        <v>Title</v>
      </c>
      <c r="C65" s="62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120">
        <f t="shared" si="0"/>
        <v>0</v>
      </c>
    </row>
    <row r="66" spans="1:18" x14ac:dyDescent="0.25">
      <c r="A66" t="str">
        <f>'Staffing Plan'!A67</f>
        <v>Employee 59</v>
      </c>
      <c r="B66" t="str">
        <f>'Staffing Plan'!F67</f>
        <v>Title</v>
      </c>
      <c r="C66" s="62">
        <v>0</v>
      </c>
      <c r="D66" s="62">
        <v>0</v>
      </c>
      <c r="E66" s="62">
        <v>0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62">
        <v>0</v>
      </c>
      <c r="O66" s="62">
        <v>0</v>
      </c>
      <c r="P66" s="62">
        <v>0</v>
      </c>
      <c r="Q66" s="62">
        <v>0</v>
      </c>
      <c r="R66" s="120">
        <f t="shared" si="0"/>
        <v>0</v>
      </c>
    </row>
    <row r="67" spans="1:18" x14ac:dyDescent="0.25">
      <c r="A67" t="str">
        <f>'Staffing Plan'!A68</f>
        <v>Employee 60</v>
      </c>
      <c r="B67" t="str">
        <f>'Staffing Plan'!F68</f>
        <v>Title</v>
      </c>
      <c r="C67" s="62">
        <v>0</v>
      </c>
      <c r="D67" s="62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120">
        <f t="shared" si="0"/>
        <v>0</v>
      </c>
    </row>
    <row r="68" spans="1:18" ht="15.75" thickBot="1" x14ac:dyDescent="0.3">
      <c r="C68" s="121">
        <f>SUM(C8:C67)</f>
        <v>8</v>
      </c>
      <c r="D68" s="121">
        <f t="shared" ref="D68:Q68" si="1">SUM(D8:D67)</f>
        <v>1</v>
      </c>
      <c r="E68" s="121">
        <f t="shared" si="1"/>
        <v>2</v>
      </c>
      <c r="F68" s="121">
        <f t="shared" si="1"/>
        <v>0</v>
      </c>
      <c r="G68" s="121">
        <f t="shared" si="1"/>
        <v>0</v>
      </c>
      <c r="H68" s="121">
        <f t="shared" si="1"/>
        <v>0</v>
      </c>
      <c r="I68" s="121">
        <f t="shared" si="1"/>
        <v>0</v>
      </c>
      <c r="J68" s="121">
        <f t="shared" si="1"/>
        <v>0</v>
      </c>
      <c r="K68" s="121">
        <f t="shared" si="1"/>
        <v>0</v>
      </c>
      <c r="L68" s="121">
        <f t="shared" si="1"/>
        <v>0</v>
      </c>
      <c r="M68" s="121">
        <f t="shared" si="1"/>
        <v>0</v>
      </c>
      <c r="N68" s="121">
        <f t="shared" si="1"/>
        <v>0</v>
      </c>
      <c r="O68" s="121">
        <f t="shared" si="1"/>
        <v>0</v>
      </c>
      <c r="P68" s="121">
        <f t="shared" si="1"/>
        <v>0</v>
      </c>
      <c r="Q68" s="121">
        <f t="shared" si="1"/>
        <v>0</v>
      </c>
      <c r="R68" s="122">
        <f t="shared" si="0"/>
        <v>11</v>
      </c>
    </row>
    <row r="69" spans="1:18" ht="15.75" thickTop="1" x14ac:dyDescent="0.25">
      <c r="C69" s="123"/>
      <c r="D69" s="123"/>
      <c r="E69" s="123"/>
      <c r="F69" s="123"/>
      <c r="G69" s="123"/>
      <c r="H69" s="123"/>
      <c r="J69" s="123"/>
      <c r="K69" s="123"/>
      <c r="L69" s="123"/>
    </row>
    <row r="70" spans="1:18" x14ac:dyDescent="0.25">
      <c r="E70" s="123"/>
      <c r="F70" s="123"/>
      <c r="G70" s="123"/>
      <c r="H70" s="123"/>
      <c r="J70" s="123"/>
      <c r="K70" s="123"/>
      <c r="L70" s="123"/>
    </row>
    <row r="71" spans="1:18" x14ac:dyDescent="0.25">
      <c r="E71" s="123"/>
      <c r="F71" s="123"/>
      <c r="G71" s="123"/>
      <c r="H71" s="123"/>
      <c r="J71" s="123"/>
      <c r="K71" s="123"/>
      <c r="L71" s="123"/>
    </row>
    <row r="72" spans="1:18" x14ac:dyDescent="0.25">
      <c r="E72" s="123"/>
      <c r="F72" s="123"/>
      <c r="G72" s="123"/>
      <c r="H72" s="123"/>
      <c r="J72" s="123"/>
      <c r="K72" s="123"/>
      <c r="L72" s="123"/>
    </row>
    <row r="73" spans="1:18" x14ac:dyDescent="0.25">
      <c r="A73" s="81" t="s">
        <v>287</v>
      </c>
      <c r="B73" s="81"/>
      <c r="C73" s="124"/>
      <c r="D73" s="124"/>
      <c r="E73" s="124"/>
      <c r="F73" s="124"/>
      <c r="G73" s="124"/>
      <c r="H73" s="124"/>
      <c r="J73" s="124"/>
      <c r="K73" s="124"/>
      <c r="L73" s="124"/>
    </row>
    <row r="74" spans="1:18" x14ac:dyDescent="0.25">
      <c r="C74" s="124"/>
      <c r="D74" s="124"/>
      <c r="E74" s="124"/>
      <c r="F74" s="124"/>
      <c r="G74" s="124"/>
      <c r="H74" s="124"/>
      <c r="J74" s="124"/>
      <c r="K74" s="124"/>
      <c r="L74" s="124"/>
    </row>
  </sheetData>
  <conditionalFormatting sqref="C8:Q67">
    <cfRule type="cellIs" dxfId="1" priority="2" stopIfTrue="1" operator="greaterThan">
      <formula>0</formula>
    </cfRule>
  </conditionalFormatting>
  <conditionalFormatting sqref="R8:R68">
    <cfRule type="cellIs" dxfId="0" priority="1" stopIfTrue="1" operator="greaterThan">
      <formula>1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8"/>
  </sheetPr>
  <dimension ref="B1:V70"/>
  <sheetViews>
    <sheetView topLeftCell="B1" workbookViewId="0">
      <selection activeCell="F70" sqref="F70"/>
    </sheetView>
  </sheetViews>
  <sheetFormatPr defaultRowHeight="15" x14ac:dyDescent="0.25"/>
  <cols>
    <col min="1" max="1" width="0" hidden="1" customWidth="1"/>
    <col min="2" max="2" width="20.5703125" customWidth="1"/>
    <col min="3" max="3" width="16.140625" customWidth="1"/>
    <col min="4" max="4" width="13" customWidth="1"/>
    <col min="5" max="5" width="1.7109375" customWidth="1"/>
  </cols>
  <sheetData>
    <row r="1" spans="2:22" x14ac:dyDescent="0.25">
      <c r="B1" s="19" t="s">
        <v>0</v>
      </c>
    </row>
    <row r="2" spans="2:22" ht="15.75" x14ac:dyDescent="0.25">
      <c r="B2" s="19" t="str">
        <f>Instructions!A2</f>
        <v>Program</v>
      </c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</row>
    <row r="3" spans="2:22" ht="15.75" x14ac:dyDescent="0.25">
      <c r="B3" s="19" t="s">
        <v>288</v>
      </c>
      <c r="H3" s="2"/>
      <c r="J3" s="2"/>
    </row>
    <row r="4" spans="2:22" x14ac:dyDescent="0.25">
      <c r="B4" s="19" t="str">
        <f>Instructions!A3</f>
        <v>Annual Budget FY 2025-2026</v>
      </c>
      <c r="I4" s="116"/>
      <c r="J4" s="116"/>
      <c r="R4" s="73"/>
      <c r="S4" s="73"/>
      <c r="T4" s="73"/>
      <c r="U4" s="124"/>
      <c r="V4" s="124"/>
    </row>
    <row r="5" spans="2:22" x14ac:dyDescent="0.25">
      <c r="B5" s="19"/>
      <c r="C5" s="19"/>
      <c r="D5" s="116"/>
      <c r="E5" s="19"/>
      <c r="F5" s="215"/>
      <c r="I5" s="116"/>
      <c r="J5" s="116"/>
    </row>
    <row r="6" spans="2:22" x14ac:dyDescent="0.25">
      <c r="B6" s="216"/>
      <c r="C6" s="19"/>
      <c r="D6" s="116"/>
      <c r="E6" s="19"/>
      <c r="F6" s="116">
        <f>'Budget Summary'!I5</f>
        <v>0</v>
      </c>
      <c r="G6" s="116">
        <f>'Budget Summary'!J5</f>
        <v>0</v>
      </c>
      <c r="H6" s="116">
        <f>'Budget Summary'!K5</f>
        <v>0</v>
      </c>
      <c r="I6" s="116">
        <f>'Budget Summary'!L5</f>
        <v>0</v>
      </c>
      <c r="J6" s="116">
        <f>'Budget Summary'!M5</f>
        <v>0</v>
      </c>
      <c r="K6" s="116">
        <f>'Budget Summary'!N5</f>
        <v>0</v>
      </c>
      <c r="L6" s="116">
        <f>'Budget Summary'!O5</f>
        <v>0</v>
      </c>
      <c r="M6" s="116">
        <f>'Budget Summary'!P5</f>
        <v>0</v>
      </c>
      <c r="N6" s="116">
        <f>'Budget Summary'!Q5</f>
        <v>0</v>
      </c>
      <c r="O6" s="116">
        <f>'Budget Summary'!R5</f>
        <v>0</v>
      </c>
      <c r="P6" s="116">
        <f>'Budget Summary'!S5</f>
        <v>0</v>
      </c>
      <c r="Q6" s="116">
        <f>'Budget Summary'!T5</f>
        <v>0</v>
      </c>
      <c r="R6" s="116">
        <f>'Budget Summary'!U5</f>
        <v>0</v>
      </c>
      <c r="S6" s="116">
        <f>'Budget Summary'!V5</f>
        <v>0</v>
      </c>
      <c r="T6" s="116">
        <f>'Budget Summary'!W5</f>
        <v>0</v>
      </c>
      <c r="U6" s="116" t="s">
        <v>285</v>
      </c>
      <c r="V6" s="116"/>
    </row>
    <row r="7" spans="2:22" ht="26.25" thickBot="1" x14ac:dyDescent="0.3">
      <c r="B7" s="117" t="s">
        <v>185</v>
      </c>
      <c r="C7" s="119"/>
      <c r="D7" s="119" t="s">
        <v>198</v>
      </c>
      <c r="E7" s="19"/>
      <c r="F7" s="217" t="str">
        <f>'Budget Summary'!I6</f>
        <v xml:space="preserve">State Aid </v>
      </c>
      <c r="G7" s="217" t="str">
        <f>'Budget Summary'!J6</f>
        <v>Classroom Site Funds</v>
      </c>
      <c r="H7" s="217" t="str">
        <f>'Budget Summary'!K6</f>
        <v xml:space="preserve">Title 1 </v>
      </c>
      <c r="I7" s="217" t="str">
        <f>'Budget Summary'!L6</f>
        <v>Title 2</v>
      </c>
      <c r="J7" s="217" t="str">
        <f>'Budget Summary'!M6</f>
        <v>IDEA</v>
      </c>
      <c r="K7" s="217" t="str">
        <f>'Budget Summary'!N6</f>
        <v>NSLP</v>
      </c>
      <c r="L7" s="217" t="str">
        <f>'Budget Summary'!O6</f>
        <v>Tax Credit Donations</v>
      </c>
      <c r="M7" s="217" t="str">
        <f>'Budget Summary'!P6</f>
        <v>VSUW</v>
      </c>
      <c r="N7" s="217" t="str">
        <f>'Budget Summary'!Q6</f>
        <v>Contract 9</v>
      </c>
      <c r="O7" s="217" t="str">
        <f>'Budget Summary'!R6</f>
        <v>Contract 10</v>
      </c>
      <c r="P7" s="217" t="str">
        <f>'Budget Summary'!S6</f>
        <v>Contract 11</v>
      </c>
      <c r="Q7" s="217" t="str">
        <f>'Budget Summary'!T6</f>
        <v>Contract 12</v>
      </c>
      <c r="R7" s="217" t="str">
        <f>'Budget Summary'!U6</f>
        <v>Contract 13</v>
      </c>
      <c r="S7" s="217" t="str">
        <f>'Budget Summary'!V6</f>
        <v>Contract 14</v>
      </c>
      <c r="T7" s="217" t="str">
        <f>'Budget Summary'!W6</f>
        <v>Contract 15</v>
      </c>
      <c r="U7" s="119" t="s">
        <v>286</v>
      </c>
      <c r="V7" s="116"/>
    </row>
    <row r="8" spans="2:22" x14ac:dyDescent="0.25">
      <c r="B8" s="218" t="str">
        <f>'Staffing Plan'!A9</f>
        <v>Benford, LaTrese Jamia</v>
      </c>
      <c r="C8" s="218" t="str">
        <f>'Staffing Plan'!F9</f>
        <v>Science Teacher</v>
      </c>
      <c r="D8" s="219">
        <f>Fringe!E10</f>
        <v>53927.723850000002</v>
      </c>
      <c r="E8" s="220"/>
      <c r="F8" s="221">
        <f>$D8*'Staff Allocation %'!C8</f>
        <v>53927.723850000002</v>
      </c>
      <c r="G8" s="221">
        <f>$D8*'Staff Allocation %'!D8</f>
        <v>0</v>
      </c>
      <c r="H8" s="221">
        <f>$D8*'Staff Allocation %'!E8</f>
        <v>0</v>
      </c>
      <c r="I8" s="221">
        <f>$D8*'Staff Allocation %'!F8</f>
        <v>0</v>
      </c>
      <c r="J8" s="221">
        <f>$D8*'Staff Allocation %'!G8</f>
        <v>0</v>
      </c>
      <c r="K8" s="221">
        <f>$D8*'Staff Allocation %'!H8</f>
        <v>0</v>
      </c>
      <c r="L8" s="221">
        <f>$D8*'Staff Allocation %'!I8</f>
        <v>0</v>
      </c>
      <c r="M8" s="221">
        <f>$D8*'Staff Allocation %'!J8</f>
        <v>0</v>
      </c>
      <c r="N8" s="221">
        <f>$D8*'Staff Allocation %'!K8</f>
        <v>0</v>
      </c>
      <c r="O8" s="221">
        <f>$D8*'Staff Allocation %'!L8</f>
        <v>0</v>
      </c>
      <c r="P8" s="221">
        <f>$D8*'Staff Allocation %'!M8</f>
        <v>0</v>
      </c>
      <c r="Q8" s="221">
        <f>$D8*'Staff Allocation %'!N8</f>
        <v>0</v>
      </c>
      <c r="R8" s="221">
        <f>$D8*'Staff Allocation %'!O8</f>
        <v>0</v>
      </c>
      <c r="S8" s="221">
        <f>$D8*'Staff Allocation %'!P8</f>
        <v>0</v>
      </c>
      <c r="T8" s="221">
        <f>$D8*'Staff Allocation %'!Q8</f>
        <v>0</v>
      </c>
      <c r="U8" s="222">
        <f>SUM(F8:T8)</f>
        <v>53927.723850000002</v>
      </c>
      <c r="V8" s="223"/>
    </row>
    <row r="9" spans="2:22" x14ac:dyDescent="0.25">
      <c r="B9" s="218" t="str">
        <f>'Staffing Plan'!A10</f>
        <v>Burgess, Anya</v>
      </c>
      <c r="C9" s="218" t="str">
        <f>'Staffing Plan'!F10</f>
        <v>Credit Recovery Teacher</v>
      </c>
      <c r="D9" s="219">
        <f>Fringe!E11</f>
        <v>54457.726049999997</v>
      </c>
      <c r="E9" s="220"/>
      <c r="F9" s="221">
        <f>$D9*'Staff Allocation %'!C9</f>
        <v>0</v>
      </c>
      <c r="G9" s="221">
        <f>$D9*'Staff Allocation %'!D9</f>
        <v>0</v>
      </c>
      <c r="H9" s="221">
        <f>$D9*'Staff Allocation %'!E9</f>
        <v>54457.726049999997</v>
      </c>
      <c r="I9" s="221">
        <f>$D9*'Staff Allocation %'!F9</f>
        <v>0</v>
      </c>
      <c r="J9" s="221">
        <f>$D9*'Staff Allocation %'!G9</f>
        <v>0</v>
      </c>
      <c r="K9" s="221">
        <f>$D9*'Staff Allocation %'!H9</f>
        <v>0</v>
      </c>
      <c r="L9" s="221">
        <f>$D9*'Staff Allocation %'!I9</f>
        <v>0</v>
      </c>
      <c r="M9" s="221">
        <f>$D9*'Staff Allocation %'!J9</f>
        <v>0</v>
      </c>
      <c r="N9" s="221">
        <f>$D9*'Staff Allocation %'!K9</f>
        <v>0</v>
      </c>
      <c r="O9" s="221">
        <f>$D9*'Staff Allocation %'!L9</f>
        <v>0</v>
      </c>
      <c r="P9" s="221">
        <f>$D9*'Staff Allocation %'!M9</f>
        <v>0</v>
      </c>
      <c r="Q9" s="221">
        <f>$D9*'Staff Allocation %'!N9</f>
        <v>0</v>
      </c>
      <c r="R9" s="221">
        <f>$D9*'Staff Allocation %'!O9</f>
        <v>0</v>
      </c>
      <c r="S9" s="221">
        <f>$D9*'Staff Allocation %'!P9</f>
        <v>0</v>
      </c>
      <c r="T9" s="221">
        <f>$D9*'Staff Allocation %'!Q9</f>
        <v>0</v>
      </c>
      <c r="U9" s="221">
        <f>SUM(F9:T9)</f>
        <v>54457.726049999997</v>
      </c>
      <c r="V9" s="223"/>
    </row>
    <row r="10" spans="2:22" x14ac:dyDescent="0.25">
      <c r="B10" s="218" t="str">
        <f>'Staffing Plan'!A11</f>
        <v>Garcia, Rosalia</v>
      </c>
      <c r="C10" s="218" t="str">
        <f>'Staffing Plan'!F11</f>
        <v>Compliance Coordinator</v>
      </c>
      <c r="D10" s="219">
        <f>Fringe!E12</f>
        <v>11336.777400000001</v>
      </c>
      <c r="E10" s="220"/>
      <c r="F10" s="221">
        <f>$D10*'Staff Allocation %'!C10</f>
        <v>0</v>
      </c>
      <c r="G10" s="221">
        <f>$D10*'Staff Allocation %'!D10</f>
        <v>0</v>
      </c>
      <c r="H10" s="221">
        <f>$D10*'Staff Allocation %'!E10</f>
        <v>0</v>
      </c>
      <c r="I10" s="221">
        <f>$D10*'Staff Allocation %'!F10</f>
        <v>0</v>
      </c>
      <c r="J10" s="221">
        <f>$D10*'Staff Allocation %'!G10</f>
        <v>0</v>
      </c>
      <c r="K10" s="221">
        <f>$D10*'Staff Allocation %'!H10</f>
        <v>0</v>
      </c>
      <c r="L10" s="221">
        <f>$D10*'Staff Allocation %'!I10</f>
        <v>0</v>
      </c>
      <c r="M10" s="221">
        <f>$D10*'Staff Allocation %'!J10</f>
        <v>0</v>
      </c>
      <c r="N10" s="221">
        <f>$D10*'Staff Allocation %'!K10</f>
        <v>0</v>
      </c>
      <c r="O10" s="221">
        <f>$D10*'Staff Allocation %'!L10</f>
        <v>0</v>
      </c>
      <c r="P10" s="221">
        <f>$D10*'Staff Allocation %'!M10</f>
        <v>0</v>
      </c>
      <c r="Q10" s="221">
        <f>$D10*'Staff Allocation %'!N10</f>
        <v>0</v>
      </c>
      <c r="R10" s="221">
        <f>$D10*'Staff Allocation %'!O10</f>
        <v>0</v>
      </c>
      <c r="S10" s="221">
        <f>$D10*'Staff Allocation %'!P10</f>
        <v>0</v>
      </c>
      <c r="T10" s="221">
        <f>$D10*'Staff Allocation %'!Q10</f>
        <v>0</v>
      </c>
      <c r="U10" s="221">
        <f>SUM(F10:T10)</f>
        <v>0</v>
      </c>
      <c r="V10" s="223"/>
    </row>
    <row r="11" spans="2:22" x14ac:dyDescent="0.25">
      <c r="B11" s="218" t="str">
        <f>'Staffing Plan'!A12</f>
        <v>Gutierrez, Guadalupe</v>
      </c>
      <c r="C11" s="218" t="str">
        <f>'Staffing Plan'!F12</f>
        <v>Registrar</v>
      </c>
      <c r="D11" s="219">
        <f>Fringe!E13</f>
        <v>42966.409500000002</v>
      </c>
      <c r="E11" s="220"/>
      <c r="F11" s="221">
        <f>$D11*'Staff Allocation %'!C11</f>
        <v>42966.409500000002</v>
      </c>
      <c r="G11" s="221">
        <f>$D11*'Staff Allocation %'!D11</f>
        <v>0</v>
      </c>
      <c r="H11" s="221">
        <f>$D11*'Staff Allocation %'!E11</f>
        <v>0</v>
      </c>
      <c r="I11" s="221">
        <f>$D11*'Staff Allocation %'!F11</f>
        <v>0</v>
      </c>
      <c r="J11" s="221">
        <f>$D11*'Staff Allocation %'!G11</f>
        <v>0</v>
      </c>
      <c r="K11" s="221">
        <f>$D11*'Staff Allocation %'!H11</f>
        <v>0</v>
      </c>
      <c r="L11" s="221">
        <f>$D11*'Staff Allocation %'!I11</f>
        <v>0</v>
      </c>
      <c r="M11" s="221">
        <f>$D11*'Staff Allocation %'!J11</f>
        <v>0</v>
      </c>
      <c r="N11" s="221">
        <f>$D11*'Staff Allocation %'!K11</f>
        <v>0</v>
      </c>
      <c r="O11" s="221">
        <f>$D11*'Staff Allocation %'!L11</f>
        <v>0</v>
      </c>
      <c r="P11" s="221">
        <f>$D11*'Staff Allocation %'!M11</f>
        <v>0</v>
      </c>
      <c r="Q11" s="221">
        <f>$D11*'Staff Allocation %'!N11</f>
        <v>0</v>
      </c>
      <c r="R11" s="221">
        <f>$D11*'Staff Allocation %'!O11</f>
        <v>0</v>
      </c>
      <c r="S11" s="221">
        <f>$D11*'Staff Allocation %'!P11</f>
        <v>0</v>
      </c>
      <c r="T11" s="221">
        <f>$D11*'Staff Allocation %'!Q11</f>
        <v>0</v>
      </c>
      <c r="U11" s="221">
        <f>SUM(F11:T11)</f>
        <v>42966.409500000002</v>
      </c>
      <c r="V11" s="223"/>
    </row>
    <row r="12" spans="2:22" x14ac:dyDescent="0.25">
      <c r="B12" s="218" t="str">
        <f>'Staffing Plan'!A13</f>
        <v>Padilla, Maria Alicia</v>
      </c>
      <c r="C12" s="218" t="str">
        <f>'Staffing Plan'!F13</f>
        <v>Receptionist/Florence Crittenton</v>
      </c>
      <c r="D12" s="219">
        <f>Fringe!E14</f>
        <v>23043.384999999998</v>
      </c>
      <c r="E12" s="14"/>
      <c r="F12" s="221">
        <f>$D12*'Staff Allocation %'!C12</f>
        <v>23043.384999999998</v>
      </c>
      <c r="G12" s="221">
        <f>$D12*'Staff Allocation %'!D12</f>
        <v>0</v>
      </c>
      <c r="H12" s="221">
        <f>$D12*'Staff Allocation %'!E12</f>
        <v>0</v>
      </c>
      <c r="I12" s="221">
        <f>$D12*'Staff Allocation %'!F12</f>
        <v>0</v>
      </c>
      <c r="J12" s="221">
        <f>$D12*'Staff Allocation %'!G12</f>
        <v>0</v>
      </c>
      <c r="K12" s="221">
        <f>$D12*'Staff Allocation %'!H12</f>
        <v>0</v>
      </c>
      <c r="L12" s="221">
        <f>$D12*'Staff Allocation %'!I12</f>
        <v>0</v>
      </c>
      <c r="M12" s="221">
        <f>$D12*'Staff Allocation %'!J12</f>
        <v>0</v>
      </c>
      <c r="N12" s="221">
        <f>$D12*'Staff Allocation %'!K12</f>
        <v>0</v>
      </c>
      <c r="O12" s="221">
        <f>$D12*'Staff Allocation %'!L12</f>
        <v>0</v>
      </c>
      <c r="P12" s="221">
        <f>$D12*'Staff Allocation %'!M12</f>
        <v>0</v>
      </c>
      <c r="Q12" s="221">
        <f>$D12*'Staff Allocation %'!N12</f>
        <v>0</v>
      </c>
      <c r="R12" s="221">
        <f>$D12*'Staff Allocation %'!O12</f>
        <v>0</v>
      </c>
      <c r="S12" s="221">
        <f>$D12*'Staff Allocation %'!P12</f>
        <v>0</v>
      </c>
      <c r="T12" s="221">
        <f>$D12*'Staff Allocation %'!Q12</f>
        <v>0</v>
      </c>
      <c r="U12" s="221">
        <f t="shared" ref="U12:U67" si="0">SUM(F12:T12)</f>
        <v>23043.384999999998</v>
      </c>
      <c r="V12" s="223"/>
    </row>
    <row r="13" spans="2:22" x14ac:dyDescent="0.25">
      <c r="B13" s="218" t="str">
        <f>'Staffing Plan'!A14</f>
        <v>Ramirez, Ramona D</v>
      </c>
      <c r="C13" s="218" t="str">
        <f>'Staffing Plan'!F14</f>
        <v>Food Services Associate - Flocrit</v>
      </c>
      <c r="D13" s="219">
        <f>Fringe!E15</f>
        <v>24086.400000000001</v>
      </c>
      <c r="E13" s="14"/>
      <c r="F13" s="221">
        <f>$D13*'Staff Allocation %'!C13</f>
        <v>24086.400000000001</v>
      </c>
      <c r="G13" s="221">
        <f>$D13*'Staff Allocation %'!D13</f>
        <v>0</v>
      </c>
      <c r="H13" s="221">
        <f>$D13*'Staff Allocation %'!E13</f>
        <v>0</v>
      </c>
      <c r="I13" s="221">
        <f>$D13*'Staff Allocation %'!F13</f>
        <v>0</v>
      </c>
      <c r="J13" s="221">
        <f>$D13*'Staff Allocation %'!G13</f>
        <v>0</v>
      </c>
      <c r="K13" s="221">
        <f>$D13*'Staff Allocation %'!H13</f>
        <v>0</v>
      </c>
      <c r="L13" s="221">
        <f>$D13*'Staff Allocation %'!I13</f>
        <v>0</v>
      </c>
      <c r="M13" s="221">
        <f>$D13*'Staff Allocation %'!J13</f>
        <v>0</v>
      </c>
      <c r="N13" s="221">
        <f>$D13*'Staff Allocation %'!K13</f>
        <v>0</v>
      </c>
      <c r="O13" s="221">
        <f>$D13*'Staff Allocation %'!L13</f>
        <v>0</v>
      </c>
      <c r="P13" s="221">
        <f>$D13*'Staff Allocation %'!M13</f>
        <v>0</v>
      </c>
      <c r="Q13" s="221">
        <f>$D13*'Staff Allocation %'!N13</f>
        <v>0</v>
      </c>
      <c r="R13" s="221">
        <f>$D13*'Staff Allocation %'!O13</f>
        <v>0</v>
      </c>
      <c r="S13" s="221">
        <f>$D13*'Staff Allocation %'!P13</f>
        <v>0</v>
      </c>
      <c r="T13" s="221">
        <f>$D13*'Staff Allocation %'!Q13</f>
        <v>0</v>
      </c>
      <c r="U13" s="221">
        <f t="shared" si="0"/>
        <v>24086.400000000001</v>
      </c>
      <c r="V13" s="223"/>
    </row>
    <row r="14" spans="2:22" x14ac:dyDescent="0.25">
      <c r="B14" s="218" t="str">
        <f>'Staffing Plan'!A15</f>
        <v>Ruiz, Oscar</v>
      </c>
      <c r="C14" s="218" t="str">
        <f>'Staffing Plan'!F15</f>
        <v>Facilities Supervisor</v>
      </c>
      <c r="D14" s="219">
        <f>Fringe!E16</f>
        <v>14040</v>
      </c>
      <c r="E14" s="14"/>
      <c r="F14" s="221">
        <f>$D14*'Staff Allocation %'!C14</f>
        <v>14040</v>
      </c>
      <c r="G14" s="221">
        <f>$D14*'Staff Allocation %'!D14</f>
        <v>0</v>
      </c>
      <c r="H14" s="221">
        <f>$D14*'Staff Allocation %'!E14</f>
        <v>0</v>
      </c>
      <c r="I14" s="221">
        <f>$D14*'Staff Allocation %'!F14</f>
        <v>0</v>
      </c>
      <c r="J14" s="221">
        <f>$D14*'Staff Allocation %'!G14</f>
        <v>0</v>
      </c>
      <c r="K14" s="221">
        <f>$D14*'Staff Allocation %'!H14</f>
        <v>0</v>
      </c>
      <c r="L14" s="221">
        <f>$D14*'Staff Allocation %'!I14</f>
        <v>0</v>
      </c>
      <c r="M14" s="221">
        <f>$D14*'Staff Allocation %'!J14</f>
        <v>0</v>
      </c>
      <c r="N14" s="221">
        <f>$D14*'Staff Allocation %'!K14</f>
        <v>0</v>
      </c>
      <c r="O14" s="221">
        <f>$D14*'Staff Allocation %'!L14</f>
        <v>0</v>
      </c>
      <c r="P14" s="221">
        <f>$D14*'Staff Allocation %'!M14</f>
        <v>0</v>
      </c>
      <c r="Q14" s="221">
        <f>$D14*'Staff Allocation %'!N14</f>
        <v>0</v>
      </c>
      <c r="R14" s="221">
        <f>$D14*'Staff Allocation %'!O14</f>
        <v>0</v>
      </c>
      <c r="S14" s="221">
        <f>$D14*'Staff Allocation %'!P14</f>
        <v>0</v>
      </c>
      <c r="T14" s="221">
        <f>$D14*'Staff Allocation %'!Q14</f>
        <v>0</v>
      </c>
      <c r="U14" s="221">
        <f t="shared" si="0"/>
        <v>14040</v>
      </c>
      <c r="V14" s="223"/>
    </row>
    <row r="15" spans="2:22" x14ac:dyDescent="0.25">
      <c r="B15" s="218" t="str">
        <f>'Staffing Plan'!A16</f>
        <v>Teague, Michelle N</v>
      </c>
      <c r="C15" s="218" t="str">
        <f>'Staffing Plan'!F16</f>
        <v>Support Services Manager</v>
      </c>
      <c r="D15" s="219">
        <f>Fringe!E17</f>
        <v>16955.64</v>
      </c>
      <c r="E15" s="14"/>
      <c r="F15" s="221">
        <f>$D15*'Staff Allocation %'!C15</f>
        <v>16955.64</v>
      </c>
      <c r="G15" s="221">
        <f>$D15*'Staff Allocation %'!D15</f>
        <v>0</v>
      </c>
      <c r="H15" s="221">
        <f>$D15*'Staff Allocation %'!E15</f>
        <v>0</v>
      </c>
      <c r="I15" s="221">
        <f>$D15*'Staff Allocation %'!F15</f>
        <v>0</v>
      </c>
      <c r="J15" s="221">
        <f>$D15*'Staff Allocation %'!G15</f>
        <v>0</v>
      </c>
      <c r="K15" s="221">
        <f>$D15*'Staff Allocation %'!H15</f>
        <v>0</v>
      </c>
      <c r="L15" s="221">
        <f>$D15*'Staff Allocation %'!I15</f>
        <v>0</v>
      </c>
      <c r="M15" s="221">
        <f>$D15*'Staff Allocation %'!J15</f>
        <v>0</v>
      </c>
      <c r="N15" s="221">
        <f>$D15*'Staff Allocation %'!K15</f>
        <v>0</v>
      </c>
      <c r="O15" s="221">
        <f>$D15*'Staff Allocation %'!L15</f>
        <v>0</v>
      </c>
      <c r="P15" s="221">
        <f>$D15*'Staff Allocation %'!M15</f>
        <v>0</v>
      </c>
      <c r="Q15" s="221">
        <f>$D15*'Staff Allocation %'!N15</f>
        <v>0</v>
      </c>
      <c r="R15" s="221">
        <f>$D15*'Staff Allocation %'!O15</f>
        <v>0</v>
      </c>
      <c r="S15" s="221">
        <f>$D15*'Staff Allocation %'!P15</f>
        <v>0</v>
      </c>
      <c r="T15" s="221">
        <f>$D15*'Staff Allocation %'!Q15</f>
        <v>0</v>
      </c>
      <c r="U15" s="221">
        <f t="shared" si="0"/>
        <v>16955.64</v>
      </c>
      <c r="V15" s="223"/>
    </row>
    <row r="16" spans="2:22" x14ac:dyDescent="0.25">
      <c r="B16" s="218" t="str">
        <f>'Staffing Plan'!A17</f>
        <v>Chelsia Stallworth</v>
      </c>
      <c r="C16" s="218" t="str">
        <f>'Staffing Plan'!F17</f>
        <v>Principal</v>
      </c>
      <c r="D16" s="219">
        <f>Fringe!E18</f>
        <v>74160</v>
      </c>
      <c r="E16" s="14"/>
      <c r="F16" s="221">
        <f>$D16*'Staff Allocation %'!C16</f>
        <v>74160</v>
      </c>
      <c r="G16" s="221">
        <f>$D16*'Staff Allocation %'!D16</f>
        <v>0</v>
      </c>
      <c r="H16" s="221">
        <f>$D16*'Staff Allocation %'!E16</f>
        <v>0</v>
      </c>
      <c r="I16" s="221">
        <f>$D16*'Staff Allocation %'!F16</f>
        <v>0</v>
      </c>
      <c r="J16" s="221">
        <f>$D16*'Staff Allocation %'!G16</f>
        <v>0</v>
      </c>
      <c r="K16" s="221">
        <f>$D16*'Staff Allocation %'!H16</f>
        <v>0</v>
      </c>
      <c r="L16" s="221">
        <f>$D16*'Staff Allocation %'!I16</f>
        <v>0</v>
      </c>
      <c r="M16" s="221">
        <f>$D16*'Staff Allocation %'!J16</f>
        <v>0</v>
      </c>
      <c r="N16" s="221">
        <f>$D16*'Staff Allocation %'!K16</f>
        <v>0</v>
      </c>
      <c r="O16" s="221">
        <f>$D16*'Staff Allocation %'!L16</f>
        <v>0</v>
      </c>
      <c r="P16" s="221">
        <f>$D16*'Staff Allocation %'!M16</f>
        <v>0</v>
      </c>
      <c r="Q16" s="221">
        <f>$D16*'Staff Allocation %'!N16</f>
        <v>0</v>
      </c>
      <c r="R16" s="221">
        <f>$D16*'Staff Allocation %'!O16</f>
        <v>0</v>
      </c>
      <c r="S16" s="221">
        <f>$D16*'Staff Allocation %'!P16</f>
        <v>0</v>
      </c>
      <c r="T16" s="221">
        <f>$D16*'Staff Allocation %'!Q16</f>
        <v>0</v>
      </c>
      <c r="U16" s="221">
        <f t="shared" si="0"/>
        <v>74160</v>
      </c>
      <c r="V16" s="223"/>
    </row>
    <row r="17" spans="2:22" x14ac:dyDescent="0.25">
      <c r="B17" s="218" t="str">
        <f>'Staffing Plan'!A18</f>
        <v xml:space="preserve">Vacant </v>
      </c>
      <c r="C17" s="218" t="str">
        <f>'Staffing Plan'!F18</f>
        <v>Superintendent</v>
      </c>
      <c r="D17" s="219">
        <f>Fringe!E19</f>
        <v>10800</v>
      </c>
      <c r="E17" s="14"/>
      <c r="F17" s="221">
        <f>$D17*'Staff Allocation %'!C17</f>
        <v>0</v>
      </c>
      <c r="G17" s="221">
        <f>$D17*'Staff Allocation %'!D17</f>
        <v>0</v>
      </c>
      <c r="H17" s="221">
        <f>$D17*'Staff Allocation %'!E17</f>
        <v>0</v>
      </c>
      <c r="I17" s="221">
        <f>$D17*'Staff Allocation %'!F17</f>
        <v>0</v>
      </c>
      <c r="J17" s="221">
        <f>$D17*'Staff Allocation %'!G17</f>
        <v>0</v>
      </c>
      <c r="K17" s="221">
        <f>$D17*'Staff Allocation %'!H17</f>
        <v>0</v>
      </c>
      <c r="L17" s="221">
        <f>$D17*'Staff Allocation %'!I17</f>
        <v>0</v>
      </c>
      <c r="M17" s="221">
        <f>$D17*'Staff Allocation %'!J17</f>
        <v>0</v>
      </c>
      <c r="N17" s="221">
        <f>$D17*'Staff Allocation %'!K17</f>
        <v>0</v>
      </c>
      <c r="O17" s="221">
        <f>$D17*'Staff Allocation %'!L17</f>
        <v>0</v>
      </c>
      <c r="P17" s="221">
        <f>$D17*'Staff Allocation %'!M17</f>
        <v>0</v>
      </c>
      <c r="Q17" s="221">
        <f>$D17*'Staff Allocation %'!N17</f>
        <v>0</v>
      </c>
      <c r="R17" s="221">
        <f>$D17*'Staff Allocation %'!O17</f>
        <v>0</v>
      </c>
      <c r="S17" s="221">
        <f>$D17*'Staff Allocation %'!P17</f>
        <v>0</v>
      </c>
      <c r="T17" s="221">
        <f>$D17*'Staff Allocation %'!Q17</f>
        <v>0</v>
      </c>
      <c r="U17" s="221">
        <f t="shared" si="0"/>
        <v>0</v>
      </c>
      <c r="V17" s="223"/>
    </row>
    <row r="18" spans="2:22" x14ac:dyDescent="0.25">
      <c r="B18" s="218">
        <f>'Staffing Plan'!A19</f>
        <v>0</v>
      </c>
      <c r="C18" s="218">
        <f>'Staffing Plan'!F19</f>
        <v>0</v>
      </c>
      <c r="D18" s="219">
        <f>Fringe!E20</f>
        <v>0</v>
      </c>
      <c r="E18" s="14"/>
      <c r="F18" s="221">
        <f>$D18*'Staff Allocation %'!C18</f>
        <v>0</v>
      </c>
      <c r="G18" s="221">
        <f>$D18*'Staff Allocation %'!D18</f>
        <v>0</v>
      </c>
      <c r="H18" s="221">
        <f>$D18*'Staff Allocation %'!E18</f>
        <v>0</v>
      </c>
      <c r="I18" s="221">
        <f>$D18*'Staff Allocation %'!F18</f>
        <v>0</v>
      </c>
      <c r="J18" s="221">
        <f>$D18*'Staff Allocation %'!G18</f>
        <v>0</v>
      </c>
      <c r="K18" s="221">
        <f>$D18*'Staff Allocation %'!H18</f>
        <v>0</v>
      </c>
      <c r="L18" s="221">
        <f>$D18*'Staff Allocation %'!I18</f>
        <v>0</v>
      </c>
      <c r="M18" s="221">
        <f>$D18*'Staff Allocation %'!J18</f>
        <v>0</v>
      </c>
      <c r="N18" s="221">
        <f>$D18*'Staff Allocation %'!K18</f>
        <v>0</v>
      </c>
      <c r="O18" s="221">
        <f>$D18*'Staff Allocation %'!L18</f>
        <v>0</v>
      </c>
      <c r="P18" s="221">
        <f>$D18*'Staff Allocation %'!M18</f>
        <v>0</v>
      </c>
      <c r="Q18" s="221">
        <f>$D18*'Staff Allocation %'!N18</f>
        <v>0</v>
      </c>
      <c r="R18" s="221">
        <f>$D18*'Staff Allocation %'!O18</f>
        <v>0</v>
      </c>
      <c r="S18" s="221">
        <f>$D18*'Staff Allocation %'!P18</f>
        <v>0</v>
      </c>
      <c r="T18" s="221">
        <f>$D18*'Staff Allocation %'!Q18</f>
        <v>0</v>
      </c>
      <c r="U18" s="221">
        <f t="shared" si="0"/>
        <v>0</v>
      </c>
      <c r="V18" s="223"/>
    </row>
    <row r="19" spans="2:22" x14ac:dyDescent="0.25">
      <c r="B19" s="218">
        <f>'Staffing Plan'!A20</f>
        <v>0</v>
      </c>
      <c r="C19" s="218">
        <f>'Staffing Plan'!F20</f>
        <v>0</v>
      </c>
      <c r="D19" s="219">
        <f>Fringe!E21</f>
        <v>0</v>
      </c>
      <c r="E19" s="14"/>
      <c r="F19" s="221">
        <f>$D19*'Staff Allocation %'!C19</f>
        <v>0</v>
      </c>
      <c r="G19" s="221">
        <f>$D19*'Staff Allocation %'!D19</f>
        <v>0</v>
      </c>
      <c r="H19" s="221">
        <f>$D19*'Staff Allocation %'!E19</f>
        <v>0</v>
      </c>
      <c r="I19" s="221">
        <f>$D19*'Staff Allocation %'!F19</f>
        <v>0</v>
      </c>
      <c r="J19" s="221">
        <f>$D19*'Staff Allocation %'!G19</f>
        <v>0</v>
      </c>
      <c r="K19" s="221">
        <f>$D19*'Staff Allocation %'!H19</f>
        <v>0</v>
      </c>
      <c r="L19" s="221">
        <f>$D19*'Staff Allocation %'!I19</f>
        <v>0</v>
      </c>
      <c r="M19" s="221">
        <f>$D19*'Staff Allocation %'!J19</f>
        <v>0</v>
      </c>
      <c r="N19" s="221">
        <f>$D19*'Staff Allocation %'!K19</f>
        <v>0</v>
      </c>
      <c r="O19" s="221">
        <f>$D19*'Staff Allocation %'!L19</f>
        <v>0</v>
      </c>
      <c r="P19" s="221">
        <f>$D19*'Staff Allocation %'!M19</f>
        <v>0</v>
      </c>
      <c r="Q19" s="221">
        <f>$D19*'Staff Allocation %'!N19</f>
        <v>0</v>
      </c>
      <c r="R19" s="221">
        <f>$D19*'Staff Allocation %'!O19</f>
        <v>0</v>
      </c>
      <c r="S19" s="221">
        <f>$D19*'Staff Allocation %'!P19</f>
        <v>0</v>
      </c>
      <c r="T19" s="221">
        <f>$D19*'Staff Allocation %'!Q19</f>
        <v>0</v>
      </c>
      <c r="U19" s="221">
        <f t="shared" si="0"/>
        <v>0</v>
      </c>
      <c r="V19" s="223"/>
    </row>
    <row r="20" spans="2:22" x14ac:dyDescent="0.25">
      <c r="B20" s="218" t="str">
        <f>'Staffing Plan'!A21</f>
        <v>Vacant</v>
      </c>
      <c r="C20" s="218" t="str">
        <f>'Staffing Plan'!F21</f>
        <v xml:space="preserve">Van Driver Stipend </v>
      </c>
      <c r="D20" s="219">
        <f>Fringe!E22</f>
        <v>5000</v>
      </c>
      <c r="E20" s="14"/>
      <c r="F20" s="221">
        <f>$D20*'Staff Allocation %'!C20</f>
        <v>5000</v>
      </c>
      <c r="G20" s="221">
        <f>$D20*'Staff Allocation %'!D20</f>
        <v>0</v>
      </c>
      <c r="H20" s="221">
        <f>$D20*'Staff Allocation %'!E20</f>
        <v>0</v>
      </c>
      <c r="I20" s="221">
        <f>$D20*'Staff Allocation %'!F20</f>
        <v>0</v>
      </c>
      <c r="J20" s="221">
        <f>$D20*'Staff Allocation %'!G20</f>
        <v>0</v>
      </c>
      <c r="K20" s="221">
        <f>$D20*'Staff Allocation %'!H20</f>
        <v>0</v>
      </c>
      <c r="L20" s="221">
        <f>$D20*'Staff Allocation %'!I20</f>
        <v>0</v>
      </c>
      <c r="M20" s="221">
        <f>$D20*'Staff Allocation %'!J20</f>
        <v>0</v>
      </c>
      <c r="N20" s="221">
        <f>$D20*'Staff Allocation %'!K20</f>
        <v>0</v>
      </c>
      <c r="O20" s="221">
        <f>$D20*'Staff Allocation %'!L20</f>
        <v>0</v>
      </c>
      <c r="P20" s="221">
        <f>$D20*'Staff Allocation %'!M20</f>
        <v>0</v>
      </c>
      <c r="Q20" s="221">
        <f>$D20*'Staff Allocation %'!N20</f>
        <v>0</v>
      </c>
      <c r="R20" s="221">
        <f>$D20*'Staff Allocation %'!O20</f>
        <v>0</v>
      </c>
      <c r="S20" s="221">
        <f>$D20*'Staff Allocation %'!P20</f>
        <v>0</v>
      </c>
      <c r="T20" s="221">
        <f>$D20*'Staff Allocation %'!Q20</f>
        <v>0</v>
      </c>
      <c r="U20" s="221">
        <f t="shared" si="0"/>
        <v>5000</v>
      </c>
      <c r="V20" s="223"/>
    </row>
    <row r="21" spans="2:22" x14ac:dyDescent="0.25">
      <c r="B21" s="218">
        <f>'Staffing Plan'!A22</f>
        <v>0</v>
      </c>
      <c r="C21" s="218">
        <f>'Staffing Plan'!F22</f>
        <v>0</v>
      </c>
      <c r="D21" s="219">
        <f>Fringe!E23</f>
        <v>0</v>
      </c>
      <c r="E21" s="14"/>
      <c r="F21" s="221">
        <f>$D21*'Staff Allocation %'!C21</f>
        <v>0</v>
      </c>
      <c r="G21" s="221">
        <f>$D21*'Staff Allocation %'!D21</f>
        <v>0</v>
      </c>
      <c r="H21" s="221">
        <f>$D21*'Staff Allocation %'!E21</f>
        <v>0</v>
      </c>
      <c r="I21" s="221">
        <f>$D21*'Staff Allocation %'!F21</f>
        <v>0</v>
      </c>
      <c r="J21" s="221">
        <f>$D21*'Staff Allocation %'!G21</f>
        <v>0</v>
      </c>
      <c r="K21" s="221">
        <f>$D21*'Staff Allocation %'!H21</f>
        <v>0</v>
      </c>
      <c r="L21" s="221">
        <f>$D21*'Staff Allocation %'!I21</f>
        <v>0</v>
      </c>
      <c r="M21" s="221">
        <f>$D21*'Staff Allocation %'!J21</f>
        <v>0</v>
      </c>
      <c r="N21" s="221">
        <f>$D21*'Staff Allocation %'!K21</f>
        <v>0</v>
      </c>
      <c r="O21" s="221">
        <f>$D21*'Staff Allocation %'!L21</f>
        <v>0</v>
      </c>
      <c r="P21" s="221">
        <f>$D21*'Staff Allocation %'!M21</f>
        <v>0</v>
      </c>
      <c r="Q21" s="221">
        <f>$D21*'Staff Allocation %'!N21</f>
        <v>0</v>
      </c>
      <c r="R21" s="221">
        <f>$D21*'Staff Allocation %'!O21</f>
        <v>0</v>
      </c>
      <c r="S21" s="221">
        <f>$D21*'Staff Allocation %'!P21</f>
        <v>0</v>
      </c>
      <c r="T21" s="221">
        <f>$D21*'Staff Allocation %'!Q21</f>
        <v>0</v>
      </c>
      <c r="U21" s="221">
        <f t="shared" si="0"/>
        <v>0</v>
      </c>
      <c r="V21" s="223"/>
    </row>
    <row r="22" spans="2:22" x14ac:dyDescent="0.25">
      <c r="B22" s="218" t="str">
        <f>'Staffing Plan'!A23</f>
        <v>Vacant</v>
      </c>
      <c r="C22" s="218" t="str">
        <f>'Staffing Plan'!F23</f>
        <v>Athletic Stipend</v>
      </c>
      <c r="D22" s="219">
        <f>Fringe!E24</f>
        <v>0</v>
      </c>
      <c r="E22" s="14"/>
      <c r="F22" s="221">
        <f>$D22*'Staff Allocation %'!C22</f>
        <v>0</v>
      </c>
      <c r="G22" s="221">
        <f>$D22*'Staff Allocation %'!D22</f>
        <v>0</v>
      </c>
      <c r="H22" s="221">
        <f>$D22*'Staff Allocation %'!E22</f>
        <v>0</v>
      </c>
      <c r="I22" s="221">
        <f>$D22*'Staff Allocation %'!F22</f>
        <v>0</v>
      </c>
      <c r="J22" s="221">
        <f>$D22*'Staff Allocation %'!G22</f>
        <v>0</v>
      </c>
      <c r="K22" s="221">
        <f>$D22*'Staff Allocation %'!H22</f>
        <v>0</v>
      </c>
      <c r="L22" s="221">
        <f>$D22*'Staff Allocation %'!I22</f>
        <v>0</v>
      </c>
      <c r="M22" s="221">
        <f>$D22*'Staff Allocation %'!J22</f>
        <v>0</v>
      </c>
      <c r="N22" s="221">
        <f>$D22*'Staff Allocation %'!K22</f>
        <v>0</v>
      </c>
      <c r="O22" s="221">
        <f>$D22*'Staff Allocation %'!L22</f>
        <v>0</v>
      </c>
      <c r="P22" s="221">
        <f>$D22*'Staff Allocation %'!M22</f>
        <v>0</v>
      </c>
      <c r="Q22" s="221">
        <f>$D22*'Staff Allocation %'!N22</f>
        <v>0</v>
      </c>
      <c r="R22" s="221">
        <f>$D22*'Staff Allocation %'!O22</f>
        <v>0</v>
      </c>
      <c r="S22" s="221">
        <f>$D22*'Staff Allocation %'!P22</f>
        <v>0</v>
      </c>
      <c r="T22" s="221">
        <f>$D22*'Staff Allocation %'!Q22</f>
        <v>0</v>
      </c>
      <c r="U22" s="221">
        <f t="shared" si="0"/>
        <v>0</v>
      </c>
      <c r="V22" s="223"/>
    </row>
    <row r="23" spans="2:22" x14ac:dyDescent="0.25">
      <c r="B23" s="218" t="str">
        <f>'Staffing Plan'!A24</f>
        <v>CSF Performance Pay/ Avid Teaching</v>
      </c>
      <c r="C23" s="218" t="str">
        <f>'Staffing Plan'!F24</f>
        <v>CSF Performance Pay/Avid Teaching</v>
      </c>
      <c r="D23" s="219">
        <f>Fringe!E25</f>
        <v>6000</v>
      </c>
      <c r="E23" s="14"/>
      <c r="F23" s="221">
        <f>$D23*'Staff Allocation %'!C23</f>
        <v>0</v>
      </c>
      <c r="G23" s="221">
        <f>$D23*'Staff Allocation %'!D23</f>
        <v>6000</v>
      </c>
      <c r="H23" s="221">
        <f>$D23*'Staff Allocation %'!E23</f>
        <v>0</v>
      </c>
      <c r="I23" s="221">
        <f>$D23*'Staff Allocation %'!F23</f>
        <v>0</v>
      </c>
      <c r="J23" s="221">
        <f>$D23*'Staff Allocation %'!G23</f>
        <v>0</v>
      </c>
      <c r="K23" s="221">
        <f>$D23*'Staff Allocation %'!H23</f>
        <v>0</v>
      </c>
      <c r="L23" s="221">
        <f>$D23*'Staff Allocation %'!I23</f>
        <v>0</v>
      </c>
      <c r="M23" s="221">
        <f>$D23*'Staff Allocation %'!J23</f>
        <v>0</v>
      </c>
      <c r="N23" s="221">
        <f>$D23*'Staff Allocation %'!K23</f>
        <v>0</v>
      </c>
      <c r="O23" s="221">
        <f>$D23*'Staff Allocation %'!L23</f>
        <v>0</v>
      </c>
      <c r="P23" s="221">
        <f>$D23*'Staff Allocation %'!M23</f>
        <v>0</v>
      </c>
      <c r="Q23" s="221">
        <f>$D23*'Staff Allocation %'!N23</f>
        <v>0</v>
      </c>
      <c r="R23" s="221">
        <f>$D23*'Staff Allocation %'!O23</f>
        <v>0</v>
      </c>
      <c r="S23" s="221">
        <f>$D23*'Staff Allocation %'!P23</f>
        <v>0</v>
      </c>
      <c r="T23" s="221">
        <f>$D23*'Staff Allocation %'!Q23</f>
        <v>0</v>
      </c>
      <c r="U23" s="221">
        <f t="shared" si="0"/>
        <v>6000</v>
      </c>
      <c r="V23" s="223"/>
    </row>
    <row r="24" spans="2:22" x14ac:dyDescent="0.25">
      <c r="B24" s="218" t="str">
        <f>'Staffing Plan'!A25</f>
        <v>Mares, Yizza</v>
      </c>
      <c r="C24" s="218" t="str">
        <f>'Staffing Plan'!F25</f>
        <v>District Operations Administrator</v>
      </c>
      <c r="D24" s="219">
        <f>Fringe!E26</f>
        <v>16000</v>
      </c>
      <c r="E24" s="14"/>
      <c r="F24" s="221">
        <f>$D24*'Staff Allocation %'!C24</f>
        <v>0</v>
      </c>
      <c r="G24" s="221">
        <f>$D24*'Staff Allocation %'!D24</f>
        <v>0</v>
      </c>
      <c r="H24" s="221">
        <f>$D24*'Staff Allocation %'!E24</f>
        <v>16000</v>
      </c>
      <c r="I24" s="221">
        <f>$D24*'Staff Allocation %'!F24</f>
        <v>0</v>
      </c>
      <c r="J24" s="221">
        <f>$D24*'Staff Allocation %'!G24</f>
        <v>0</v>
      </c>
      <c r="K24" s="221">
        <f>$D24*'Staff Allocation %'!H24</f>
        <v>0</v>
      </c>
      <c r="L24" s="221">
        <f>$D24*'Staff Allocation %'!I24</f>
        <v>0</v>
      </c>
      <c r="M24" s="221">
        <f>$D24*'Staff Allocation %'!J24</f>
        <v>0</v>
      </c>
      <c r="N24" s="221">
        <f>$D24*'Staff Allocation %'!K24</f>
        <v>0</v>
      </c>
      <c r="O24" s="221">
        <f>$D24*'Staff Allocation %'!L24</f>
        <v>0</v>
      </c>
      <c r="P24" s="221">
        <f>$D24*'Staff Allocation %'!M24</f>
        <v>0</v>
      </c>
      <c r="Q24" s="221">
        <f>$D24*'Staff Allocation %'!N24</f>
        <v>0</v>
      </c>
      <c r="R24" s="221">
        <f>$D24*'Staff Allocation %'!O24</f>
        <v>0</v>
      </c>
      <c r="S24" s="221">
        <f>$D24*'Staff Allocation %'!P24</f>
        <v>0</v>
      </c>
      <c r="T24" s="221">
        <f>$D24*'Staff Allocation %'!Q24</f>
        <v>0</v>
      </c>
      <c r="U24" s="221">
        <f t="shared" si="0"/>
        <v>16000</v>
      </c>
      <c r="V24" s="223"/>
    </row>
    <row r="25" spans="2:22" x14ac:dyDescent="0.25">
      <c r="B25" s="218" t="str">
        <f>'Staffing Plan'!A26</f>
        <v>Employee 18</v>
      </c>
      <c r="C25" s="218" t="str">
        <f>'Staffing Plan'!F26</f>
        <v>Title</v>
      </c>
      <c r="D25" s="219">
        <f>Fringe!E27</f>
        <v>0</v>
      </c>
      <c r="E25" s="14"/>
      <c r="F25" s="221">
        <f>$D25*'Staff Allocation %'!C25</f>
        <v>0</v>
      </c>
      <c r="G25" s="221">
        <f>$D25*'Staff Allocation %'!D25</f>
        <v>0</v>
      </c>
      <c r="H25" s="221">
        <f>$D25*'Staff Allocation %'!E25</f>
        <v>0</v>
      </c>
      <c r="I25" s="221">
        <f>$D25*'Staff Allocation %'!F25</f>
        <v>0</v>
      </c>
      <c r="J25" s="221">
        <f>$D25*'Staff Allocation %'!G25</f>
        <v>0</v>
      </c>
      <c r="K25" s="221">
        <f>$D25*'Staff Allocation %'!H25</f>
        <v>0</v>
      </c>
      <c r="L25" s="221">
        <f>$D25*'Staff Allocation %'!I25</f>
        <v>0</v>
      </c>
      <c r="M25" s="221">
        <f>$D25*'Staff Allocation %'!J25</f>
        <v>0</v>
      </c>
      <c r="N25" s="221">
        <f>$D25*'Staff Allocation %'!K25</f>
        <v>0</v>
      </c>
      <c r="O25" s="221">
        <f>$D25*'Staff Allocation %'!L25</f>
        <v>0</v>
      </c>
      <c r="P25" s="221">
        <f>$D25*'Staff Allocation %'!M25</f>
        <v>0</v>
      </c>
      <c r="Q25" s="221">
        <f>$D25*'Staff Allocation %'!N25</f>
        <v>0</v>
      </c>
      <c r="R25" s="221">
        <f>$D25*'Staff Allocation %'!O25</f>
        <v>0</v>
      </c>
      <c r="S25" s="221">
        <f>$D25*'Staff Allocation %'!P25</f>
        <v>0</v>
      </c>
      <c r="T25" s="221">
        <f>$D25*'Staff Allocation %'!Q25</f>
        <v>0</v>
      </c>
      <c r="U25" s="221">
        <f t="shared" si="0"/>
        <v>0</v>
      </c>
      <c r="V25" s="223"/>
    </row>
    <row r="26" spans="2:22" x14ac:dyDescent="0.25">
      <c r="B26" s="218" t="str">
        <f>'Staffing Plan'!A27</f>
        <v>Employee 19</v>
      </c>
      <c r="C26" s="218" t="str">
        <f>'Staffing Plan'!F27</f>
        <v>Title</v>
      </c>
      <c r="D26" s="219">
        <f>Fringe!E28</f>
        <v>0</v>
      </c>
      <c r="E26" s="14"/>
      <c r="F26" s="221">
        <f>$D26*'Staff Allocation %'!C26</f>
        <v>0</v>
      </c>
      <c r="G26" s="221">
        <f>$D26*'Staff Allocation %'!D26</f>
        <v>0</v>
      </c>
      <c r="H26" s="221">
        <f>$D26*'Staff Allocation %'!E26</f>
        <v>0</v>
      </c>
      <c r="I26" s="221">
        <f>$D26*'Staff Allocation %'!F26</f>
        <v>0</v>
      </c>
      <c r="J26" s="221">
        <f>$D26*'Staff Allocation %'!G26</f>
        <v>0</v>
      </c>
      <c r="K26" s="221">
        <f>$D26*'Staff Allocation %'!H26</f>
        <v>0</v>
      </c>
      <c r="L26" s="221">
        <f>$D26*'Staff Allocation %'!I26</f>
        <v>0</v>
      </c>
      <c r="M26" s="221">
        <f>$D26*'Staff Allocation %'!J26</f>
        <v>0</v>
      </c>
      <c r="N26" s="221">
        <f>$D26*'Staff Allocation %'!K26</f>
        <v>0</v>
      </c>
      <c r="O26" s="221">
        <f>$D26*'Staff Allocation %'!L26</f>
        <v>0</v>
      </c>
      <c r="P26" s="221">
        <f>$D26*'Staff Allocation %'!M26</f>
        <v>0</v>
      </c>
      <c r="Q26" s="221">
        <f>$D26*'Staff Allocation %'!N26</f>
        <v>0</v>
      </c>
      <c r="R26" s="221">
        <f>$D26*'Staff Allocation %'!O26</f>
        <v>0</v>
      </c>
      <c r="S26" s="221">
        <f>$D26*'Staff Allocation %'!P26</f>
        <v>0</v>
      </c>
      <c r="T26" s="221">
        <f>$D26*'Staff Allocation %'!Q26</f>
        <v>0</v>
      </c>
      <c r="U26" s="221">
        <f t="shared" si="0"/>
        <v>0</v>
      </c>
      <c r="V26" s="223"/>
    </row>
    <row r="27" spans="2:22" x14ac:dyDescent="0.25">
      <c r="B27" s="218" t="str">
        <f>'Staffing Plan'!A28</f>
        <v>Employee 20</v>
      </c>
      <c r="C27" s="218" t="str">
        <f>'Staffing Plan'!F28</f>
        <v>Title</v>
      </c>
      <c r="D27" s="219">
        <f>Fringe!E29</f>
        <v>0</v>
      </c>
      <c r="E27" s="14"/>
      <c r="F27" s="221">
        <f>$D27*'Staff Allocation %'!C27</f>
        <v>0</v>
      </c>
      <c r="G27" s="221">
        <f>$D27*'Staff Allocation %'!D27</f>
        <v>0</v>
      </c>
      <c r="H27" s="221">
        <f>$D27*'Staff Allocation %'!E27</f>
        <v>0</v>
      </c>
      <c r="I27" s="221">
        <f>$D27*'Staff Allocation %'!F27</f>
        <v>0</v>
      </c>
      <c r="J27" s="221">
        <f>$D27*'Staff Allocation %'!G27</f>
        <v>0</v>
      </c>
      <c r="K27" s="221">
        <f>$D27*'Staff Allocation %'!H27</f>
        <v>0</v>
      </c>
      <c r="L27" s="221">
        <f>$D27*'Staff Allocation %'!I27</f>
        <v>0</v>
      </c>
      <c r="M27" s="221">
        <f>$D27*'Staff Allocation %'!J27</f>
        <v>0</v>
      </c>
      <c r="N27" s="221">
        <f>$D27*'Staff Allocation %'!K27</f>
        <v>0</v>
      </c>
      <c r="O27" s="221">
        <f>$D27*'Staff Allocation %'!L27</f>
        <v>0</v>
      </c>
      <c r="P27" s="221">
        <f>$D27*'Staff Allocation %'!M27</f>
        <v>0</v>
      </c>
      <c r="Q27" s="221">
        <f>$D27*'Staff Allocation %'!N27</f>
        <v>0</v>
      </c>
      <c r="R27" s="221">
        <f>$D27*'Staff Allocation %'!O27</f>
        <v>0</v>
      </c>
      <c r="S27" s="221">
        <f>$D27*'Staff Allocation %'!P27</f>
        <v>0</v>
      </c>
      <c r="T27" s="221">
        <f>$D27*'Staff Allocation %'!Q27</f>
        <v>0</v>
      </c>
      <c r="U27" s="221">
        <f t="shared" si="0"/>
        <v>0</v>
      </c>
      <c r="V27" s="223"/>
    </row>
    <row r="28" spans="2:22" x14ac:dyDescent="0.25">
      <c r="B28" s="218" t="str">
        <f>'Staffing Plan'!A29</f>
        <v>Employee 21</v>
      </c>
      <c r="C28" s="218" t="str">
        <f>'Staffing Plan'!F29</f>
        <v>Title</v>
      </c>
      <c r="D28" s="219">
        <f>Fringe!E30</f>
        <v>0</v>
      </c>
      <c r="E28" s="14"/>
      <c r="F28" s="221">
        <f>$D28*'Staff Allocation %'!C28</f>
        <v>0</v>
      </c>
      <c r="G28" s="221">
        <f>$D28*'Staff Allocation %'!D28</f>
        <v>0</v>
      </c>
      <c r="H28" s="221">
        <f>$D28*'Staff Allocation %'!E28</f>
        <v>0</v>
      </c>
      <c r="I28" s="221">
        <f>$D28*'Staff Allocation %'!F28</f>
        <v>0</v>
      </c>
      <c r="J28" s="221">
        <f>$D28*'Staff Allocation %'!G28</f>
        <v>0</v>
      </c>
      <c r="K28" s="221">
        <f>$D28*'Staff Allocation %'!H28</f>
        <v>0</v>
      </c>
      <c r="L28" s="221">
        <f>$D28*'Staff Allocation %'!I28</f>
        <v>0</v>
      </c>
      <c r="M28" s="221">
        <f>$D28*'Staff Allocation %'!J28</f>
        <v>0</v>
      </c>
      <c r="N28" s="221">
        <f>$D28*'Staff Allocation %'!K28</f>
        <v>0</v>
      </c>
      <c r="O28" s="221">
        <f>$D28*'Staff Allocation %'!L28</f>
        <v>0</v>
      </c>
      <c r="P28" s="221">
        <f>$D28*'Staff Allocation %'!M28</f>
        <v>0</v>
      </c>
      <c r="Q28" s="221">
        <f>$D28*'Staff Allocation %'!N28</f>
        <v>0</v>
      </c>
      <c r="R28" s="221">
        <f>$D28*'Staff Allocation %'!O28</f>
        <v>0</v>
      </c>
      <c r="S28" s="221">
        <f>$D28*'Staff Allocation %'!P28</f>
        <v>0</v>
      </c>
      <c r="T28" s="221">
        <f>$D28*'Staff Allocation %'!Q28</f>
        <v>0</v>
      </c>
      <c r="U28" s="221">
        <f t="shared" si="0"/>
        <v>0</v>
      </c>
      <c r="V28" s="223"/>
    </row>
    <row r="29" spans="2:22" x14ac:dyDescent="0.25">
      <c r="B29" s="218" t="str">
        <f>'Staffing Plan'!A30</f>
        <v>Employee 22</v>
      </c>
      <c r="C29" s="218" t="str">
        <f>'Staffing Plan'!F30</f>
        <v>Title</v>
      </c>
      <c r="D29" s="219">
        <f>Fringe!E31</f>
        <v>0</v>
      </c>
      <c r="E29" s="14"/>
      <c r="F29" s="221">
        <f>$D29*'Staff Allocation %'!C29</f>
        <v>0</v>
      </c>
      <c r="G29" s="221">
        <f>$D29*'Staff Allocation %'!D29</f>
        <v>0</v>
      </c>
      <c r="H29" s="221">
        <f>$D29*'Staff Allocation %'!E29</f>
        <v>0</v>
      </c>
      <c r="I29" s="221">
        <f>$D29*'Staff Allocation %'!F29</f>
        <v>0</v>
      </c>
      <c r="J29" s="221">
        <f>$D29*'Staff Allocation %'!G29</f>
        <v>0</v>
      </c>
      <c r="K29" s="221">
        <f>$D29*'Staff Allocation %'!H29</f>
        <v>0</v>
      </c>
      <c r="L29" s="221">
        <f>$D29*'Staff Allocation %'!I29</f>
        <v>0</v>
      </c>
      <c r="M29" s="221">
        <f>$D29*'Staff Allocation %'!J29</f>
        <v>0</v>
      </c>
      <c r="N29" s="221">
        <f>$D29*'Staff Allocation %'!K29</f>
        <v>0</v>
      </c>
      <c r="O29" s="221">
        <f>$D29*'Staff Allocation %'!L29</f>
        <v>0</v>
      </c>
      <c r="P29" s="221">
        <f>$D29*'Staff Allocation %'!M29</f>
        <v>0</v>
      </c>
      <c r="Q29" s="221">
        <f>$D29*'Staff Allocation %'!N29</f>
        <v>0</v>
      </c>
      <c r="R29" s="221">
        <f>$D29*'Staff Allocation %'!O29</f>
        <v>0</v>
      </c>
      <c r="S29" s="221">
        <f>$D29*'Staff Allocation %'!P29</f>
        <v>0</v>
      </c>
      <c r="T29" s="221">
        <f>$D29*'Staff Allocation %'!Q29</f>
        <v>0</v>
      </c>
      <c r="U29" s="221">
        <f t="shared" si="0"/>
        <v>0</v>
      </c>
      <c r="V29" s="223"/>
    </row>
    <row r="30" spans="2:22" x14ac:dyDescent="0.25">
      <c r="B30" s="218" t="str">
        <f>'Staffing Plan'!A31</f>
        <v>Employee 23</v>
      </c>
      <c r="C30" s="218" t="str">
        <f>'Staffing Plan'!F31</f>
        <v>Title</v>
      </c>
      <c r="D30" s="219">
        <f>Fringe!E32</f>
        <v>0</v>
      </c>
      <c r="E30" s="14"/>
      <c r="F30" s="221">
        <f>$D30*'Staff Allocation %'!C30</f>
        <v>0</v>
      </c>
      <c r="G30" s="221">
        <f>$D30*'Staff Allocation %'!D30</f>
        <v>0</v>
      </c>
      <c r="H30" s="221">
        <f>$D30*'Staff Allocation %'!E30</f>
        <v>0</v>
      </c>
      <c r="I30" s="221">
        <f>$D30*'Staff Allocation %'!F30</f>
        <v>0</v>
      </c>
      <c r="J30" s="221">
        <f>$D30*'Staff Allocation %'!G30</f>
        <v>0</v>
      </c>
      <c r="K30" s="221">
        <f>$D30*'Staff Allocation %'!H30</f>
        <v>0</v>
      </c>
      <c r="L30" s="221">
        <f>$D30*'Staff Allocation %'!I30</f>
        <v>0</v>
      </c>
      <c r="M30" s="221">
        <f>$D30*'Staff Allocation %'!J30</f>
        <v>0</v>
      </c>
      <c r="N30" s="221">
        <f>$D30*'Staff Allocation %'!K30</f>
        <v>0</v>
      </c>
      <c r="O30" s="221">
        <f>$D30*'Staff Allocation %'!L30</f>
        <v>0</v>
      </c>
      <c r="P30" s="221">
        <f>$D30*'Staff Allocation %'!M30</f>
        <v>0</v>
      </c>
      <c r="Q30" s="221">
        <f>$D30*'Staff Allocation %'!N30</f>
        <v>0</v>
      </c>
      <c r="R30" s="221">
        <f>$D30*'Staff Allocation %'!O30</f>
        <v>0</v>
      </c>
      <c r="S30" s="221">
        <f>$D30*'Staff Allocation %'!P30</f>
        <v>0</v>
      </c>
      <c r="T30" s="221">
        <f>$D30*'Staff Allocation %'!Q30</f>
        <v>0</v>
      </c>
      <c r="U30" s="221">
        <f t="shared" si="0"/>
        <v>0</v>
      </c>
      <c r="V30" s="223"/>
    </row>
    <row r="31" spans="2:22" x14ac:dyDescent="0.25">
      <c r="B31" s="218" t="str">
        <f>'Staffing Plan'!A32</f>
        <v>Employee 24</v>
      </c>
      <c r="C31" s="218" t="str">
        <f>'Staffing Plan'!F32</f>
        <v>Title</v>
      </c>
      <c r="D31" s="219">
        <f>Fringe!E33</f>
        <v>0</v>
      </c>
      <c r="E31" s="14"/>
      <c r="F31" s="221">
        <f>$D31*'Staff Allocation %'!C31</f>
        <v>0</v>
      </c>
      <c r="G31" s="221">
        <f>$D31*'Staff Allocation %'!D31</f>
        <v>0</v>
      </c>
      <c r="H31" s="221">
        <f>$D31*'Staff Allocation %'!E31</f>
        <v>0</v>
      </c>
      <c r="I31" s="221">
        <f>$D31*'Staff Allocation %'!F31</f>
        <v>0</v>
      </c>
      <c r="J31" s="221">
        <f>$D31*'Staff Allocation %'!G31</f>
        <v>0</v>
      </c>
      <c r="K31" s="221">
        <f>$D31*'Staff Allocation %'!H31</f>
        <v>0</v>
      </c>
      <c r="L31" s="221">
        <f>$D31*'Staff Allocation %'!I31</f>
        <v>0</v>
      </c>
      <c r="M31" s="221">
        <f>$D31*'Staff Allocation %'!J31</f>
        <v>0</v>
      </c>
      <c r="N31" s="221">
        <f>$D31*'Staff Allocation %'!K31</f>
        <v>0</v>
      </c>
      <c r="O31" s="221">
        <f>$D31*'Staff Allocation %'!L31</f>
        <v>0</v>
      </c>
      <c r="P31" s="221">
        <f>$D31*'Staff Allocation %'!M31</f>
        <v>0</v>
      </c>
      <c r="Q31" s="221">
        <f>$D31*'Staff Allocation %'!N31</f>
        <v>0</v>
      </c>
      <c r="R31" s="221">
        <f>$D31*'Staff Allocation %'!O31</f>
        <v>0</v>
      </c>
      <c r="S31" s="221">
        <f>$D31*'Staff Allocation %'!P31</f>
        <v>0</v>
      </c>
      <c r="T31" s="221">
        <f>$D31*'Staff Allocation %'!Q31</f>
        <v>0</v>
      </c>
      <c r="U31" s="221">
        <f t="shared" si="0"/>
        <v>0</v>
      </c>
      <c r="V31" s="223"/>
    </row>
    <row r="32" spans="2:22" x14ac:dyDescent="0.25">
      <c r="B32" s="218" t="str">
        <f>'Staffing Plan'!A33</f>
        <v>Employee 25</v>
      </c>
      <c r="C32" s="218" t="str">
        <f>'Staffing Plan'!F33</f>
        <v>Title</v>
      </c>
      <c r="D32" s="219">
        <f>Fringe!E34</f>
        <v>0</v>
      </c>
      <c r="E32" s="14"/>
      <c r="F32" s="221">
        <f>$D32*'Staff Allocation %'!C32</f>
        <v>0</v>
      </c>
      <c r="G32" s="221">
        <f>$D32*'Staff Allocation %'!D32</f>
        <v>0</v>
      </c>
      <c r="H32" s="221">
        <f>$D32*'Staff Allocation %'!E32</f>
        <v>0</v>
      </c>
      <c r="I32" s="221">
        <f>$D32*'Staff Allocation %'!F32</f>
        <v>0</v>
      </c>
      <c r="J32" s="221">
        <f>$D32*'Staff Allocation %'!G32</f>
        <v>0</v>
      </c>
      <c r="K32" s="221">
        <f>$D32*'Staff Allocation %'!H32</f>
        <v>0</v>
      </c>
      <c r="L32" s="221">
        <f>$D32*'Staff Allocation %'!I32</f>
        <v>0</v>
      </c>
      <c r="M32" s="221">
        <f>$D32*'Staff Allocation %'!J32</f>
        <v>0</v>
      </c>
      <c r="N32" s="221">
        <f>$D32*'Staff Allocation %'!K32</f>
        <v>0</v>
      </c>
      <c r="O32" s="221">
        <f>$D32*'Staff Allocation %'!L32</f>
        <v>0</v>
      </c>
      <c r="P32" s="221">
        <f>$D32*'Staff Allocation %'!M32</f>
        <v>0</v>
      </c>
      <c r="Q32" s="221">
        <f>$D32*'Staff Allocation %'!N32</f>
        <v>0</v>
      </c>
      <c r="R32" s="221">
        <f>$D32*'Staff Allocation %'!O32</f>
        <v>0</v>
      </c>
      <c r="S32" s="221">
        <f>$D32*'Staff Allocation %'!P32</f>
        <v>0</v>
      </c>
      <c r="T32" s="221">
        <f>$D32*'Staff Allocation %'!Q32</f>
        <v>0</v>
      </c>
      <c r="U32" s="221">
        <f t="shared" si="0"/>
        <v>0</v>
      </c>
      <c r="V32" s="223"/>
    </row>
    <row r="33" spans="2:22" x14ac:dyDescent="0.25">
      <c r="B33" s="218" t="str">
        <f>'Staffing Plan'!A34</f>
        <v>Employee 26</v>
      </c>
      <c r="C33" s="218" t="str">
        <f>'Staffing Plan'!F34</f>
        <v>Title</v>
      </c>
      <c r="D33" s="219">
        <f>Fringe!E35</f>
        <v>0</v>
      </c>
      <c r="E33" s="14"/>
      <c r="F33" s="221">
        <f>$D33*'Staff Allocation %'!C33</f>
        <v>0</v>
      </c>
      <c r="G33" s="221">
        <f>$D33*'Staff Allocation %'!D33</f>
        <v>0</v>
      </c>
      <c r="H33" s="221">
        <f>$D33*'Staff Allocation %'!E33</f>
        <v>0</v>
      </c>
      <c r="I33" s="221">
        <f>$D33*'Staff Allocation %'!F33</f>
        <v>0</v>
      </c>
      <c r="J33" s="221">
        <f>$D33*'Staff Allocation %'!G33</f>
        <v>0</v>
      </c>
      <c r="K33" s="221">
        <f>$D33*'Staff Allocation %'!H33</f>
        <v>0</v>
      </c>
      <c r="L33" s="221">
        <f>$D33*'Staff Allocation %'!I33</f>
        <v>0</v>
      </c>
      <c r="M33" s="221">
        <f>$D33*'Staff Allocation %'!J33</f>
        <v>0</v>
      </c>
      <c r="N33" s="221">
        <f>$D33*'Staff Allocation %'!K33</f>
        <v>0</v>
      </c>
      <c r="O33" s="221">
        <f>$D33*'Staff Allocation %'!L33</f>
        <v>0</v>
      </c>
      <c r="P33" s="221">
        <f>$D33*'Staff Allocation %'!M33</f>
        <v>0</v>
      </c>
      <c r="Q33" s="221">
        <f>$D33*'Staff Allocation %'!N33</f>
        <v>0</v>
      </c>
      <c r="R33" s="221">
        <f>$D33*'Staff Allocation %'!O33</f>
        <v>0</v>
      </c>
      <c r="S33" s="221">
        <f>$D33*'Staff Allocation %'!P33</f>
        <v>0</v>
      </c>
      <c r="T33" s="221">
        <f>$D33*'Staff Allocation %'!Q33</f>
        <v>0</v>
      </c>
      <c r="U33" s="221">
        <f t="shared" si="0"/>
        <v>0</v>
      </c>
      <c r="V33" s="223"/>
    </row>
    <row r="34" spans="2:22" x14ac:dyDescent="0.25">
      <c r="B34" s="218" t="str">
        <f>'Staffing Plan'!A35</f>
        <v>Employee 27</v>
      </c>
      <c r="C34" s="218" t="str">
        <f>'Staffing Plan'!F35</f>
        <v>Title</v>
      </c>
      <c r="D34" s="219">
        <f>Fringe!E36</f>
        <v>0</v>
      </c>
      <c r="E34" s="14"/>
      <c r="F34" s="221">
        <f>$D34*'Staff Allocation %'!C34</f>
        <v>0</v>
      </c>
      <c r="G34" s="221">
        <f>$D34*'Staff Allocation %'!D34</f>
        <v>0</v>
      </c>
      <c r="H34" s="221">
        <f>$D34*'Staff Allocation %'!E34</f>
        <v>0</v>
      </c>
      <c r="I34" s="221">
        <f>$D34*'Staff Allocation %'!F34</f>
        <v>0</v>
      </c>
      <c r="J34" s="221">
        <f>$D34*'Staff Allocation %'!G34</f>
        <v>0</v>
      </c>
      <c r="K34" s="221">
        <f>$D34*'Staff Allocation %'!H34</f>
        <v>0</v>
      </c>
      <c r="L34" s="221">
        <f>$D34*'Staff Allocation %'!I34</f>
        <v>0</v>
      </c>
      <c r="M34" s="221">
        <f>$D34*'Staff Allocation %'!J34</f>
        <v>0</v>
      </c>
      <c r="N34" s="221">
        <f>$D34*'Staff Allocation %'!K34</f>
        <v>0</v>
      </c>
      <c r="O34" s="221">
        <f>$D34*'Staff Allocation %'!L34</f>
        <v>0</v>
      </c>
      <c r="P34" s="221">
        <f>$D34*'Staff Allocation %'!M34</f>
        <v>0</v>
      </c>
      <c r="Q34" s="221">
        <f>$D34*'Staff Allocation %'!N34</f>
        <v>0</v>
      </c>
      <c r="R34" s="221">
        <f>$D34*'Staff Allocation %'!O34</f>
        <v>0</v>
      </c>
      <c r="S34" s="221">
        <f>$D34*'Staff Allocation %'!P34</f>
        <v>0</v>
      </c>
      <c r="T34" s="221">
        <f>$D34*'Staff Allocation %'!Q34</f>
        <v>0</v>
      </c>
      <c r="U34" s="221">
        <f t="shared" si="0"/>
        <v>0</v>
      </c>
      <c r="V34" s="223"/>
    </row>
    <row r="35" spans="2:22" x14ac:dyDescent="0.25">
      <c r="B35" s="218" t="str">
        <f>'Staffing Plan'!A36</f>
        <v>Employee 28</v>
      </c>
      <c r="C35" s="218" t="str">
        <f>'Staffing Plan'!F36</f>
        <v>Title</v>
      </c>
      <c r="D35" s="219">
        <f>Fringe!E37</f>
        <v>0</v>
      </c>
      <c r="E35" s="14"/>
      <c r="F35" s="221">
        <f>$D35*'Staff Allocation %'!C35</f>
        <v>0</v>
      </c>
      <c r="G35" s="221">
        <f>$D35*'Staff Allocation %'!D35</f>
        <v>0</v>
      </c>
      <c r="H35" s="221">
        <f>$D35*'Staff Allocation %'!E35</f>
        <v>0</v>
      </c>
      <c r="I35" s="221">
        <f>$D35*'Staff Allocation %'!F35</f>
        <v>0</v>
      </c>
      <c r="J35" s="221">
        <f>$D35*'Staff Allocation %'!G35</f>
        <v>0</v>
      </c>
      <c r="K35" s="221">
        <f>$D35*'Staff Allocation %'!H35</f>
        <v>0</v>
      </c>
      <c r="L35" s="221">
        <f>$D35*'Staff Allocation %'!I35</f>
        <v>0</v>
      </c>
      <c r="M35" s="221">
        <f>$D35*'Staff Allocation %'!J35</f>
        <v>0</v>
      </c>
      <c r="N35" s="221">
        <f>$D35*'Staff Allocation %'!K35</f>
        <v>0</v>
      </c>
      <c r="O35" s="221">
        <f>$D35*'Staff Allocation %'!L35</f>
        <v>0</v>
      </c>
      <c r="P35" s="221">
        <f>$D35*'Staff Allocation %'!M35</f>
        <v>0</v>
      </c>
      <c r="Q35" s="221">
        <f>$D35*'Staff Allocation %'!N35</f>
        <v>0</v>
      </c>
      <c r="R35" s="221">
        <f>$D35*'Staff Allocation %'!O35</f>
        <v>0</v>
      </c>
      <c r="S35" s="221">
        <f>$D35*'Staff Allocation %'!P35</f>
        <v>0</v>
      </c>
      <c r="T35" s="221">
        <f>$D35*'Staff Allocation %'!Q35</f>
        <v>0</v>
      </c>
      <c r="U35" s="221">
        <f t="shared" si="0"/>
        <v>0</v>
      </c>
      <c r="V35" s="223"/>
    </row>
    <row r="36" spans="2:22" x14ac:dyDescent="0.25">
      <c r="B36" s="218" t="str">
        <f>'Staffing Plan'!A37</f>
        <v>Employee 29</v>
      </c>
      <c r="C36" s="218" t="str">
        <f>'Staffing Plan'!F37</f>
        <v>Title</v>
      </c>
      <c r="D36" s="219">
        <f>Fringe!E38</f>
        <v>0</v>
      </c>
      <c r="E36" s="14"/>
      <c r="F36" s="221">
        <f>$D36*'Staff Allocation %'!C36</f>
        <v>0</v>
      </c>
      <c r="G36" s="221">
        <f>$D36*'Staff Allocation %'!D36</f>
        <v>0</v>
      </c>
      <c r="H36" s="221">
        <f>$D36*'Staff Allocation %'!E36</f>
        <v>0</v>
      </c>
      <c r="I36" s="221">
        <f>$D36*'Staff Allocation %'!F36</f>
        <v>0</v>
      </c>
      <c r="J36" s="221">
        <f>$D36*'Staff Allocation %'!G36</f>
        <v>0</v>
      </c>
      <c r="K36" s="221">
        <f>$D36*'Staff Allocation %'!H36</f>
        <v>0</v>
      </c>
      <c r="L36" s="221">
        <f>$D36*'Staff Allocation %'!I36</f>
        <v>0</v>
      </c>
      <c r="M36" s="221">
        <f>$D36*'Staff Allocation %'!J36</f>
        <v>0</v>
      </c>
      <c r="N36" s="221">
        <f>$D36*'Staff Allocation %'!K36</f>
        <v>0</v>
      </c>
      <c r="O36" s="221">
        <f>$D36*'Staff Allocation %'!L36</f>
        <v>0</v>
      </c>
      <c r="P36" s="221">
        <f>$D36*'Staff Allocation %'!M36</f>
        <v>0</v>
      </c>
      <c r="Q36" s="221">
        <f>$D36*'Staff Allocation %'!N36</f>
        <v>0</v>
      </c>
      <c r="R36" s="221">
        <f>$D36*'Staff Allocation %'!O36</f>
        <v>0</v>
      </c>
      <c r="S36" s="221">
        <f>$D36*'Staff Allocation %'!P36</f>
        <v>0</v>
      </c>
      <c r="T36" s="221">
        <f>$D36*'Staff Allocation %'!Q36</f>
        <v>0</v>
      </c>
      <c r="U36" s="221">
        <f t="shared" si="0"/>
        <v>0</v>
      </c>
      <c r="V36" s="223"/>
    </row>
    <row r="37" spans="2:22" x14ac:dyDescent="0.25">
      <c r="B37" s="218" t="str">
        <f>'Staffing Plan'!A38</f>
        <v>Employee 30</v>
      </c>
      <c r="C37" s="218" t="str">
        <f>'Staffing Plan'!F38</f>
        <v>Title</v>
      </c>
      <c r="D37" s="219">
        <f>Fringe!E39</f>
        <v>0</v>
      </c>
      <c r="E37" s="14"/>
      <c r="F37" s="221">
        <f>$D37*'Staff Allocation %'!C37</f>
        <v>0</v>
      </c>
      <c r="G37" s="221">
        <f>$D37*'Staff Allocation %'!D37</f>
        <v>0</v>
      </c>
      <c r="H37" s="221">
        <f>$D37*'Staff Allocation %'!E37</f>
        <v>0</v>
      </c>
      <c r="I37" s="221">
        <f>$D37*'Staff Allocation %'!F37</f>
        <v>0</v>
      </c>
      <c r="J37" s="221">
        <f>$D37*'Staff Allocation %'!G37</f>
        <v>0</v>
      </c>
      <c r="K37" s="221">
        <f>$D37*'Staff Allocation %'!H37</f>
        <v>0</v>
      </c>
      <c r="L37" s="221">
        <f>$D37*'Staff Allocation %'!I37</f>
        <v>0</v>
      </c>
      <c r="M37" s="221">
        <f>$D37*'Staff Allocation %'!J37</f>
        <v>0</v>
      </c>
      <c r="N37" s="221">
        <f>$D37*'Staff Allocation %'!K37</f>
        <v>0</v>
      </c>
      <c r="O37" s="221">
        <f>$D37*'Staff Allocation %'!L37</f>
        <v>0</v>
      </c>
      <c r="P37" s="221">
        <f>$D37*'Staff Allocation %'!M37</f>
        <v>0</v>
      </c>
      <c r="Q37" s="221">
        <f>$D37*'Staff Allocation %'!N37</f>
        <v>0</v>
      </c>
      <c r="R37" s="221">
        <f>$D37*'Staff Allocation %'!O37</f>
        <v>0</v>
      </c>
      <c r="S37" s="221">
        <f>$D37*'Staff Allocation %'!P37</f>
        <v>0</v>
      </c>
      <c r="T37" s="221">
        <f>$D37*'Staff Allocation %'!Q37</f>
        <v>0</v>
      </c>
      <c r="U37" s="221">
        <f t="shared" si="0"/>
        <v>0</v>
      </c>
      <c r="V37" s="223"/>
    </row>
    <row r="38" spans="2:22" x14ac:dyDescent="0.25">
      <c r="B38" s="218" t="str">
        <f>'Staffing Plan'!A39</f>
        <v>Employee 31</v>
      </c>
      <c r="C38" s="218" t="str">
        <f>'Staffing Plan'!F39</f>
        <v>Title</v>
      </c>
      <c r="D38" s="219">
        <f>Fringe!E40</f>
        <v>0</v>
      </c>
      <c r="E38" s="14"/>
      <c r="F38" s="221">
        <f>$D38*'Staff Allocation %'!C38</f>
        <v>0</v>
      </c>
      <c r="G38" s="221">
        <f>$D38*'Staff Allocation %'!D38</f>
        <v>0</v>
      </c>
      <c r="H38" s="221">
        <f>$D38*'Staff Allocation %'!E38</f>
        <v>0</v>
      </c>
      <c r="I38" s="221">
        <f>$D38*'Staff Allocation %'!F38</f>
        <v>0</v>
      </c>
      <c r="J38" s="221">
        <f>$D38*'Staff Allocation %'!G38</f>
        <v>0</v>
      </c>
      <c r="K38" s="221">
        <f>$D38*'Staff Allocation %'!H38</f>
        <v>0</v>
      </c>
      <c r="L38" s="221">
        <f>$D38*'Staff Allocation %'!I38</f>
        <v>0</v>
      </c>
      <c r="M38" s="221">
        <f>$D38*'Staff Allocation %'!J38</f>
        <v>0</v>
      </c>
      <c r="N38" s="221">
        <f>$D38*'Staff Allocation %'!K38</f>
        <v>0</v>
      </c>
      <c r="O38" s="221">
        <f>$D38*'Staff Allocation %'!L38</f>
        <v>0</v>
      </c>
      <c r="P38" s="221">
        <f>$D38*'Staff Allocation %'!M38</f>
        <v>0</v>
      </c>
      <c r="Q38" s="221">
        <f>$D38*'Staff Allocation %'!N38</f>
        <v>0</v>
      </c>
      <c r="R38" s="221">
        <f>$D38*'Staff Allocation %'!O38</f>
        <v>0</v>
      </c>
      <c r="S38" s="221">
        <f>$D38*'Staff Allocation %'!P38</f>
        <v>0</v>
      </c>
      <c r="T38" s="221">
        <f>$D38*'Staff Allocation %'!Q38</f>
        <v>0</v>
      </c>
      <c r="U38" s="221">
        <f t="shared" si="0"/>
        <v>0</v>
      </c>
      <c r="V38" s="223"/>
    </row>
    <row r="39" spans="2:22" x14ac:dyDescent="0.25">
      <c r="B39" s="218" t="str">
        <f>'Staffing Plan'!A40</f>
        <v>Employee 32</v>
      </c>
      <c r="C39" s="218" t="str">
        <f>'Staffing Plan'!F40</f>
        <v>Title</v>
      </c>
      <c r="D39" s="219">
        <f>Fringe!E41</f>
        <v>0</v>
      </c>
      <c r="E39" s="14"/>
      <c r="F39" s="221">
        <f>$D39*'Staff Allocation %'!C39</f>
        <v>0</v>
      </c>
      <c r="G39" s="221">
        <f>$D39*'Staff Allocation %'!D39</f>
        <v>0</v>
      </c>
      <c r="H39" s="221">
        <f>$D39*'Staff Allocation %'!E39</f>
        <v>0</v>
      </c>
      <c r="I39" s="221">
        <f>$D39*'Staff Allocation %'!F39</f>
        <v>0</v>
      </c>
      <c r="J39" s="221">
        <f>$D39*'Staff Allocation %'!G39</f>
        <v>0</v>
      </c>
      <c r="K39" s="221">
        <f>$D39*'Staff Allocation %'!H39</f>
        <v>0</v>
      </c>
      <c r="L39" s="221">
        <f>$D39*'Staff Allocation %'!I39</f>
        <v>0</v>
      </c>
      <c r="M39" s="221">
        <f>$D39*'Staff Allocation %'!J39</f>
        <v>0</v>
      </c>
      <c r="N39" s="221">
        <f>$D39*'Staff Allocation %'!K39</f>
        <v>0</v>
      </c>
      <c r="O39" s="221">
        <f>$D39*'Staff Allocation %'!L39</f>
        <v>0</v>
      </c>
      <c r="P39" s="221">
        <f>$D39*'Staff Allocation %'!M39</f>
        <v>0</v>
      </c>
      <c r="Q39" s="221">
        <f>$D39*'Staff Allocation %'!N39</f>
        <v>0</v>
      </c>
      <c r="R39" s="221">
        <f>$D39*'Staff Allocation %'!O39</f>
        <v>0</v>
      </c>
      <c r="S39" s="221">
        <f>$D39*'Staff Allocation %'!P39</f>
        <v>0</v>
      </c>
      <c r="T39" s="221">
        <f>$D39*'Staff Allocation %'!Q39</f>
        <v>0</v>
      </c>
      <c r="U39" s="221">
        <f t="shared" si="0"/>
        <v>0</v>
      </c>
      <c r="V39" s="223"/>
    </row>
    <row r="40" spans="2:22" x14ac:dyDescent="0.25">
      <c r="B40" s="218" t="str">
        <f>'Staffing Plan'!A41</f>
        <v>Employee 33</v>
      </c>
      <c r="C40" s="218" t="str">
        <f>'Staffing Plan'!F41</f>
        <v>Title</v>
      </c>
      <c r="D40" s="219">
        <f>Fringe!E42</f>
        <v>0</v>
      </c>
      <c r="E40" s="14"/>
      <c r="F40" s="221">
        <f>$D40*'Staff Allocation %'!C40</f>
        <v>0</v>
      </c>
      <c r="G40" s="221">
        <f>$D40*'Staff Allocation %'!D40</f>
        <v>0</v>
      </c>
      <c r="H40" s="221">
        <f>$D40*'Staff Allocation %'!E40</f>
        <v>0</v>
      </c>
      <c r="I40" s="221">
        <f>$D40*'Staff Allocation %'!F40</f>
        <v>0</v>
      </c>
      <c r="J40" s="221">
        <f>$D40*'Staff Allocation %'!G40</f>
        <v>0</v>
      </c>
      <c r="K40" s="221">
        <f>$D40*'Staff Allocation %'!H40</f>
        <v>0</v>
      </c>
      <c r="L40" s="221">
        <f>$D40*'Staff Allocation %'!I40</f>
        <v>0</v>
      </c>
      <c r="M40" s="221">
        <f>$D40*'Staff Allocation %'!J40</f>
        <v>0</v>
      </c>
      <c r="N40" s="221">
        <f>$D40*'Staff Allocation %'!K40</f>
        <v>0</v>
      </c>
      <c r="O40" s="221">
        <f>$D40*'Staff Allocation %'!L40</f>
        <v>0</v>
      </c>
      <c r="P40" s="221">
        <f>$D40*'Staff Allocation %'!M40</f>
        <v>0</v>
      </c>
      <c r="Q40" s="221">
        <f>$D40*'Staff Allocation %'!N40</f>
        <v>0</v>
      </c>
      <c r="R40" s="221">
        <f>$D40*'Staff Allocation %'!O40</f>
        <v>0</v>
      </c>
      <c r="S40" s="221">
        <f>$D40*'Staff Allocation %'!P40</f>
        <v>0</v>
      </c>
      <c r="T40" s="221">
        <f>$D40*'Staff Allocation %'!Q40</f>
        <v>0</v>
      </c>
      <c r="U40" s="221">
        <f t="shared" si="0"/>
        <v>0</v>
      </c>
      <c r="V40" s="223"/>
    </row>
    <row r="41" spans="2:22" x14ac:dyDescent="0.25">
      <c r="B41" s="218" t="str">
        <f>'Staffing Plan'!A42</f>
        <v>Employee 34</v>
      </c>
      <c r="C41" s="218" t="str">
        <f>'Staffing Plan'!F42</f>
        <v>Title</v>
      </c>
      <c r="D41" s="219">
        <f>Fringe!E43</f>
        <v>0</v>
      </c>
      <c r="E41" s="224"/>
      <c r="F41" s="221">
        <f>$D41*'Staff Allocation %'!C41</f>
        <v>0</v>
      </c>
      <c r="G41" s="221">
        <f>$D41*'Staff Allocation %'!D41</f>
        <v>0</v>
      </c>
      <c r="H41" s="221">
        <f>$D41*'Staff Allocation %'!E41</f>
        <v>0</v>
      </c>
      <c r="I41" s="221">
        <f>$D41*'Staff Allocation %'!F41</f>
        <v>0</v>
      </c>
      <c r="J41" s="221">
        <f>$D41*'Staff Allocation %'!G41</f>
        <v>0</v>
      </c>
      <c r="K41" s="221">
        <f>$D41*'Staff Allocation %'!H41</f>
        <v>0</v>
      </c>
      <c r="L41" s="221">
        <f>$D41*'Staff Allocation %'!I41</f>
        <v>0</v>
      </c>
      <c r="M41" s="221">
        <f>$D41*'Staff Allocation %'!J41</f>
        <v>0</v>
      </c>
      <c r="N41" s="221">
        <f>$D41*'Staff Allocation %'!K41</f>
        <v>0</v>
      </c>
      <c r="O41" s="221">
        <f>$D41*'Staff Allocation %'!L41</f>
        <v>0</v>
      </c>
      <c r="P41" s="221">
        <f>$D41*'Staff Allocation %'!M41</f>
        <v>0</v>
      </c>
      <c r="Q41" s="221">
        <f>$D41*'Staff Allocation %'!N41</f>
        <v>0</v>
      </c>
      <c r="R41" s="221">
        <f>$D41*'Staff Allocation %'!O41</f>
        <v>0</v>
      </c>
      <c r="S41" s="221">
        <f>$D41*'Staff Allocation %'!P41</f>
        <v>0</v>
      </c>
      <c r="T41" s="221">
        <f>$D41*'Staff Allocation %'!Q41</f>
        <v>0</v>
      </c>
      <c r="U41" s="221">
        <f t="shared" si="0"/>
        <v>0</v>
      </c>
      <c r="V41" s="223"/>
    </row>
    <row r="42" spans="2:22" x14ac:dyDescent="0.25">
      <c r="B42" s="218" t="str">
        <f>'Staffing Plan'!A43</f>
        <v>Employee 35</v>
      </c>
      <c r="C42" s="218" t="str">
        <f>'Staffing Plan'!F43</f>
        <v>Title</v>
      </c>
      <c r="D42" s="219">
        <f>Fringe!E44</f>
        <v>0</v>
      </c>
      <c r="E42" s="224"/>
      <c r="F42" s="221">
        <f>$D42*'Staff Allocation %'!C42</f>
        <v>0</v>
      </c>
      <c r="G42" s="221">
        <f>$D42*'Staff Allocation %'!D42</f>
        <v>0</v>
      </c>
      <c r="H42" s="221">
        <f>$D42*'Staff Allocation %'!E42</f>
        <v>0</v>
      </c>
      <c r="I42" s="221">
        <f>$D42*'Staff Allocation %'!F42</f>
        <v>0</v>
      </c>
      <c r="J42" s="221">
        <f>$D42*'Staff Allocation %'!G42</f>
        <v>0</v>
      </c>
      <c r="K42" s="221">
        <f>$D42*'Staff Allocation %'!H42</f>
        <v>0</v>
      </c>
      <c r="L42" s="221">
        <f>$D42*'Staff Allocation %'!I42</f>
        <v>0</v>
      </c>
      <c r="M42" s="221">
        <f>$D42*'Staff Allocation %'!J42</f>
        <v>0</v>
      </c>
      <c r="N42" s="221">
        <f>$D42*'Staff Allocation %'!K42</f>
        <v>0</v>
      </c>
      <c r="O42" s="221">
        <f>$D42*'Staff Allocation %'!L42</f>
        <v>0</v>
      </c>
      <c r="P42" s="221">
        <f>$D42*'Staff Allocation %'!M42</f>
        <v>0</v>
      </c>
      <c r="Q42" s="221">
        <f>$D42*'Staff Allocation %'!N42</f>
        <v>0</v>
      </c>
      <c r="R42" s="221">
        <f>$D42*'Staff Allocation %'!O42</f>
        <v>0</v>
      </c>
      <c r="S42" s="221">
        <f>$D42*'Staff Allocation %'!P42</f>
        <v>0</v>
      </c>
      <c r="T42" s="221">
        <f>$D42*'Staff Allocation %'!Q42</f>
        <v>0</v>
      </c>
      <c r="U42" s="221">
        <f t="shared" si="0"/>
        <v>0</v>
      </c>
      <c r="V42" s="223"/>
    </row>
    <row r="43" spans="2:22" x14ac:dyDescent="0.25">
      <c r="B43" s="218" t="str">
        <f>'Staffing Plan'!A44</f>
        <v>Employee 36</v>
      </c>
      <c r="C43" s="218" t="str">
        <f>'Staffing Plan'!F44</f>
        <v>Title</v>
      </c>
      <c r="D43" s="219">
        <f>Fringe!E45</f>
        <v>0</v>
      </c>
      <c r="E43" s="224"/>
      <c r="F43" s="221">
        <f>$D43*'Staff Allocation %'!C43</f>
        <v>0</v>
      </c>
      <c r="G43" s="221">
        <f>$D43*'Staff Allocation %'!D43</f>
        <v>0</v>
      </c>
      <c r="H43" s="221">
        <f>$D43*'Staff Allocation %'!E43</f>
        <v>0</v>
      </c>
      <c r="I43" s="221">
        <f>$D43*'Staff Allocation %'!F43</f>
        <v>0</v>
      </c>
      <c r="J43" s="221">
        <f>$D43*'Staff Allocation %'!G43</f>
        <v>0</v>
      </c>
      <c r="K43" s="221">
        <f>$D43*'Staff Allocation %'!H43</f>
        <v>0</v>
      </c>
      <c r="L43" s="221">
        <f>$D43*'Staff Allocation %'!I43</f>
        <v>0</v>
      </c>
      <c r="M43" s="221">
        <f>$D43*'Staff Allocation %'!J43</f>
        <v>0</v>
      </c>
      <c r="N43" s="221">
        <f>$D43*'Staff Allocation %'!K43</f>
        <v>0</v>
      </c>
      <c r="O43" s="221">
        <f>$D43*'Staff Allocation %'!L43</f>
        <v>0</v>
      </c>
      <c r="P43" s="221">
        <f>$D43*'Staff Allocation %'!M43</f>
        <v>0</v>
      </c>
      <c r="Q43" s="221">
        <f>$D43*'Staff Allocation %'!N43</f>
        <v>0</v>
      </c>
      <c r="R43" s="221">
        <f>$D43*'Staff Allocation %'!O43</f>
        <v>0</v>
      </c>
      <c r="S43" s="221">
        <f>$D43*'Staff Allocation %'!P43</f>
        <v>0</v>
      </c>
      <c r="T43" s="221">
        <f>$D43*'Staff Allocation %'!Q43</f>
        <v>0</v>
      </c>
      <c r="U43" s="221">
        <f t="shared" si="0"/>
        <v>0</v>
      </c>
      <c r="V43" s="223"/>
    </row>
    <row r="44" spans="2:22" x14ac:dyDescent="0.25">
      <c r="B44" s="218" t="str">
        <f>'Staffing Plan'!A45</f>
        <v>Employee 37</v>
      </c>
      <c r="C44" s="218" t="str">
        <f>'Staffing Plan'!F45</f>
        <v>Title</v>
      </c>
      <c r="D44" s="219">
        <f>Fringe!E46</f>
        <v>0</v>
      </c>
      <c r="F44" s="221">
        <f>$D44*'Staff Allocation %'!C44</f>
        <v>0</v>
      </c>
      <c r="G44" s="221">
        <f>$D44*'Staff Allocation %'!D44</f>
        <v>0</v>
      </c>
      <c r="H44" s="221">
        <f>$D44*'Staff Allocation %'!E44</f>
        <v>0</v>
      </c>
      <c r="I44" s="221">
        <f>$D44*'Staff Allocation %'!F44</f>
        <v>0</v>
      </c>
      <c r="J44" s="221">
        <f>$D44*'Staff Allocation %'!G44</f>
        <v>0</v>
      </c>
      <c r="K44" s="221">
        <f>$D44*'Staff Allocation %'!H44</f>
        <v>0</v>
      </c>
      <c r="L44" s="221">
        <f>$D44*'Staff Allocation %'!I44</f>
        <v>0</v>
      </c>
      <c r="M44" s="221">
        <f>$D44*'Staff Allocation %'!J44</f>
        <v>0</v>
      </c>
      <c r="N44" s="221">
        <f>$D44*'Staff Allocation %'!K44</f>
        <v>0</v>
      </c>
      <c r="O44" s="221">
        <f>$D44*'Staff Allocation %'!L44</f>
        <v>0</v>
      </c>
      <c r="P44" s="221">
        <f>$D44*'Staff Allocation %'!M44</f>
        <v>0</v>
      </c>
      <c r="Q44" s="221">
        <f>$D44*'Staff Allocation %'!N44</f>
        <v>0</v>
      </c>
      <c r="R44" s="221">
        <f>$D44*'Staff Allocation %'!O44</f>
        <v>0</v>
      </c>
      <c r="S44" s="221">
        <f>$D44*'Staff Allocation %'!P44</f>
        <v>0</v>
      </c>
      <c r="T44" s="221">
        <f>$D44*'Staff Allocation %'!Q44</f>
        <v>0</v>
      </c>
      <c r="U44" s="221">
        <f t="shared" si="0"/>
        <v>0</v>
      </c>
      <c r="V44" s="223"/>
    </row>
    <row r="45" spans="2:22" x14ac:dyDescent="0.25">
      <c r="B45" s="218" t="str">
        <f>'Staffing Plan'!A46</f>
        <v>Employee 38</v>
      </c>
      <c r="C45" s="218" t="str">
        <f>'Staffing Plan'!F46</f>
        <v>Title</v>
      </c>
      <c r="D45" s="219">
        <f>Fringe!E47</f>
        <v>0</v>
      </c>
      <c r="F45" s="221">
        <f>$D45*'Staff Allocation %'!C45</f>
        <v>0</v>
      </c>
      <c r="G45" s="221">
        <f>$D45*'Staff Allocation %'!D45</f>
        <v>0</v>
      </c>
      <c r="H45" s="221">
        <f>$D45*'Staff Allocation %'!E45</f>
        <v>0</v>
      </c>
      <c r="I45" s="221">
        <f>$D45*'Staff Allocation %'!F45</f>
        <v>0</v>
      </c>
      <c r="J45" s="221">
        <f>$D45*'Staff Allocation %'!G45</f>
        <v>0</v>
      </c>
      <c r="K45" s="221">
        <f>$D45*'Staff Allocation %'!H45</f>
        <v>0</v>
      </c>
      <c r="L45" s="221">
        <f>$D45*'Staff Allocation %'!I45</f>
        <v>0</v>
      </c>
      <c r="M45" s="221">
        <f>$D45*'Staff Allocation %'!J45</f>
        <v>0</v>
      </c>
      <c r="N45" s="221">
        <f>$D45*'Staff Allocation %'!K45</f>
        <v>0</v>
      </c>
      <c r="O45" s="221">
        <f>$D45*'Staff Allocation %'!L45</f>
        <v>0</v>
      </c>
      <c r="P45" s="221">
        <f>$D45*'Staff Allocation %'!M45</f>
        <v>0</v>
      </c>
      <c r="Q45" s="221">
        <f>$D45*'Staff Allocation %'!N45</f>
        <v>0</v>
      </c>
      <c r="R45" s="221">
        <f>$D45*'Staff Allocation %'!O45</f>
        <v>0</v>
      </c>
      <c r="S45" s="221">
        <f>$D45*'Staff Allocation %'!P45</f>
        <v>0</v>
      </c>
      <c r="T45" s="221">
        <f>$D45*'Staff Allocation %'!Q45</f>
        <v>0</v>
      </c>
      <c r="U45" s="221">
        <f t="shared" si="0"/>
        <v>0</v>
      </c>
      <c r="V45" s="223"/>
    </row>
    <row r="46" spans="2:22" x14ac:dyDescent="0.25">
      <c r="B46" s="218" t="str">
        <f>'Staffing Plan'!A47</f>
        <v>Employee 39</v>
      </c>
      <c r="C46" s="218" t="str">
        <f>'Staffing Plan'!F47</f>
        <v>Title</v>
      </c>
      <c r="D46" s="219">
        <f>Fringe!E48</f>
        <v>0</v>
      </c>
      <c r="F46" s="221">
        <f>$D46*'Staff Allocation %'!C46</f>
        <v>0</v>
      </c>
      <c r="G46" s="221">
        <f>$D46*'Staff Allocation %'!D46</f>
        <v>0</v>
      </c>
      <c r="H46" s="221">
        <f>$D46*'Staff Allocation %'!E46</f>
        <v>0</v>
      </c>
      <c r="I46" s="221">
        <f>$D46*'Staff Allocation %'!F46</f>
        <v>0</v>
      </c>
      <c r="J46" s="221">
        <f>$D46*'Staff Allocation %'!G46</f>
        <v>0</v>
      </c>
      <c r="K46" s="221">
        <f>$D46*'Staff Allocation %'!H46</f>
        <v>0</v>
      </c>
      <c r="L46" s="221">
        <f>$D46*'Staff Allocation %'!I46</f>
        <v>0</v>
      </c>
      <c r="M46" s="221">
        <f>$D46*'Staff Allocation %'!J46</f>
        <v>0</v>
      </c>
      <c r="N46" s="221">
        <f>$D46*'Staff Allocation %'!K46</f>
        <v>0</v>
      </c>
      <c r="O46" s="221">
        <f>$D46*'Staff Allocation %'!L46</f>
        <v>0</v>
      </c>
      <c r="P46" s="221">
        <f>$D46*'Staff Allocation %'!M46</f>
        <v>0</v>
      </c>
      <c r="Q46" s="221">
        <f>$D46*'Staff Allocation %'!N46</f>
        <v>0</v>
      </c>
      <c r="R46" s="221">
        <f>$D46*'Staff Allocation %'!O46</f>
        <v>0</v>
      </c>
      <c r="S46" s="221">
        <f>$D46*'Staff Allocation %'!P46</f>
        <v>0</v>
      </c>
      <c r="T46" s="221">
        <f>$D46*'Staff Allocation %'!Q46</f>
        <v>0</v>
      </c>
      <c r="U46" s="221">
        <f t="shared" si="0"/>
        <v>0</v>
      </c>
      <c r="V46" s="223"/>
    </row>
    <row r="47" spans="2:22" x14ac:dyDescent="0.25">
      <c r="B47" s="218" t="str">
        <f>'Staffing Plan'!A48</f>
        <v>Employee 40</v>
      </c>
      <c r="C47" s="218" t="str">
        <f>'Staffing Plan'!F48</f>
        <v>Title</v>
      </c>
      <c r="D47" s="219">
        <f>Fringe!E49</f>
        <v>0</v>
      </c>
      <c r="F47" s="221">
        <f>$D47*'Staff Allocation %'!C47</f>
        <v>0</v>
      </c>
      <c r="G47" s="221">
        <f>$D47*'Staff Allocation %'!D47</f>
        <v>0</v>
      </c>
      <c r="H47" s="221">
        <f>$D47*'Staff Allocation %'!E47</f>
        <v>0</v>
      </c>
      <c r="I47" s="221">
        <f>$D47*'Staff Allocation %'!F47</f>
        <v>0</v>
      </c>
      <c r="J47" s="221">
        <f>$D47*'Staff Allocation %'!G47</f>
        <v>0</v>
      </c>
      <c r="K47" s="221">
        <f>$D47*'Staff Allocation %'!H47</f>
        <v>0</v>
      </c>
      <c r="L47" s="221">
        <f>$D47*'Staff Allocation %'!I47</f>
        <v>0</v>
      </c>
      <c r="M47" s="221">
        <f>$D47*'Staff Allocation %'!J47</f>
        <v>0</v>
      </c>
      <c r="N47" s="221">
        <f>$D47*'Staff Allocation %'!K47</f>
        <v>0</v>
      </c>
      <c r="O47" s="221">
        <f>$D47*'Staff Allocation %'!L47</f>
        <v>0</v>
      </c>
      <c r="P47" s="221">
        <f>$D47*'Staff Allocation %'!M47</f>
        <v>0</v>
      </c>
      <c r="Q47" s="221">
        <f>$D47*'Staff Allocation %'!N47</f>
        <v>0</v>
      </c>
      <c r="R47" s="221">
        <f>$D47*'Staff Allocation %'!O47</f>
        <v>0</v>
      </c>
      <c r="S47" s="221">
        <f>$D47*'Staff Allocation %'!P47</f>
        <v>0</v>
      </c>
      <c r="T47" s="221">
        <f>$D47*'Staff Allocation %'!Q47</f>
        <v>0</v>
      </c>
      <c r="U47" s="221">
        <f t="shared" si="0"/>
        <v>0</v>
      </c>
      <c r="V47" s="223"/>
    </row>
    <row r="48" spans="2:22" x14ac:dyDescent="0.25">
      <c r="B48" s="218" t="str">
        <f>'Staffing Plan'!A49</f>
        <v>Employee 41</v>
      </c>
      <c r="C48" s="218" t="str">
        <f>'Staffing Plan'!F49</f>
        <v>Title</v>
      </c>
      <c r="D48" s="219">
        <f>Fringe!E50</f>
        <v>0</v>
      </c>
      <c r="F48" s="221">
        <f>$D48*'Staff Allocation %'!C48</f>
        <v>0</v>
      </c>
      <c r="G48" s="221">
        <f>$D48*'Staff Allocation %'!D48</f>
        <v>0</v>
      </c>
      <c r="H48" s="221">
        <f>$D48*'Staff Allocation %'!E48</f>
        <v>0</v>
      </c>
      <c r="I48" s="221">
        <f>$D48*'Staff Allocation %'!F48</f>
        <v>0</v>
      </c>
      <c r="J48" s="221">
        <f>$D48*'Staff Allocation %'!G48</f>
        <v>0</v>
      </c>
      <c r="K48" s="221">
        <f>$D48*'Staff Allocation %'!H48</f>
        <v>0</v>
      </c>
      <c r="L48" s="221">
        <f>$D48*'Staff Allocation %'!I48</f>
        <v>0</v>
      </c>
      <c r="M48" s="221">
        <f>$D48*'Staff Allocation %'!J48</f>
        <v>0</v>
      </c>
      <c r="N48" s="221">
        <f>$D48*'Staff Allocation %'!K48</f>
        <v>0</v>
      </c>
      <c r="O48" s="221">
        <f>$D48*'Staff Allocation %'!L48</f>
        <v>0</v>
      </c>
      <c r="P48" s="221">
        <f>$D48*'Staff Allocation %'!M48</f>
        <v>0</v>
      </c>
      <c r="Q48" s="221">
        <f>$D48*'Staff Allocation %'!N48</f>
        <v>0</v>
      </c>
      <c r="R48" s="221">
        <f>$D48*'Staff Allocation %'!O48</f>
        <v>0</v>
      </c>
      <c r="S48" s="221">
        <f>$D48*'Staff Allocation %'!P48</f>
        <v>0</v>
      </c>
      <c r="T48" s="221">
        <f>$D48*'Staff Allocation %'!Q48</f>
        <v>0</v>
      </c>
      <c r="U48" s="221">
        <f t="shared" si="0"/>
        <v>0</v>
      </c>
      <c r="V48" s="223"/>
    </row>
    <row r="49" spans="2:22" x14ac:dyDescent="0.25">
      <c r="B49" s="218" t="str">
        <f>'Staffing Plan'!A50</f>
        <v>Employee 42</v>
      </c>
      <c r="C49" s="218" t="str">
        <f>'Staffing Plan'!F50</f>
        <v>Title</v>
      </c>
      <c r="D49" s="219">
        <f>Fringe!E51</f>
        <v>0</v>
      </c>
      <c r="F49" s="221">
        <f>$D49*'Staff Allocation %'!C49</f>
        <v>0</v>
      </c>
      <c r="G49" s="221">
        <f>$D49*'Staff Allocation %'!D49</f>
        <v>0</v>
      </c>
      <c r="H49" s="221">
        <f>$D49*'Staff Allocation %'!E49</f>
        <v>0</v>
      </c>
      <c r="I49" s="221">
        <f>$D49*'Staff Allocation %'!F49</f>
        <v>0</v>
      </c>
      <c r="J49" s="221">
        <f>$D49*'Staff Allocation %'!G49</f>
        <v>0</v>
      </c>
      <c r="K49" s="221">
        <f>$D49*'Staff Allocation %'!H49</f>
        <v>0</v>
      </c>
      <c r="L49" s="221">
        <f>$D49*'Staff Allocation %'!I49</f>
        <v>0</v>
      </c>
      <c r="M49" s="221">
        <f>$D49*'Staff Allocation %'!J49</f>
        <v>0</v>
      </c>
      <c r="N49" s="221">
        <f>$D49*'Staff Allocation %'!K49</f>
        <v>0</v>
      </c>
      <c r="O49" s="221">
        <f>$D49*'Staff Allocation %'!L49</f>
        <v>0</v>
      </c>
      <c r="P49" s="221">
        <f>$D49*'Staff Allocation %'!M49</f>
        <v>0</v>
      </c>
      <c r="Q49" s="221">
        <f>$D49*'Staff Allocation %'!N49</f>
        <v>0</v>
      </c>
      <c r="R49" s="221">
        <f>$D49*'Staff Allocation %'!O49</f>
        <v>0</v>
      </c>
      <c r="S49" s="221">
        <f>$D49*'Staff Allocation %'!P49</f>
        <v>0</v>
      </c>
      <c r="T49" s="221">
        <f>$D49*'Staff Allocation %'!Q49</f>
        <v>0</v>
      </c>
      <c r="U49" s="221">
        <f t="shared" si="0"/>
        <v>0</v>
      </c>
      <c r="V49" s="223"/>
    </row>
    <row r="50" spans="2:22" x14ac:dyDescent="0.25">
      <c r="B50" s="218" t="str">
        <f>'Staffing Plan'!A51</f>
        <v>Employee 43</v>
      </c>
      <c r="C50" s="218" t="str">
        <f>'Staffing Plan'!F51</f>
        <v>Title</v>
      </c>
      <c r="D50" s="219">
        <f>Fringe!E52</f>
        <v>0</v>
      </c>
      <c r="F50" s="221">
        <f>$D50*'Staff Allocation %'!C50</f>
        <v>0</v>
      </c>
      <c r="G50" s="221">
        <f>$D50*'Staff Allocation %'!D50</f>
        <v>0</v>
      </c>
      <c r="H50" s="221">
        <f>$D50*'Staff Allocation %'!E50</f>
        <v>0</v>
      </c>
      <c r="I50" s="221">
        <f>$D50*'Staff Allocation %'!F50</f>
        <v>0</v>
      </c>
      <c r="J50" s="221">
        <f>$D50*'Staff Allocation %'!G50</f>
        <v>0</v>
      </c>
      <c r="K50" s="221">
        <f>$D50*'Staff Allocation %'!H50</f>
        <v>0</v>
      </c>
      <c r="L50" s="221">
        <f>$D50*'Staff Allocation %'!I50</f>
        <v>0</v>
      </c>
      <c r="M50" s="221">
        <f>$D50*'Staff Allocation %'!J50</f>
        <v>0</v>
      </c>
      <c r="N50" s="221">
        <f>$D50*'Staff Allocation %'!K50</f>
        <v>0</v>
      </c>
      <c r="O50" s="221">
        <f>$D50*'Staff Allocation %'!L50</f>
        <v>0</v>
      </c>
      <c r="P50" s="221">
        <f>$D50*'Staff Allocation %'!M50</f>
        <v>0</v>
      </c>
      <c r="Q50" s="221">
        <f>$D50*'Staff Allocation %'!N50</f>
        <v>0</v>
      </c>
      <c r="R50" s="221">
        <f>$D50*'Staff Allocation %'!O50</f>
        <v>0</v>
      </c>
      <c r="S50" s="221">
        <f>$D50*'Staff Allocation %'!P50</f>
        <v>0</v>
      </c>
      <c r="T50" s="221">
        <f>$D50*'Staff Allocation %'!Q50</f>
        <v>0</v>
      </c>
      <c r="U50" s="221">
        <f t="shared" si="0"/>
        <v>0</v>
      </c>
      <c r="V50" s="223"/>
    </row>
    <row r="51" spans="2:22" x14ac:dyDescent="0.25">
      <c r="B51" s="218" t="str">
        <f>'Staffing Plan'!A52</f>
        <v>Employee 44</v>
      </c>
      <c r="C51" s="218" t="str">
        <f>'Staffing Plan'!F52</f>
        <v>Title</v>
      </c>
      <c r="D51" s="219">
        <f>Fringe!E53</f>
        <v>0</v>
      </c>
      <c r="F51" s="221">
        <f>$D51*'Staff Allocation %'!C51</f>
        <v>0</v>
      </c>
      <c r="G51" s="221">
        <f>$D51*'Staff Allocation %'!D51</f>
        <v>0</v>
      </c>
      <c r="H51" s="221">
        <f>$D51*'Staff Allocation %'!E51</f>
        <v>0</v>
      </c>
      <c r="I51" s="221">
        <f>$D51*'Staff Allocation %'!F51</f>
        <v>0</v>
      </c>
      <c r="J51" s="221">
        <f>$D51*'Staff Allocation %'!G51</f>
        <v>0</v>
      </c>
      <c r="K51" s="221">
        <f>$D51*'Staff Allocation %'!H51</f>
        <v>0</v>
      </c>
      <c r="L51" s="221">
        <f>$D51*'Staff Allocation %'!I51</f>
        <v>0</v>
      </c>
      <c r="M51" s="221">
        <f>$D51*'Staff Allocation %'!J51</f>
        <v>0</v>
      </c>
      <c r="N51" s="221">
        <f>$D51*'Staff Allocation %'!K51</f>
        <v>0</v>
      </c>
      <c r="O51" s="221">
        <f>$D51*'Staff Allocation %'!L51</f>
        <v>0</v>
      </c>
      <c r="P51" s="221">
        <f>$D51*'Staff Allocation %'!M51</f>
        <v>0</v>
      </c>
      <c r="Q51" s="221">
        <f>$D51*'Staff Allocation %'!N51</f>
        <v>0</v>
      </c>
      <c r="R51" s="221">
        <f>$D51*'Staff Allocation %'!O51</f>
        <v>0</v>
      </c>
      <c r="S51" s="221">
        <f>$D51*'Staff Allocation %'!P51</f>
        <v>0</v>
      </c>
      <c r="T51" s="221">
        <f>$D51*'Staff Allocation %'!Q51</f>
        <v>0</v>
      </c>
      <c r="U51" s="221">
        <f t="shared" si="0"/>
        <v>0</v>
      </c>
      <c r="V51" s="223"/>
    </row>
    <row r="52" spans="2:22" x14ac:dyDescent="0.25">
      <c r="B52" s="218" t="str">
        <f>'Staffing Plan'!A53</f>
        <v>Employee 45</v>
      </c>
      <c r="C52" s="218" t="str">
        <f>'Staffing Plan'!F53</f>
        <v>Title</v>
      </c>
      <c r="D52" s="219">
        <f>Fringe!E54</f>
        <v>0</v>
      </c>
      <c r="F52" s="221">
        <f>$D52*'Staff Allocation %'!C52</f>
        <v>0</v>
      </c>
      <c r="G52" s="221">
        <f>$D52*'Staff Allocation %'!D52</f>
        <v>0</v>
      </c>
      <c r="H52" s="221">
        <f>$D52*'Staff Allocation %'!E52</f>
        <v>0</v>
      </c>
      <c r="I52" s="221">
        <f>$D52*'Staff Allocation %'!F52</f>
        <v>0</v>
      </c>
      <c r="J52" s="221">
        <f>$D52*'Staff Allocation %'!G52</f>
        <v>0</v>
      </c>
      <c r="K52" s="221">
        <f>$D52*'Staff Allocation %'!H52</f>
        <v>0</v>
      </c>
      <c r="L52" s="221">
        <f>$D52*'Staff Allocation %'!I52</f>
        <v>0</v>
      </c>
      <c r="M52" s="221">
        <f>$D52*'Staff Allocation %'!J52</f>
        <v>0</v>
      </c>
      <c r="N52" s="221">
        <f>$D52*'Staff Allocation %'!K52</f>
        <v>0</v>
      </c>
      <c r="O52" s="221">
        <f>$D52*'Staff Allocation %'!L52</f>
        <v>0</v>
      </c>
      <c r="P52" s="221">
        <f>$D52*'Staff Allocation %'!M52</f>
        <v>0</v>
      </c>
      <c r="Q52" s="221">
        <f>$D52*'Staff Allocation %'!N52</f>
        <v>0</v>
      </c>
      <c r="R52" s="221">
        <f>$D52*'Staff Allocation %'!O52</f>
        <v>0</v>
      </c>
      <c r="S52" s="221">
        <f>$D52*'Staff Allocation %'!P52</f>
        <v>0</v>
      </c>
      <c r="T52" s="221">
        <f>$D52*'Staff Allocation %'!Q52</f>
        <v>0</v>
      </c>
      <c r="U52" s="221">
        <f t="shared" si="0"/>
        <v>0</v>
      </c>
      <c r="V52" s="223"/>
    </row>
    <row r="53" spans="2:22" x14ac:dyDescent="0.25">
      <c r="B53" s="218" t="str">
        <f>'Staffing Plan'!A54</f>
        <v>Employee 46</v>
      </c>
      <c r="C53" s="218" t="str">
        <f>'Staffing Plan'!F54</f>
        <v>Title</v>
      </c>
      <c r="D53" s="219">
        <f>Fringe!E55</f>
        <v>0</v>
      </c>
      <c r="E53" s="14"/>
      <c r="F53" s="221">
        <f>$D53*'Staff Allocation %'!C53</f>
        <v>0</v>
      </c>
      <c r="G53" s="221">
        <f>$D53*'Staff Allocation %'!D53</f>
        <v>0</v>
      </c>
      <c r="H53" s="221">
        <f>$D53*'Staff Allocation %'!E53</f>
        <v>0</v>
      </c>
      <c r="I53" s="221">
        <f>$D53*'Staff Allocation %'!F53</f>
        <v>0</v>
      </c>
      <c r="J53" s="221">
        <f>$D53*'Staff Allocation %'!G53</f>
        <v>0</v>
      </c>
      <c r="K53" s="221">
        <f>$D53*'Staff Allocation %'!H53</f>
        <v>0</v>
      </c>
      <c r="L53" s="221">
        <f>$D53*'Staff Allocation %'!I53</f>
        <v>0</v>
      </c>
      <c r="M53" s="221">
        <f>$D53*'Staff Allocation %'!J53</f>
        <v>0</v>
      </c>
      <c r="N53" s="221">
        <f>$D53*'Staff Allocation %'!K53</f>
        <v>0</v>
      </c>
      <c r="O53" s="221">
        <f>$D53*'Staff Allocation %'!L53</f>
        <v>0</v>
      </c>
      <c r="P53" s="221">
        <f>$D53*'Staff Allocation %'!M53</f>
        <v>0</v>
      </c>
      <c r="Q53" s="221">
        <f>$D53*'Staff Allocation %'!N53</f>
        <v>0</v>
      </c>
      <c r="R53" s="221">
        <f>$D53*'Staff Allocation %'!O53</f>
        <v>0</v>
      </c>
      <c r="S53" s="221">
        <f>$D53*'Staff Allocation %'!P53</f>
        <v>0</v>
      </c>
      <c r="T53" s="221">
        <f>$D53*'Staff Allocation %'!Q53</f>
        <v>0</v>
      </c>
      <c r="U53" s="221">
        <f t="shared" si="0"/>
        <v>0</v>
      </c>
      <c r="V53" s="223"/>
    </row>
    <row r="54" spans="2:22" x14ac:dyDescent="0.25">
      <c r="B54" s="218" t="str">
        <f>'Staffing Plan'!A55</f>
        <v>Employee 47</v>
      </c>
      <c r="C54" s="218" t="str">
        <f>'Staffing Plan'!F55</f>
        <v>Title</v>
      </c>
      <c r="D54" s="219">
        <f>Fringe!E56</f>
        <v>0</v>
      </c>
      <c r="E54" s="14"/>
      <c r="F54" s="221">
        <f>$D54*'Staff Allocation %'!C54</f>
        <v>0</v>
      </c>
      <c r="G54" s="221">
        <f>$D54*'Staff Allocation %'!D54</f>
        <v>0</v>
      </c>
      <c r="H54" s="221">
        <f>$D54*'Staff Allocation %'!E54</f>
        <v>0</v>
      </c>
      <c r="I54" s="221">
        <f>$D54*'Staff Allocation %'!F54</f>
        <v>0</v>
      </c>
      <c r="J54" s="221">
        <f>$D54*'Staff Allocation %'!G54</f>
        <v>0</v>
      </c>
      <c r="K54" s="221">
        <f>$D54*'Staff Allocation %'!H54</f>
        <v>0</v>
      </c>
      <c r="L54" s="221">
        <f>$D54*'Staff Allocation %'!I54</f>
        <v>0</v>
      </c>
      <c r="M54" s="221">
        <f>$D54*'Staff Allocation %'!J54</f>
        <v>0</v>
      </c>
      <c r="N54" s="221">
        <f>$D54*'Staff Allocation %'!K54</f>
        <v>0</v>
      </c>
      <c r="O54" s="221">
        <f>$D54*'Staff Allocation %'!L54</f>
        <v>0</v>
      </c>
      <c r="P54" s="221">
        <f>$D54*'Staff Allocation %'!M54</f>
        <v>0</v>
      </c>
      <c r="Q54" s="221">
        <f>$D54*'Staff Allocation %'!N54</f>
        <v>0</v>
      </c>
      <c r="R54" s="221">
        <f>$D54*'Staff Allocation %'!O54</f>
        <v>0</v>
      </c>
      <c r="S54" s="221">
        <f>$D54*'Staff Allocation %'!P54</f>
        <v>0</v>
      </c>
      <c r="T54" s="221">
        <f>$D54*'Staff Allocation %'!Q54</f>
        <v>0</v>
      </c>
      <c r="U54" s="221">
        <f t="shared" si="0"/>
        <v>0</v>
      </c>
      <c r="V54" s="223"/>
    </row>
    <row r="55" spans="2:22" x14ac:dyDescent="0.25">
      <c r="B55" s="218" t="str">
        <f>'Staffing Plan'!A56</f>
        <v>Employee 48</v>
      </c>
      <c r="C55" s="218" t="str">
        <f>'Staffing Plan'!F56</f>
        <v>Title</v>
      </c>
      <c r="D55" s="219">
        <f>Fringe!E57</f>
        <v>0</v>
      </c>
      <c r="E55" s="14"/>
      <c r="F55" s="221">
        <f>$D55*'Staff Allocation %'!C55</f>
        <v>0</v>
      </c>
      <c r="G55" s="221">
        <f>$D55*'Staff Allocation %'!D55</f>
        <v>0</v>
      </c>
      <c r="H55" s="221">
        <f>$D55*'Staff Allocation %'!E55</f>
        <v>0</v>
      </c>
      <c r="I55" s="221">
        <f>$D55*'Staff Allocation %'!F55</f>
        <v>0</v>
      </c>
      <c r="J55" s="221">
        <f>$D55*'Staff Allocation %'!G55</f>
        <v>0</v>
      </c>
      <c r="K55" s="221">
        <f>$D55*'Staff Allocation %'!H55</f>
        <v>0</v>
      </c>
      <c r="L55" s="221">
        <f>$D55*'Staff Allocation %'!I55</f>
        <v>0</v>
      </c>
      <c r="M55" s="221">
        <f>$D55*'Staff Allocation %'!J55</f>
        <v>0</v>
      </c>
      <c r="N55" s="221">
        <f>$D55*'Staff Allocation %'!K55</f>
        <v>0</v>
      </c>
      <c r="O55" s="221">
        <f>$D55*'Staff Allocation %'!L55</f>
        <v>0</v>
      </c>
      <c r="P55" s="221">
        <f>$D55*'Staff Allocation %'!M55</f>
        <v>0</v>
      </c>
      <c r="Q55" s="221">
        <f>$D55*'Staff Allocation %'!N55</f>
        <v>0</v>
      </c>
      <c r="R55" s="221">
        <f>$D55*'Staff Allocation %'!O55</f>
        <v>0</v>
      </c>
      <c r="S55" s="221">
        <f>$D55*'Staff Allocation %'!P55</f>
        <v>0</v>
      </c>
      <c r="T55" s="221">
        <f>$D55*'Staff Allocation %'!Q55</f>
        <v>0</v>
      </c>
      <c r="U55" s="221">
        <f t="shared" si="0"/>
        <v>0</v>
      </c>
      <c r="V55" s="223"/>
    </row>
    <row r="56" spans="2:22" x14ac:dyDescent="0.25">
      <c r="B56" s="218" t="str">
        <f>'Staffing Plan'!A57</f>
        <v>Employee 49</v>
      </c>
      <c r="C56" s="218" t="str">
        <f>'Staffing Plan'!F57</f>
        <v>Title</v>
      </c>
      <c r="D56" s="219">
        <f>Fringe!E58</f>
        <v>0</v>
      </c>
      <c r="E56" s="224"/>
      <c r="F56" s="221">
        <f>$D56*'Staff Allocation %'!C56</f>
        <v>0</v>
      </c>
      <c r="G56" s="221">
        <f>$D56*'Staff Allocation %'!D56</f>
        <v>0</v>
      </c>
      <c r="H56" s="221">
        <f>$D56*'Staff Allocation %'!E56</f>
        <v>0</v>
      </c>
      <c r="I56" s="221">
        <f>$D56*'Staff Allocation %'!F56</f>
        <v>0</v>
      </c>
      <c r="J56" s="221">
        <f>$D56*'Staff Allocation %'!G56</f>
        <v>0</v>
      </c>
      <c r="K56" s="221">
        <f>$D56*'Staff Allocation %'!H56</f>
        <v>0</v>
      </c>
      <c r="L56" s="221">
        <f>$D56*'Staff Allocation %'!I56</f>
        <v>0</v>
      </c>
      <c r="M56" s="221">
        <f>$D56*'Staff Allocation %'!J56</f>
        <v>0</v>
      </c>
      <c r="N56" s="221">
        <f>$D56*'Staff Allocation %'!K56</f>
        <v>0</v>
      </c>
      <c r="O56" s="221">
        <f>$D56*'Staff Allocation %'!L56</f>
        <v>0</v>
      </c>
      <c r="P56" s="221">
        <f>$D56*'Staff Allocation %'!M56</f>
        <v>0</v>
      </c>
      <c r="Q56" s="221">
        <f>$D56*'Staff Allocation %'!N56</f>
        <v>0</v>
      </c>
      <c r="R56" s="221">
        <f>$D56*'Staff Allocation %'!O56</f>
        <v>0</v>
      </c>
      <c r="S56" s="221">
        <f>$D56*'Staff Allocation %'!P56</f>
        <v>0</v>
      </c>
      <c r="T56" s="221">
        <f>$D56*'Staff Allocation %'!Q56</f>
        <v>0</v>
      </c>
      <c r="U56" s="221">
        <f t="shared" si="0"/>
        <v>0</v>
      </c>
      <c r="V56" s="223"/>
    </row>
    <row r="57" spans="2:22" x14ac:dyDescent="0.25">
      <c r="B57" s="218" t="str">
        <f>'Staffing Plan'!A58</f>
        <v>Employee 50</v>
      </c>
      <c r="C57" s="218" t="str">
        <f>'Staffing Plan'!F58</f>
        <v>Title</v>
      </c>
      <c r="D57" s="219">
        <f>Fringe!E59</f>
        <v>0</v>
      </c>
      <c r="E57" s="224"/>
      <c r="F57" s="221">
        <f>$D57*'Staff Allocation %'!C57</f>
        <v>0</v>
      </c>
      <c r="G57" s="221">
        <f>$D57*'Staff Allocation %'!D57</f>
        <v>0</v>
      </c>
      <c r="H57" s="221">
        <f>$D57*'Staff Allocation %'!E57</f>
        <v>0</v>
      </c>
      <c r="I57" s="221">
        <f>$D57*'Staff Allocation %'!F57</f>
        <v>0</v>
      </c>
      <c r="J57" s="221">
        <f>$D57*'Staff Allocation %'!G57</f>
        <v>0</v>
      </c>
      <c r="K57" s="221">
        <f>$D57*'Staff Allocation %'!H57</f>
        <v>0</v>
      </c>
      <c r="L57" s="221">
        <f>$D57*'Staff Allocation %'!I57</f>
        <v>0</v>
      </c>
      <c r="M57" s="221">
        <f>$D57*'Staff Allocation %'!J57</f>
        <v>0</v>
      </c>
      <c r="N57" s="221">
        <f>$D57*'Staff Allocation %'!K57</f>
        <v>0</v>
      </c>
      <c r="O57" s="221">
        <f>$D57*'Staff Allocation %'!L57</f>
        <v>0</v>
      </c>
      <c r="P57" s="221">
        <f>$D57*'Staff Allocation %'!M57</f>
        <v>0</v>
      </c>
      <c r="Q57" s="221">
        <f>$D57*'Staff Allocation %'!N57</f>
        <v>0</v>
      </c>
      <c r="R57" s="221">
        <f>$D57*'Staff Allocation %'!O57</f>
        <v>0</v>
      </c>
      <c r="S57" s="221">
        <f>$D57*'Staff Allocation %'!P57</f>
        <v>0</v>
      </c>
      <c r="T57" s="221">
        <f>$D57*'Staff Allocation %'!Q57</f>
        <v>0</v>
      </c>
      <c r="U57" s="221">
        <f t="shared" si="0"/>
        <v>0</v>
      </c>
      <c r="V57" s="223"/>
    </row>
    <row r="58" spans="2:22" x14ac:dyDescent="0.25">
      <c r="B58" s="218" t="str">
        <f>'Staffing Plan'!A59</f>
        <v>Employee 51</v>
      </c>
      <c r="C58" s="218" t="str">
        <f>'Staffing Plan'!F59</f>
        <v>Title</v>
      </c>
      <c r="D58" s="219">
        <f>Fringe!E60</f>
        <v>0</v>
      </c>
      <c r="E58" s="224"/>
      <c r="F58" s="221">
        <f>$D58*'Staff Allocation %'!C58</f>
        <v>0</v>
      </c>
      <c r="G58" s="221">
        <f>$D58*'Staff Allocation %'!D58</f>
        <v>0</v>
      </c>
      <c r="H58" s="221">
        <f>$D58*'Staff Allocation %'!E58</f>
        <v>0</v>
      </c>
      <c r="I58" s="221">
        <f>$D58*'Staff Allocation %'!F58</f>
        <v>0</v>
      </c>
      <c r="J58" s="221">
        <f>$D58*'Staff Allocation %'!G58</f>
        <v>0</v>
      </c>
      <c r="K58" s="221">
        <f>$D58*'Staff Allocation %'!H58</f>
        <v>0</v>
      </c>
      <c r="L58" s="221">
        <f>$D58*'Staff Allocation %'!I58</f>
        <v>0</v>
      </c>
      <c r="M58" s="221">
        <f>$D58*'Staff Allocation %'!J58</f>
        <v>0</v>
      </c>
      <c r="N58" s="221">
        <f>$D58*'Staff Allocation %'!K58</f>
        <v>0</v>
      </c>
      <c r="O58" s="221">
        <f>$D58*'Staff Allocation %'!L58</f>
        <v>0</v>
      </c>
      <c r="P58" s="221">
        <f>$D58*'Staff Allocation %'!M58</f>
        <v>0</v>
      </c>
      <c r="Q58" s="221">
        <f>$D58*'Staff Allocation %'!N58</f>
        <v>0</v>
      </c>
      <c r="R58" s="221">
        <f>$D58*'Staff Allocation %'!O58</f>
        <v>0</v>
      </c>
      <c r="S58" s="221">
        <f>$D58*'Staff Allocation %'!P58</f>
        <v>0</v>
      </c>
      <c r="T58" s="221">
        <f>$D58*'Staff Allocation %'!Q58</f>
        <v>0</v>
      </c>
      <c r="U58" s="221">
        <f t="shared" si="0"/>
        <v>0</v>
      </c>
      <c r="V58" s="223"/>
    </row>
    <row r="59" spans="2:22" x14ac:dyDescent="0.25">
      <c r="B59" s="218" t="str">
        <f>'Staffing Plan'!A60</f>
        <v>Employee 52</v>
      </c>
      <c r="C59" s="218" t="str">
        <f>'Staffing Plan'!F60</f>
        <v>Title</v>
      </c>
      <c r="D59" s="219">
        <f>Fringe!E61</f>
        <v>0</v>
      </c>
      <c r="F59" s="221">
        <f>$D59*'Staff Allocation %'!C59</f>
        <v>0</v>
      </c>
      <c r="G59" s="221">
        <f>$D59*'Staff Allocation %'!D59</f>
        <v>0</v>
      </c>
      <c r="H59" s="221">
        <f>$D59*'Staff Allocation %'!E59</f>
        <v>0</v>
      </c>
      <c r="I59" s="221">
        <f>$D59*'Staff Allocation %'!F59</f>
        <v>0</v>
      </c>
      <c r="J59" s="221">
        <f>$D59*'Staff Allocation %'!G59</f>
        <v>0</v>
      </c>
      <c r="K59" s="221">
        <f>$D59*'Staff Allocation %'!H59</f>
        <v>0</v>
      </c>
      <c r="L59" s="221">
        <f>$D59*'Staff Allocation %'!I59</f>
        <v>0</v>
      </c>
      <c r="M59" s="221">
        <f>$D59*'Staff Allocation %'!J59</f>
        <v>0</v>
      </c>
      <c r="N59" s="221">
        <f>$D59*'Staff Allocation %'!K59</f>
        <v>0</v>
      </c>
      <c r="O59" s="221">
        <f>$D59*'Staff Allocation %'!L59</f>
        <v>0</v>
      </c>
      <c r="P59" s="221">
        <f>$D59*'Staff Allocation %'!M59</f>
        <v>0</v>
      </c>
      <c r="Q59" s="221">
        <f>$D59*'Staff Allocation %'!N59</f>
        <v>0</v>
      </c>
      <c r="R59" s="221">
        <f>$D59*'Staff Allocation %'!O59</f>
        <v>0</v>
      </c>
      <c r="S59" s="221">
        <f>$D59*'Staff Allocation %'!P59</f>
        <v>0</v>
      </c>
      <c r="T59" s="221">
        <f>$D59*'Staff Allocation %'!Q59</f>
        <v>0</v>
      </c>
      <c r="U59" s="221">
        <f t="shared" si="0"/>
        <v>0</v>
      </c>
      <c r="V59" s="223"/>
    </row>
    <row r="60" spans="2:22" x14ac:dyDescent="0.25">
      <c r="B60" s="218" t="str">
        <f>'Staffing Plan'!A61</f>
        <v>Employee 53</v>
      </c>
      <c r="C60" s="218" t="str">
        <f>'Staffing Plan'!F61</f>
        <v>Title</v>
      </c>
      <c r="D60" s="219">
        <f>Fringe!E62</f>
        <v>0</v>
      </c>
      <c r="F60" s="221">
        <f>$D60*'Staff Allocation %'!C60</f>
        <v>0</v>
      </c>
      <c r="G60" s="221">
        <f>$D60*'Staff Allocation %'!D60</f>
        <v>0</v>
      </c>
      <c r="H60" s="221">
        <f>$D60*'Staff Allocation %'!E60</f>
        <v>0</v>
      </c>
      <c r="I60" s="221">
        <f>$D60*'Staff Allocation %'!F60</f>
        <v>0</v>
      </c>
      <c r="J60" s="221">
        <f>$D60*'Staff Allocation %'!G60</f>
        <v>0</v>
      </c>
      <c r="K60" s="221">
        <f>$D60*'Staff Allocation %'!H60</f>
        <v>0</v>
      </c>
      <c r="L60" s="221">
        <f>$D60*'Staff Allocation %'!I60</f>
        <v>0</v>
      </c>
      <c r="M60" s="221">
        <f>$D60*'Staff Allocation %'!J60</f>
        <v>0</v>
      </c>
      <c r="N60" s="221">
        <f>$D60*'Staff Allocation %'!K60</f>
        <v>0</v>
      </c>
      <c r="O60" s="221">
        <f>$D60*'Staff Allocation %'!L60</f>
        <v>0</v>
      </c>
      <c r="P60" s="221">
        <f>$D60*'Staff Allocation %'!M60</f>
        <v>0</v>
      </c>
      <c r="Q60" s="221">
        <f>$D60*'Staff Allocation %'!N60</f>
        <v>0</v>
      </c>
      <c r="R60" s="221">
        <f>$D60*'Staff Allocation %'!O60</f>
        <v>0</v>
      </c>
      <c r="S60" s="221">
        <f>$D60*'Staff Allocation %'!P60</f>
        <v>0</v>
      </c>
      <c r="T60" s="221">
        <f>$D60*'Staff Allocation %'!Q60</f>
        <v>0</v>
      </c>
      <c r="U60" s="221">
        <f t="shared" si="0"/>
        <v>0</v>
      </c>
      <c r="V60" s="223"/>
    </row>
    <row r="61" spans="2:22" x14ac:dyDescent="0.25">
      <c r="B61" s="218" t="str">
        <f>'Staffing Plan'!A62</f>
        <v>Employee 54</v>
      </c>
      <c r="C61" s="218" t="str">
        <f>'Staffing Plan'!F62</f>
        <v>Title</v>
      </c>
      <c r="D61" s="219">
        <f>Fringe!E63</f>
        <v>0</v>
      </c>
      <c r="F61" s="221">
        <f>$D61*'Staff Allocation %'!C61</f>
        <v>0</v>
      </c>
      <c r="G61" s="221">
        <f>$D61*'Staff Allocation %'!D61</f>
        <v>0</v>
      </c>
      <c r="H61" s="221">
        <f>$D61*'Staff Allocation %'!E61</f>
        <v>0</v>
      </c>
      <c r="I61" s="221">
        <f>$D61*'Staff Allocation %'!F61</f>
        <v>0</v>
      </c>
      <c r="J61" s="221">
        <f>$D61*'Staff Allocation %'!G61</f>
        <v>0</v>
      </c>
      <c r="K61" s="221">
        <f>$D61*'Staff Allocation %'!H61</f>
        <v>0</v>
      </c>
      <c r="L61" s="221">
        <f>$D61*'Staff Allocation %'!I61</f>
        <v>0</v>
      </c>
      <c r="M61" s="221">
        <f>$D61*'Staff Allocation %'!J61</f>
        <v>0</v>
      </c>
      <c r="N61" s="221">
        <f>$D61*'Staff Allocation %'!K61</f>
        <v>0</v>
      </c>
      <c r="O61" s="221">
        <f>$D61*'Staff Allocation %'!L61</f>
        <v>0</v>
      </c>
      <c r="P61" s="221">
        <f>$D61*'Staff Allocation %'!M61</f>
        <v>0</v>
      </c>
      <c r="Q61" s="221">
        <f>$D61*'Staff Allocation %'!N61</f>
        <v>0</v>
      </c>
      <c r="R61" s="221">
        <f>$D61*'Staff Allocation %'!O61</f>
        <v>0</v>
      </c>
      <c r="S61" s="221">
        <f>$D61*'Staff Allocation %'!P61</f>
        <v>0</v>
      </c>
      <c r="T61" s="221">
        <f>$D61*'Staff Allocation %'!Q61</f>
        <v>0</v>
      </c>
      <c r="U61" s="221">
        <f t="shared" si="0"/>
        <v>0</v>
      </c>
      <c r="V61" s="223"/>
    </row>
    <row r="62" spans="2:22" x14ac:dyDescent="0.25">
      <c r="B62" s="218" t="str">
        <f>'Staffing Plan'!A63</f>
        <v>Employee 55</v>
      </c>
      <c r="C62" s="218" t="str">
        <f>'Staffing Plan'!F63</f>
        <v>Title</v>
      </c>
      <c r="D62" s="219">
        <f>Fringe!E64</f>
        <v>0</v>
      </c>
      <c r="F62" s="221">
        <f>$D62*'Staff Allocation %'!C62</f>
        <v>0</v>
      </c>
      <c r="G62" s="221">
        <f>$D62*'Staff Allocation %'!D62</f>
        <v>0</v>
      </c>
      <c r="H62" s="221">
        <f>$D62*'Staff Allocation %'!E62</f>
        <v>0</v>
      </c>
      <c r="I62" s="221">
        <f>$D62*'Staff Allocation %'!F62</f>
        <v>0</v>
      </c>
      <c r="J62" s="221">
        <f>$D62*'Staff Allocation %'!G62</f>
        <v>0</v>
      </c>
      <c r="K62" s="221">
        <f>$D62*'Staff Allocation %'!H62</f>
        <v>0</v>
      </c>
      <c r="L62" s="221">
        <f>$D62*'Staff Allocation %'!I62</f>
        <v>0</v>
      </c>
      <c r="M62" s="221">
        <f>$D62*'Staff Allocation %'!J62</f>
        <v>0</v>
      </c>
      <c r="N62" s="221">
        <f>$D62*'Staff Allocation %'!K62</f>
        <v>0</v>
      </c>
      <c r="O62" s="221">
        <f>$D62*'Staff Allocation %'!L62</f>
        <v>0</v>
      </c>
      <c r="P62" s="221">
        <f>$D62*'Staff Allocation %'!M62</f>
        <v>0</v>
      </c>
      <c r="Q62" s="221">
        <f>$D62*'Staff Allocation %'!N62</f>
        <v>0</v>
      </c>
      <c r="R62" s="221">
        <f>$D62*'Staff Allocation %'!O62</f>
        <v>0</v>
      </c>
      <c r="S62" s="221">
        <f>$D62*'Staff Allocation %'!P62</f>
        <v>0</v>
      </c>
      <c r="T62" s="221">
        <f>$D62*'Staff Allocation %'!Q62</f>
        <v>0</v>
      </c>
      <c r="U62" s="221">
        <f t="shared" si="0"/>
        <v>0</v>
      </c>
      <c r="V62" s="223"/>
    </row>
    <row r="63" spans="2:22" x14ac:dyDescent="0.25">
      <c r="B63" s="218" t="str">
        <f>'Staffing Plan'!A64</f>
        <v>Employee 56</v>
      </c>
      <c r="C63" s="218" t="str">
        <f>'Staffing Plan'!F64</f>
        <v>Title</v>
      </c>
      <c r="D63" s="219">
        <f>Fringe!E65</f>
        <v>0</v>
      </c>
      <c r="F63" s="221">
        <f>$D63*'Staff Allocation %'!C63</f>
        <v>0</v>
      </c>
      <c r="G63" s="221">
        <f>$D63*'Staff Allocation %'!D63</f>
        <v>0</v>
      </c>
      <c r="H63" s="221">
        <f>$D63*'Staff Allocation %'!E63</f>
        <v>0</v>
      </c>
      <c r="I63" s="221">
        <f>$D63*'Staff Allocation %'!F63</f>
        <v>0</v>
      </c>
      <c r="J63" s="221">
        <f>$D63*'Staff Allocation %'!G63</f>
        <v>0</v>
      </c>
      <c r="K63" s="221">
        <f>$D63*'Staff Allocation %'!H63</f>
        <v>0</v>
      </c>
      <c r="L63" s="221">
        <f>$D63*'Staff Allocation %'!I63</f>
        <v>0</v>
      </c>
      <c r="M63" s="221">
        <f>$D63*'Staff Allocation %'!J63</f>
        <v>0</v>
      </c>
      <c r="N63" s="221">
        <f>$D63*'Staff Allocation %'!K63</f>
        <v>0</v>
      </c>
      <c r="O63" s="221">
        <f>$D63*'Staff Allocation %'!L63</f>
        <v>0</v>
      </c>
      <c r="P63" s="221">
        <f>$D63*'Staff Allocation %'!M63</f>
        <v>0</v>
      </c>
      <c r="Q63" s="221">
        <f>$D63*'Staff Allocation %'!N63</f>
        <v>0</v>
      </c>
      <c r="R63" s="221">
        <f>$D63*'Staff Allocation %'!O63</f>
        <v>0</v>
      </c>
      <c r="S63" s="221">
        <f>$D63*'Staff Allocation %'!P63</f>
        <v>0</v>
      </c>
      <c r="T63" s="221">
        <f>$D63*'Staff Allocation %'!Q63</f>
        <v>0</v>
      </c>
      <c r="U63" s="221">
        <f t="shared" si="0"/>
        <v>0</v>
      </c>
      <c r="V63" s="223"/>
    </row>
    <row r="64" spans="2:22" x14ac:dyDescent="0.25">
      <c r="B64" s="218" t="str">
        <f>'Staffing Plan'!A65</f>
        <v>Employee 57</v>
      </c>
      <c r="C64" s="218" t="str">
        <f>'Staffing Plan'!F65</f>
        <v>Title</v>
      </c>
      <c r="D64" s="219">
        <f>Fringe!E66</f>
        <v>0</v>
      </c>
      <c r="F64" s="221">
        <f>$D64*'Staff Allocation %'!C64</f>
        <v>0</v>
      </c>
      <c r="G64" s="221">
        <f>$D64*'Staff Allocation %'!D64</f>
        <v>0</v>
      </c>
      <c r="H64" s="221">
        <f>$D64*'Staff Allocation %'!E64</f>
        <v>0</v>
      </c>
      <c r="I64" s="221">
        <f>$D64*'Staff Allocation %'!F64</f>
        <v>0</v>
      </c>
      <c r="J64" s="221">
        <f>$D64*'Staff Allocation %'!G64</f>
        <v>0</v>
      </c>
      <c r="K64" s="221">
        <f>$D64*'Staff Allocation %'!H64</f>
        <v>0</v>
      </c>
      <c r="L64" s="221">
        <f>$D64*'Staff Allocation %'!I64</f>
        <v>0</v>
      </c>
      <c r="M64" s="221">
        <f>$D64*'Staff Allocation %'!J64</f>
        <v>0</v>
      </c>
      <c r="N64" s="221">
        <f>$D64*'Staff Allocation %'!K64</f>
        <v>0</v>
      </c>
      <c r="O64" s="221">
        <f>$D64*'Staff Allocation %'!L64</f>
        <v>0</v>
      </c>
      <c r="P64" s="221">
        <f>$D64*'Staff Allocation %'!M64</f>
        <v>0</v>
      </c>
      <c r="Q64" s="221">
        <f>$D64*'Staff Allocation %'!N64</f>
        <v>0</v>
      </c>
      <c r="R64" s="221">
        <f>$D64*'Staff Allocation %'!O64</f>
        <v>0</v>
      </c>
      <c r="S64" s="221">
        <f>$D64*'Staff Allocation %'!P64</f>
        <v>0</v>
      </c>
      <c r="T64" s="221">
        <f>$D64*'Staff Allocation %'!Q64</f>
        <v>0</v>
      </c>
      <c r="U64" s="221">
        <f t="shared" si="0"/>
        <v>0</v>
      </c>
      <c r="V64" s="223"/>
    </row>
    <row r="65" spans="2:22" x14ac:dyDescent="0.25">
      <c r="B65" s="218" t="str">
        <f>'Staffing Plan'!A66</f>
        <v>Employee 58</v>
      </c>
      <c r="C65" s="218" t="str">
        <f>'Staffing Plan'!F66</f>
        <v>Title</v>
      </c>
      <c r="D65" s="219">
        <f>Fringe!E67</f>
        <v>0</v>
      </c>
      <c r="F65" s="221">
        <f>$D65*'Staff Allocation %'!C65</f>
        <v>0</v>
      </c>
      <c r="G65" s="221">
        <f>$D65*'Staff Allocation %'!D65</f>
        <v>0</v>
      </c>
      <c r="H65" s="221">
        <f>$D65*'Staff Allocation %'!E65</f>
        <v>0</v>
      </c>
      <c r="I65" s="221">
        <f>$D65*'Staff Allocation %'!F65</f>
        <v>0</v>
      </c>
      <c r="J65" s="221">
        <f>$D65*'Staff Allocation %'!G65</f>
        <v>0</v>
      </c>
      <c r="K65" s="221">
        <f>$D65*'Staff Allocation %'!H65</f>
        <v>0</v>
      </c>
      <c r="L65" s="221">
        <f>$D65*'Staff Allocation %'!I65</f>
        <v>0</v>
      </c>
      <c r="M65" s="221">
        <f>$D65*'Staff Allocation %'!J65</f>
        <v>0</v>
      </c>
      <c r="N65" s="221">
        <f>$D65*'Staff Allocation %'!K65</f>
        <v>0</v>
      </c>
      <c r="O65" s="221">
        <f>$D65*'Staff Allocation %'!L65</f>
        <v>0</v>
      </c>
      <c r="P65" s="221">
        <f>$D65*'Staff Allocation %'!M65</f>
        <v>0</v>
      </c>
      <c r="Q65" s="221">
        <f>$D65*'Staff Allocation %'!N65</f>
        <v>0</v>
      </c>
      <c r="R65" s="221">
        <f>$D65*'Staff Allocation %'!O65</f>
        <v>0</v>
      </c>
      <c r="S65" s="221">
        <f>$D65*'Staff Allocation %'!P65</f>
        <v>0</v>
      </c>
      <c r="T65" s="221">
        <f>$D65*'Staff Allocation %'!Q65</f>
        <v>0</v>
      </c>
      <c r="U65" s="221">
        <f t="shared" si="0"/>
        <v>0</v>
      </c>
      <c r="V65" s="223"/>
    </row>
    <row r="66" spans="2:22" x14ac:dyDescent="0.25">
      <c r="B66" s="218" t="str">
        <f>'Staffing Plan'!A67</f>
        <v>Employee 59</v>
      </c>
      <c r="C66" s="218" t="str">
        <f>'Staffing Plan'!F67</f>
        <v>Title</v>
      </c>
      <c r="D66" s="219">
        <f>Fringe!E68</f>
        <v>0</v>
      </c>
      <c r="F66" s="221">
        <f>$D66*'Staff Allocation %'!C66</f>
        <v>0</v>
      </c>
      <c r="G66" s="221">
        <f>$D66*'Staff Allocation %'!D66</f>
        <v>0</v>
      </c>
      <c r="H66" s="221">
        <f>$D66*'Staff Allocation %'!E66</f>
        <v>0</v>
      </c>
      <c r="I66" s="221">
        <f>$D66*'Staff Allocation %'!F66</f>
        <v>0</v>
      </c>
      <c r="J66" s="221">
        <f>$D66*'Staff Allocation %'!G66</f>
        <v>0</v>
      </c>
      <c r="K66" s="221">
        <f>$D66*'Staff Allocation %'!H66</f>
        <v>0</v>
      </c>
      <c r="L66" s="221">
        <f>$D66*'Staff Allocation %'!I66</f>
        <v>0</v>
      </c>
      <c r="M66" s="221">
        <f>$D66*'Staff Allocation %'!J66</f>
        <v>0</v>
      </c>
      <c r="N66" s="221">
        <f>$D66*'Staff Allocation %'!K66</f>
        <v>0</v>
      </c>
      <c r="O66" s="221">
        <f>$D66*'Staff Allocation %'!L66</f>
        <v>0</v>
      </c>
      <c r="P66" s="221">
        <f>$D66*'Staff Allocation %'!M66</f>
        <v>0</v>
      </c>
      <c r="Q66" s="221">
        <f>$D66*'Staff Allocation %'!N66</f>
        <v>0</v>
      </c>
      <c r="R66" s="221">
        <f>$D66*'Staff Allocation %'!O66</f>
        <v>0</v>
      </c>
      <c r="S66" s="221">
        <f>$D66*'Staff Allocation %'!P66</f>
        <v>0</v>
      </c>
      <c r="T66" s="221">
        <f>$D66*'Staff Allocation %'!Q66</f>
        <v>0</v>
      </c>
      <c r="U66" s="221">
        <f t="shared" si="0"/>
        <v>0</v>
      </c>
      <c r="V66" s="223"/>
    </row>
    <row r="67" spans="2:22" x14ac:dyDescent="0.25">
      <c r="B67" s="218" t="str">
        <f>'Staffing Plan'!A68</f>
        <v>Employee 60</v>
      </c>
      <c r="C67" s="218" t="str">
        <f>'Staffing Plan'!F68</f>
        <v>Title</v>
      </c>
      <c r="D67" s="219">
        <f>Fringe!E69</f>
        <v>0</v>
      </c>
      <c r="F67" s="221">
        <f>$D67*'Staff Allocation %'!C67</f>
        <v>0</v>
      </c>
      <c r="G67" s="221">
        <f>$D67*'Staff Allocation %'!D67</f>
        <v>0</v>
      </c>
      <c r="H67" s="221">
        <f>$D67*'Staff Allocation %'!E67</f>
        <v>0</v>
      </c>
      <c r="I67" s="221">
        <f>$D67*'Staff Allocation %'!F67</f>
        <v>0</v>
      </c>
      <c r="J67" s="221">
        <f>$D67*'Staff Allocation %'!G67</f>
        <v>0</v>
      </c>
      <c r="K67" s="221">
        <f>$D67*'Staff Allocation %'!H67</f>
        <v>0</v>
      </c>
      <c r="L67" s="221">
        <f>$D67*'Staff Allocation %'!I67</f>
        <v>0</v>
      </c>
      <c r="M67" s="221">
        <f>$D67*'Staff Allocation %'!J67</f>
        <v>0</v>
      </c>
      <c r="N67" s="221">
        <f>$D67*'Staff Allocation %'!K67</f>
        <v>0</v>
      </c>
      <c r="O67" s="221">
        <f>$D67*'Staff Allocation %'!L67</f>
        <v>0</v>
      </c>
      <c r="P67" s="221">
        <f>$D67*'Staff Allocation %'!M67</f>
        <v>0</v>
      </c>
      <c r="Q67" s="221">
        <f>$D67*'Staff Allocation %'!N67</f>
        <v>0</v>
      </c>
      <c r="R67" s="221">
        <f>$D67*'Staff Allocation %'!O67</f>
        <v>0</v>
      </c>
      <c r="S67" s="221">
        <f>$D67*'Staff Allocation %'!P67</f>
        <v>0</v>
      </c>
      <c r="T67" s="221">
        <f>$D67*'Staff Allocation %'!Q67</f>
        <v>0</v>
      </c>
      <c r="U67" s="221">
        <f t="shared" si="0"/>
        <v>0</v>
      </c>
      <c r="V67" s="223"/>
    </row>
    <row r="68" spans="2:22" x14ac:dyDescent="0.25">
      <c r="B68" s="19" t="s">
        <v>16</v>
      </c>
      <c r="D68" s="219">
        <f>SUM(D8:D67)</f>
        <v>352774.06180000002</v>
      </c>
      <c r="E68" s="124">
        <f t="shared" ref="E68:U68" si="1">SUM(E8:E67)</f>
        <v>0</v>
      </c>
      <c r="F68" s="219">
        <f t="shared" si="1"/>
        <v>254179.55835000001</v>
      </c>
      <c r="G68" s="219">
        <f t="shared" si="1"/>
        <v>6000</v>
      </c>
      <c r="H68" s="219">
        <f t="shared" si="1"/>
        <v>70457.726049999997</v>
      </c>
      <c r="I68" s="219">
        <f t="shared" si="1"/>
        <v>0</v>
      </c>
      <c r="J68" s="219">
        <f t="shared" si="1"/>
        <v>0</v>
      </c>
      <c r="K68" s="219">
        <f t="shared" si="1"/>
        <v>0</v>
      </c>
      <c r="L68" s="219">
        <f t="shared" si="1"/>
        <v>0</v>
      </c>
      <c r="M68" s="219">
        <f t="shared" si="1"/>
        <v>0</v>
      </c>
      <c r="N68" s="219">
        <f t="shared" si="1"/>
        <v>0</v>
      </c>
      <c r="O68" s="219">
        <f t="shared" si="1"/>
        <v>0</v>
      </c>
      <c r="P68" s="219">
        <f t="shared" si="1"/>
        <v>0</v>
      </c>
      <c r="Q68" s="219">
        <f t="shared" si="1"/>
        <v>0</v>
      </c>
      <c r="R68" s="219">
        <f t="shared" si="1"/>
        <v>0</v>
      </c>
      <c r="S68" s="219">
        <f t="shared" si="1"/>
        <v>0</v>
      </c>
      <c r="T68" s="219">
        <f t="shared" si="1"/>
        <v>0</v>
      </c>
      <c r="U68" s="219">
        <f t="shared" si="1"/>
        <v>330637.2844</v>
      </c>
      <c r="V68" s="225"/>
    </row>
    <row r="69" spans="2:22" x14ac:dyDescent="0.25"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</row>
    <row r="70" spans="2:22" x14ac:dyDescent="0.25">
      <c r="B70" s="19" t="s">
        <v>289</v>
      </c>
      <c r="F70" s="226">
        <f>IFERROR(F68/$D$68,0)</f>
        <v>0.72051657384635981</v>
      </c>
      <c r="G70" s="226">
        <f t="shared" ref="G70:U70" si="2">IFERROR(G68/$D$68,0)</f>
        <v>1.7008053169741289E-2</v>
      </c>
      <c r="H70" s="226">
        <f t="shared" si="2"/>
        <v>0.19972479181291097</v>
      </c>
      <c r="I70" s="226">
        <f t="shared" si="2"/>
        <v>0</v>
      </c>
      <c r="J70" s="226">
        <f t="shared" si="2"/>
        <v>0</v>
      </c>
      <c r="K70" s="226">
        <f t="shared" si="2"/>
        <v>0</v>
      </c>
      <c r="L70" s="226">
        <f t="shared" si="2"/>
        <v>0</v>
      </c>
      <c r="M70" s="226">
        <f t="shared" si="2"/>
        <v>0</v>
      </c>
      <c r="N70" s="226">
        <f t="shared" si="2"/>
        <v>0</v>
      </c>
      <c r="O70" s="226">
        <f t="shared" si="2"/>
        <v>0</v>
      </c>
      <c r="P70" s="226">
        <f t="shared" si="2"/>
        <v>0</v>
      </c>
      <c r="Q70" s="226">
        <f t="shared" si="2"/>
        <v>0</v>
      </c>
      <c r="R70" s="226">
        <f t="shared" si="2"/>
        <v>0</v>
      </c>
      <c r="S70" s="226">
        <f t="shared" si="2"/>
        <v>0</v>
      </c>
      <c r="T70" s="226">
        <f t="shared" si="2"/>
        <v>0</v>
      </c>
      <c r="U70" s="226">
        <f t="shared" si="2"/>
        <v>0.93724941882901203</v>
      </c>
      <c r="V70" s="226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8"/>
  </sheetPr>
  <dimension ref="B1:W945"/>
  <sheetViews>
    <sheetView topLeftCell="B1" workbookViewId="0">
      <selection activeCell="G4" sqref="G4"/>
    </sheetView>
  </sheetViews>
  <sheetFormatPr defaultRowHeight="15" outlineLevelRow="1" x14ac:dyDescent="0.25"/>
  <cols>
    <col min="1" max="1" width="0" hidden="1" customWidth="1"/>
    <col min="2" max="2" width="24" customWidth="1"/>
    <col min="3" max="3" width="1.7109375" customWidth="1"/>
    <col min="5" max="5" width="1.7109375" customWidth="1"/>
  </cols>
  <sheetData>
    <row r="1" spans="2:23" x14ac:dyDescent="0.25">
      <c r="B1" s="19" t="s">
        <v>0</v>
      </c>
    </row>
    <row r="2" spans="2:23" x14ac:dyDescent="0.25">
      <c r="B2" s="19" t="str">
        <f>Instructions!A2</f>
        <v>Program</v>
      </c>
    </row>
    <row r="3" spans="2:23" ht="18" x14ac:dyDescent="0.25">
      <c r="B3" s="19" t="s">
        <v>290</v>
      </c>
      <c r="F3" s="236"/>
    </row>
    <row r="4" spans="2:23" x14ac:dyDescent="0.25">
      <c r="B4" s="19" t="str">
        <f>'Staffing Plan'!D4</f>
        <v>Annual Budget FY 2025-2026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124"/>
    </row>
    <row r="5" spans="2:23" x14ac:dyDescent="0.25">
      <c r="B5" s="19"/>
      <c r="C5" s="19"/>
      <c r="D5" s="116"/>
      <c r="E5" s="19"/>
      <c r="F5" s="215"/>
      <c r="I5" s="116"/>
      <c r="J5" s="116"/>
    </row>
    <row r="6" spans="2:23" x14ac:dyDescent="0.25">
      <c r="B6" s="237" t="s">
        <v>110</v>
      </c>
      <c r="C6" s="238"/>
      <c r="D6" s="239"/>
      <c r="E6" s="238"/>
      <c r="F6" s="116">
        <f>'Budget Summary'!I$5</f>
        <v>0</v>
      </c>
      <c r="G6" s="116">
        <f>'Budget Summary'!J$5</f>
        <v>0</v>
      </c>
      <c r="H6" s="116">
        <f>'Budget Summary'!K$5</f>
        <v>0</v>
      </c>
      <c r="I6" s="116">
        <f>'Budget Summary'!L$5</f>
        <v>0</v>
      </c>
      <c r="J6" s="116">
        <f>'Budget Summary'!M$5</f>
        <v>0</v>
      </c>
      <c r="K6" s="116">
        <f>'Budget Summary'!N$5</f>
        <v>0</v>
      </c>
      <c r="L6" s="116">
        <f>'Budget Summary'!O$5</f>
        <v>0</v>
      </c>
      <c r="M6" s="116">
        <f>'Budget Summary'!P$5</f>
        <v>0</v>
      </c>
      <c r="N6" s="116">
        <f>'Budget Summary'!Q$5</f>
        <v>0</v>
      </c>
      <c r="O6" s="116">
        <f>'Budget Summary'!R$5</f>
        <v>0</v>
      </c>
      <c r="P6" s="116">
        <f>'Budget Summary'!S$5</f>
        <v>0</v>
      </c>
      <c r="Q6" s="116">
        <f>'Budget Summary'!T$5</f>
        <v>0</v>
      </c>
      <c r="R6" s="116">
        <f>'Budget Summary'!U$5</f>
        <v>0</v>
      </c>
      <c r="S6" s="116">
        <f>'Budget Summary'!V$5</f>
        <v>0</v>
      </c>
      <c r="T6" s="116">
        <f>'Budget Summary'!W$5</f>
        <v>0</v>
      </c>
      <c r="U6" s="116" t="s">
        <v>285</v>
      </c>
    </row>
    <row r="7" spans="2:23" ht="26.25" x14ac:dyDescent="0.25">
      <c r="B7" s="20" t="s">
        <v>185</v>
      </c>
      <c r="C7" s="20"/>
      <c r="D7" s="240" t="str">
        <f>Fringe!K7</f>
        <v>FICA</v>
      </c>
      <c r="E7" s="20"/>
      <c r="F7" s="135" t="str">
        <f>'Budget Summary'!I$6</f>
        <v xml:space="preserve">State Aid </v>
      </c>
      <c r="G7" s="135" t="str">
        <f>'Budget Summary'!J$6</f>
        <v>Classroom Site Funds</v>
      </c>
      <c r="H7" s="135" t="str">
        <f>'Budget Summary'!K$6</f>
        <v xml:space="preserve">Title 1 </v>
      </c>
      <c r="I7" s="135" t="str">
        <f>'Budget Summary'!L$6</f>
        <v>Title 2</v>
      </c>
      <c r="J7" s="135" t="str">
        <f>'Budget Summary'!M$6</f>
        <v>IDEA</v>
      </c>
      <c r="K7" s="135" t="str">
        <f>'Budget Summary'!N$6</f>
        <v>NSLP</v>
      </c>
      <c r="L7" s="135" t="str">
        <f>'Budget Summary'!O$6</f>
        <v>Tax Credit Donations</v>
      </c>
      <c r="M7" s="135" t="str">
        <f>'Budget Summary'!P$6</f>
        <v>VSUW</v>
      </c>
      <c r="N7" s="135" t="str">
        <f>'Budget Summary'!Q$6</f>
        <v>Contract 9</v>
      </c>
      <c r="O7" s="135" t="str">
        <f>'Budget Summary'!R$6</f>
        <v>Contract 10</v>
      </c>
      <c r="P7" s="135" t="str">
        <f>'Budget Summary'!S$6</f>
        <v>Contract 11</v>
      </c>
      <c r="Q7" s="135" t="str">
        <f>'Budget Summary'!T$6</f>
        <v>Contract 12</v>
      </c>
      <c r="R7" s="135" t="str">
        <f>'Budget Summary'!U$6</f>
        <v>Contract 13</v>
      </c>
      <c r="S7" s="135" t="str">
        <f>'Budget Summary'!V$6</f>
        <v>Contract 14</v>
      </c>
      <c r="T7" s="135" t="str">
        <f>'Budget Summary'!W$6</f>
        <v>Contract 15</v>
      </c>
      <c r="U7" s="21" t="s">
        <v>286</v>
      </c>
    </row>
    <row r="8" spans="2:23" hidden="1" outlineLevel="1" x14ac:dyDescent="0.25">
      <c r="B8" t="str">
        <f>'Staffing Plan'!A9</f>
        <v>Benford, LaTrese Jamia</v>
      </c>
      <c r="D8" s="124">
        <f>Fringe!K10</f>
        <v>3343.5188787000002</v>
      </c>
      <c r="F8" s="223">
        <f>$D8*'Staff Allocation %'!C8</f>
        <v>3343.5188787000002</v>
      </c>
      <c r="G8" s="223">
        <f>$D8*'Staff Allocation %'!D8</f>
        <v>0</v>
      </c>
      <c r="H8" s="223">
        <f>$D8*'Staff Allocation %'!E8</f>
        <v>0</v>
      </c>
      <c r="I8" s="223">
        <f>$D8*'Staff Allocation %'!F8</f>
        <v>0</v>
      </c>
      <c r="J8" s="223">
        <f>$D8*'Staff Allocation %'!G8</f>
        <v>0</v>
      </c>
      <c r="K8" s="223">
        <f>$D8*'Staff Allocation %'!H8</f>
        <v>0</v>
      </c>
      <c r="L8" s="223">
        <f>$D8*'Staff Allocation %'!I8</f>
        <v>0</v>
      </c>
      <c r="M8" s="223">
        <f>$D8*'Staff Allocation %'!J8</f>
        <v>0</v>
      </c>
      <c r="N8" s="223">
        <f>$D8*'Staff Allocation %'!K8</f>
        <v>0</v>
      </c>
      <c r="O8" s="223">
        <f>$D8*'Staff Allocation %'!L8</f>
        <v>0</v>
      </c>
      <c r="P8" s="223">
        <f>$D8*'Staff Allocation %'!M8</f>
        <v>0</v>
      </c>
      <c r="Q8" s="223">
        <f>$D8*'Staff Allocation %'!N8</f>
        <v>0</v>
      </c>
      <c r="R8" s="223">
        <f>$D8*'Staff Allocation %'!O8</f>
        <v>0</v>
      </c>
      <c r="S8" s="223">
        <f>$D8*'Staff Allocation %'!P8</f>
        <v>0</v>
      </c>
      <c r="T8" s="223">
        <f>$D8*'Staff Allocation %'!Q8</f>
        <v>0</v>
      </c>
      <c r="U8" s="223">
        <f>SUM(F8:T8)</f>
        <v>3343.5188787000002</v>
      </c>
      <c r="V8" s="18"/>
      <c r="W8" s="18"/>
    </row>
    <row r="9" spans="2:23" hidden="1" outlineLevel="1" x14ac:dyDescent="0.25">
      <c r="B9" t="str">
        <f>'Staffing Plan'!A10</f>
        <v>Burgess, Anya</v>
      </c>
      <c r="D9" s="124">
        <f>Fringe!K11</f>
        <v>3376.3790150999998</v>
      </c>
      <c r="F9" s="223">
        <f>$D9*'Staff Allocation %'!C9</f>
        <v>0</v>
      </c>
      <c r="G9" s="223">
        <f>$D9*'Staff Allocation %'!D9</f>
        <v>0</v>
      </c>
      <c r="H9" s="223">
        <f>$D9*'Staff Allocation %'!E9</f>
        <v>3376.3790150999998</v>
      </c>
      <c r="I9" s="223">
        <f>$D9*'Staff Allocation %'!F9</f>
        <v>0</v>
      </c>
      <c r="J9" s="223">
        <f>$D9*'Staff Allocation %'!G9</f>
        <v>0</v>
      </c>
      <c r="K9" s="223">
        <f>$D9*'Staff Allocation %'!H9</f>
        <v>0</v>
      </c>
      <c r="L9" s="223">
        <f>$D9*'Staff Allocation %'!I9</f>
        <v>0</v>
      </c>
      <c r="M9" s="223">
        <f>$D9*'Staff Allocation %'!J9</f>
        <v>0</v>
      </c>
      <c r="N9" s="223">
        <f>$D9*'Staff Allocation %'!K9</f>
        <v>0</v>
      </c>
      <c r="O9" s="223">
        <f>$D9*'Staff Allocation %'!L9</f>
        <v>0</v>
      </c>
      <c r="P9" s="223">
        <f>$D9*'Staff Allocation %'!M9</f>
        <v>0</v>
      </c>
      <c r="Q9" s="223">
        <f>$D9*'Staff Allocation %'!N9</f>
        <v>0</v>
      </c>
      <c r="R9" s="223">
        <f>$D9*'Staff Allocation %'!O9</f>
        <v>0</v>
      </c>
      <c r="S9" s="223">
        <f>$D9*'Staff Allocation %'!P9</f>
        <v>0</v>
      </c>
      <c r="T9" s="223">
        <f>$D9*'Staff Allocation %'!Q9</f>
        <v>0</v>
      </c>
      <c r="U9" s="223">
        <f>SUM(F9:T9)</f>
        <v>3376.3790150999998</v>
      </c>
      <c r="V9" s="18"/>
      <c r="W9" s="18"/>
    </row>
    <row r="10" spans="2:23" hidden="1" outlineLevel="1" x14ac:dyDescent="0.25">
      <c r="B10" t="str">
        <f>'Staffing Plan'!A11</f>
        <v>Garcia, Rosalia</v>
      </c>
      <c r="D10" s="124">
        <f>Fringe!K12</f>
        <v>702.88019880000002</v>
      </c>
      <c r="F10" s="223">
        <f>$D10*'Staff Allocation %'!C10</f>
        <v>0</v>
      </c>
      <c r="G10" s="223">
        <f>$D10*'Staff Allocation %'!D10</f>
        <v>0</v>
      </c>
      <c r="H10" s="223">
        <f>$D10*'Staff Allocation %'!E10</f>
        <v>0</v>
      </c>
      <c r="I10" s="223">
        <f>$D10*'Staff Allocation %'!F10</f>
        <v>0</v>
      </c>
      <c r="J10" s="223">
        <f>$D10*'Staff Allocation %'!G10</f>
        <v>0</v>
      </c>
      <c r="K10" s="223">
        <f>$D10*'Staff Allocation %'!H10</f>
        <v>0</v>
      </c>
      <c r="L10" s="223">
        <f>$D10*'Staff Allocation %'!I10</f>
        <v>0</v>
      </c>
      <c r="M10" s="223">
        <f>$D10*'Staff Allocation %'!J10</f>
        <v>0</v>
      </c>
      <c r="N10" s="223">
        <f>$D10*'Staff Allocation %'!K10</f>
        <v>0</v>
      </c>
      <c r="O10" s="223">
        <f>$D10*'Staff Allocation %'!L10</f>
        <v>0</v>
      </c>
      <c r="P10" s="223">
        <f>$D10*'Staff Allocation %'!M10</f>
        <v>0</v>
      </c>
      <c r="Q10" s="223">
        <f>$D10*'Staff Allocation %'!N10</f>
        <v>0</v>
      </c>
      <c r="R10" s="223">
        <f>$D10*'Staff Allocation %'!O10</f>
        <v>0</v>
      </c>
      <c r="S10" s="223">
        <f>$D10*'Staff Allocation %'!P10</f>
        <v>0</v>
      </c>
      <c r="T10" s="223">
        <f>$D10*'Staff Allocation %'!Q10</f>
        <v>0</v>
      </c>
      <c r="U10" s="223">
        <f>SUM(F10:T10)</f>
        <v>0</v>
      </c>
      <c r="V10" s="18"/>
      <c r="W10" s="18"/>
    </row>
    <row r="11" spans="2:23" hidden="1" outlineLevel="1" x14ac:dyDescent="0.25">
      <c r="B11" t="str">
        <f>'Staffing Plan'!A12</f>
        <v>Gutierrez, Guadalupe</v>
      </c>
      <c r="D11" s="124">
        <f>Fringe!K13</f>
        <v>2663.9173890000002</v>
      </c>
      <c r="F11" s="223">
        <f>$D11*'Staff Allocation %'!C11</f>
        <v>2663.9173890000002</v>
      </c>
      <c r="G11" s="223">
        <f>$D11*'Staff Allocation %'!D11</f>
        <v>0</v>
      </c>
      <c r="H11" s="223">
        <f>$D11*'Staff Allocation %'!E11</f>
        <v>0</v>
      </c>
      <c r="I11" s="223">
        <f>$D11*'Staff Allocation %'!F11</f>
        <v>0</v>
      </c>
      <c r="J11" s="223">
        <f>$D11*'Staff Allocation %'!G11</f>
        <v>0</v>
      </c>
      <c r="K11" s="223">
        <f>$D11*'Staff Allocation %'!H11</f>
        <v>0</v>
      </c>
      <c r="L11" s="223">
        <f>$D11*'Staff Allocation %'!I11</f>
        <v>0</v>
      </c>
      <c r="M11" s="223">
        <f>$D11*'Staff Allocation %'!J11</f>
        <v>0</v>
      </c>
      <c r="N11" s="223">
        <f>$D11*'Staff Allocation %'!K11</f>
        <v>0</v>
      </c>
      <c r="O11" s="223">
        <f>$D11*'Staff Allocation %'!L11</f>
        <v>0</v>
      </c>
      <c r="P11" s="223">
        <f>$D11*'Staff Allocation %'!M11</f>
        <v>0</v>
      </c>
      <c r="Q11" s="223">
        <f>$D11*'Staff Allocation %'!N11</f>
        <v>0</v>
      </c>
      <c r="R11" s="223">
        <f>$D11*'Staff Allocation %'!O11</f>
        <v>0</v>
      </c>
      <c r="S11" s="223">
        <f>$D11*'Staff Allocation %'!P11</f>
        <v>0</v>
      </c>
      <c r="T11" s="223">
        <f>$D11*'Staff Allocation %'!Q11</f>
        <v>0</v>
      </c>
      <c r="U11" s="223">
        <f>SUM(F11:T11)</f>
        <v>2663.9173890000002</v>
      </c>
      <c r="V11" s="18"/>
      <c r="W11" s="18"/>
    </row>
    <row r="12" spans="2:23" hidden="1" outlineLevel="1" x14ac:dyDescent="0.25">
      <c r="B12" t="str">
        <f>'Staffing Plan'!A13</f>
        <v>Padilla, Maria Alicia</v>
      </c>
      <c r="D12" s="124">
        <f>Fringe!K14</f>
        <v>1428.6898699999999</v>
      </c>
      <c r="F12" s="223">
        <f>$D12*'Staff Allocation %'!C12</f>
        <v>1428.6898699999999</v>
      </c>
      <c r="G12" s="223">
        <f>$D12*'Staff Allocation %'!D12</f>
        <v>0</v>
      </c>
      <c r="H12" s="223">
        <f>$D12*'Staff Allocation %'!E12</f>
        <v>0</v>
      </c>
      <c r="I12" s="223">
        <f>$D12*'Staff Allocation %'!F12</f>
        <v>0</v>
      </c>
      <c r="J12" s="223">
        <f>$D12*'Staff Allocation %'!G12</f>
        <v>0</v>
      </c>
      <c r="K12" s="223">
        <f>$D12*'Staff Allocation %'!H12</f>
        <v>0</v>
      </c>
      <c r="L12" s="223">
        <f>$D12*'Staff Allocation %'!I12</f>
        <v>0</v>
      </c>
      <c r="M12" s="223">
        <f>$D12*'Staff Allocation %'!J12</f>
        <v>0</v>
      </c>
      <c r="N12" s="223">
        <f>$D12*'Staff Allocation %'!K12</f>
        <v>0</v>
      </c>
      <c r="O12" s="223">
        <f>$D12*'Staff Allocation %'!L12</f>
        <v>0</v>
      </c>
      <c r="P12" s="223">
        <f>$D12*'Staff Allocation %'!M12</f>
        <v>0</v>
      </c>
      <c r="Q12" s="223">
        <f>$D12*'Staff Allocation %'!N12</f>
        <v>0</v>
      </c>
      <c r="R12" s="223">
        <f>$D12*'Staff Allocation %'!O12</f>
        <v>0</v>
      </c>
      <c r="S12" s="223">
        <f>$D12*'Staff Allocation %'!P12</f>
        <v>0</v>
      </c>
      <c r="T12" s="223">
        <f>$D12*'Staff Allocation %'!Q12</f>
        <v>0</v>
      </c>
      <c r="U12" s="223">
        <f t="shared" ref="U12:U67" si="0">SUM(F12:T12)</f>
        <v>1428.6898699999999</v>
      </c>
      <c r="V12" s="18"/>
      <c r="W12" s="18"/>
    </row>
    <row r="13" spans="2:23" hidden="1" outlineLevel="1" x14ac:dyDescent="0.25">
      <c r="B13" t="str">
        <f>'Staffing Plan'!A14</f>
        <v>Ramirez, Ramona D</v>
      </c>
      <c r="D13" s="124">
        <f>Fringe!K15</f>
        <v>1493.3568</v>
      </c>
      <c r="F13" s="223">
        <f>$D13*'Staff Allocation %'!C13</f>
        <v>1493.3568</v>
      </c>
      <c r="G13" s="223">
        <f>$D13*'Staff Allocation %'!D13</f>
        <v>0</v>
      </c>
      <c r="H13" s="223">
        <f>$D13*'Staff Allocation %'!E13</f>
        <v>0</v>
      </c>
      <c r="I13" s="223">
        <f>$D13*'Staff Allocation %'!F13</f>
        <v>0</v>
      </c>
      <c r="J13" s="223">
        <f>$D13*'Staff Allocation %'!G13</f>
        <v>0</v>
      </c>
      <c r="K13" s="223">
        <f>$D13*'Staff Allocation %'!H13</f>
        <v>0</v>
      </c>
      <c r="L13" s="223">
        <f>$D13*'Staff Allocation %'!I13</f>
        <v>0</v>
      </c>
      <c r="M13" s="223">
        <f>$D13*'Staff Allocation %'!J13</f>
        <v>0</v>
      </c>
      <c r="N13" s="223">
        <f>$D13*'Staff Allocation %'!K13</f>
        <v>0</v>
      </c>
      <c r="O13" s="223">
        <f>$D13*'Staff Allocation %'!L13</f>
        <v>0</v>
      </c>
      <c r="P13" s="223">
        <f>$D13*'Staff Allocation %'!M13</f>
        <v>0</v>
      </c>
      <c r="Q13" s="223">
        <f>$D13*'Staff Allocation %'!N13</f>
        <v>0</v>
      </c>
      <c r="R13" s="223">
        <f>$D13*'Staff Allocation %'!O13</f>
        <v>0</v>
      </c>
      <c r="S13" s="223">
        <f>$D13*'Staff Allocation %'!P13</f>
        <v>0</v>
      </c>
      <c r="T13" s="223">
        <f>$D13*'Staff Allocation %'!Q13</f>
        <v>0</v>
      </c>
      <c r="U13" s="223">
        <f t="shared" si="0"/>
        <v>1493.3568</v>
      </c>
      <c r="V13" s="18"/>
      <c r="W13" s="18"/>
    </row>
    <row r="14" spans="2:23" hidden="1" outlineLevel="1" x14ac:dyDescent="0.25">
      <c r="B14" t="str">
        <f>'Staffing Plan'!A15</f>
        <v>Ruiz, Oscar</v>
      </c>
      <c r="D14" s="124">
        <f>Fringe!K16</f>
        <v>870.48</v>
      </c>
      <c r="F14" s="223">
        <f>$D14*'Staff Allocation %'!C14</f>
        <v>870.48</v>
      </c>
      <c r="G14" s="223">
        <f>$D14*'Staff Allocation %'!D14</f>
        <v>0</v>
      </c>
      <c r="H14" s="223">
        <f>$D14*'Staff Allocation %'!E14</f>
        <v>0</v>
      </c>
      <c r="I14" s="223">
        <f>$D14*'Staff Allocation %'!F14</f>
        <v>0</v>
      </c>
      <c r="J14" s="223">
        <f>$D14*'Staff Allocation %'!G14</f>
        <v>0</v>
      </c>
      <c r="K14" s="223">
        <f>$D14*'Staff Allocation %'!H14</f>
        <v>0</v>
      </c>
      <c r="L14" s="223">
        <f>$D14*'Staff Allocation %'!I14</f>
        <v>0</v>
      </c>
      <c r="M14" s="223">
        <f>$D14*'Staff Allocation %'!J14</f>
        <v>0</v>
      </c>
      <c r="N14" s="223">
        <f>$D14*'Staff Allocation %'!K14</f>
        <v>0</v>
      </c>
      <c r="O14" s="223">
        <f>$D14*'Staff Allocation %'!L14</f>
        <v>0</v>
      </c>
      <c r="P14" s="223">
        <f>$D14*'Staff Allocation %'!M14</f>
        <v>0</v>
      </c>
      <c r="Q14" s="223">
        <f>$D14*'Staff Allocation %'!N14</f>
        <v>0</v>
      </c>
      <c r="R14" s="223">
        <f>$D14*'Staff Allocation %'!O14</f>
        <v>0</v>
      </c>
      <c r="S14" s="223">
        <f>$D14*'Staff Allocation %'!P14</f>
        <v>0</v>
      </c>
      <c r="T14" s="223">
        <f>$D14*'Staff Allocation %'!Q14</f>
        <v>0</v>
      </c>
      <c r="U14" s="223">
        <f t="shared" si="0"/>
        <v>870.48</v>
      </c>
      <c r="V14" s="18"/>
      <c r="W14" s="18"/>
    </row>
    <row r="15" spans="2:23" hidden="1" outlineLevel="1" x14ac:dyDescent="0.25">
      <c r="B15" t="str">
        <f>'Staffing Plan'!A16</f>
        <v>Teague, Michelle N</v>
      </c>
      <c r="D15" s="124">
        <f>Fringe!K17</f>
        <v>1051.2496799999999</v>
      </c>
      <c r="F15" s="223">
        <f>$D15*'Staff Allocation %'!C15</f>
        <v>1051.2496799999999</v>
      </c>
      <c r="G15" s="223">
        <f>$D15*'Staff Allocation %'!D15</f>
        <v>0</v>
      </c>
      <c r="H15" s="223">
        <f>$D15*'Staff Allocation %'!E15</f>
        <v>0</v>
      </c>
      <c r="I15" s="223">
        <f>$D15*'Staff Allocation %'!F15</f>
        <v>0</v>
      </c>
      <c r="J15" s="223">
        <f>$D15*'Staff Allocation %'!G15</f>
        <v>0</v>
      </c>
      <c r="K15" s="223">
        <f>$D15*'Staff Allocation %'!H15</f>
        <v>0</v>
      </c>
      <c r="L15" s="223">
        <f>$D15*'Staff Allocation %'!I15</f>
        <v>0</v>
      </c>
      <c r="M15" s="223">
        <f>$D15*'Staff Allocation %'!J15</f>
        <v>0</v>
      </c>
      <c r="N15" s="223">
        <f>$D15*'Staff Allocation %'!K15</f>
        <v>0</v>
      </c>
      <c r="O15" s="223">
        <f>$D15*'Staff Allocation %'!L15</f>
        <v>0</v>
      </c>
      <c r="P15" s="223">
        <f>$D15*'Staff Allocation %'!M15</f>
        <v>0</v>
      </c>
      <c r="Q15" s="223">
        <f>$D15*'Staff Allocation %'!N15</f>
        <v>0</v>
      </c>
      <c r="R15" s="223">
        <f>$D15*'Staff Allocation %'!O15</f>
        <v>0</v>
      </c>
      <c r="S15" s="223">
        <f>$D15*'Staff Allocation %'!P15</f>
        <v>0</v>
      </c>
      <c r="T15" s="223">
        <f>$D15*'Staff Allocation %'!Q15</f>
        <v>0</v>
      </c>
      <c r="U15" s="223">
        <f t="shared" si="0"/>
        <v>1051.2496799999999</v>
      </c>
      <c r="V15" s="18"/>
      <c r="W15" s="18"/>
    </row>
    <row r="16" spans="2:23" hidden="1" outlineLevel="1" x14ac:dyDescent="0.25">
      <c r="B16" t="str">
        <f>'Staffing Plan'!A17</f>
        <v>Chelsia Stallworth</v>
      </c>
      <c r="D16" s="124">
        <f>Fringe!K18</f>
        <v>4597.92</v>
      </c>
      <c r="F16" s="223">
        <f>$D16*'Staff Allocation %'!C16</f>
        <v>4597.92</v>
      </c>
      <c r="G16" s="223">
        <f>$D16*'Staff Allocation %'!D16</f>
        <v>0</v>
      </c>
      <c r="H16" s="223">
        <f>$D16*'Staff Allocation %'!E16</f>
        <v>0</v>
      </c>
      <c r="I16" s="223">
        <f>$D16*'Staff Allocation %'!F16</f>
        <v>0</v>
      </c>
      <c r="J16" s="223">
        <f>$D16*'Staff Allocation %'!G16</f>
        <v>0</v>
      </c>
      <c r="K16" s="223">
        <f>$D16*'Staff Allocation %'!H16</f>
        <v>0</v>
      </c>
      <c r="L16" s="223">
        <f>$D16*'Staff Allocation %'!I16</f>
        <v>0</v>
      </c>
      <c r="M16" s="223">
        <f>$D16*'Staff Allocation %'!J16</f>
        <v>0</v>
      </c>
      <c r="N16" s="223">
        <f>$D16*'Staff Allocation %'!K16</f>
        <v>0</v>
      </c>
      <c r="O16" s="223">
        <f>$D16*'Staff Allocation %'!L16</f>
        <v>0</v>
      </c>
      <c r="P16" s="223">
        <f>$D16*'Staff Allocation %'!M16</f>
        <v>0</v>
      </c>
      <c r="Q16" s="223">
        <f>$D16*'Staff Allocation %'!N16</f>
        <v>0</v>
      </c>
      <c r="R16" s="223">
        <f>$D16*'Staff Allocation %'!O16</f>
        <v>0</v>
      </c>
      <c r="S16" s="223">
        <f>$D16*'Staff Allocation %'!P16</f>
        <v>0</v>
      </c>
      <c r="T16" s="223">
        <f>$D16*'Staff Allocation %'!Q16</f>
        <v>0</v>
      </c>
      <c r="U16" s="223">
        <f t="shared" si="0"/>
        <v>4597.92</v>
      </c>
      <c r="V16" s="18"/>
      <c r="W16" s="18"/>
    </row>
    <row r="17" spans="2:23" hidden="1" outlineLevel="1" x14ac:dyDescent="0.25">
      <c r="B17" t="str">
        <f>'Staffing Plan'!A18</f>
        <v xml:space="preserve">Vacant </v>
      </c>
      <c r="D17" s="124">
        <f>Fringe!K19</f>
        <v>669.6</v>
      </c>
      <c r="F17" s="223">
        <f>$D17*'Staff Allocation %'!C17</f>
        <v>0</v>
      </c>
      <c r="G17" s="223">
        <f>$D17*'Staff Allocation %'!D17</f>
        <v>0</v>
      </c>
      <c r="H17" s="223">
        <f>$D17*'Staff Allocation %'!E17</f>
        <v>0</v>
      </c>
      <c r="I17" s="223">
        <f>$D17*'Staff Allocation %'!F17</f>
        <v>0</v>
      </c>
      <c r="J17" s="223">
        <f>$D17*'Staff Allocation %'!G17</f>
        <v>0</v>
      </c>
      <c r="K17" s="223">
        <f>$D17*'Staff Allocation %'!H17</f>
        <v>0</v>
      </c>
      <c r="L17" s="223">
        <f>$D17*'Staff Allocation %'!I17</f>
        <v>0</v>
      </c>
      <c r="M17" s="223">
        <f>$D17*'Staff Allocation %'!J17</f>
        <v>0</v>
      </c>
      <c r="N17" s="223">
        <f>$D17*'Staff Allocation %'!K17</f>
        <v>0</v>
      </c>
      <c r="O17" s="223">
        <f>$D17*'Staff Allocation %'!L17</f>
        <v>0</v>
      </c>
      <c r="P17" s="223">
        <f>$D17*'Staff Allocation %'!M17</f>
        <v>0</v>
      </c>
      <c r="Q17" s="223">
        <f>$D17*'Staff Allocation %'!N17</f>
        <v>0</v>
      </c>
      <c r="R17" s="223">
        <f>$D17*'Staff Allocation %'!O17</f>
        <v>0</v>
      </c>
      <c r="S17" s="223">
        <f>$D17*'Staff Allocation %'!P17</f>
        <v>0</v>
      </c>
      <c r="T17" s="223">
        <f>$D17*'Staff Allocation %'!Q17</f>
        <v>0</v>
      </c>
      <c r="U17" s="223">
        <f t="shared" si="0"/>
        <v>0</v>
      </c>
      <c r="V17" s="18"/>
      <c r="W17" s="18"/>
    </row>
    <row r="18" spans="2:23" hidden="1" outlineLevel="1" x14ac:dyDescent="0.25">
      <c r="B18">
        <f>'Staffing Plan'!A19</f>
        <v>0</v>
      </c>
      <c r="D18" s="124">
        <f>Fringe!K20</f>
        <v>0</v>
      </c>
      <c r="F18" s="223">
        <f>$D18*'Staff Allocation %'!C18</f>
        <v>0</v>
      </c>
      <c r="G18" s="223">
        <f>$D18*'Staff Allocation %'!D18</f>
        <v>0</v>
      </c>
      <c r="H18" s="223">
        <f>$D18*'Staff Allocation %'!E18</f>
        <v>0</v>
      </c>
      <c r="I18" s="223">
        <f>$D18*'Staff Allocation %'!F18</f>
        <v>0</v>
      </c>
      <c r="J18" s="223">
        <f>$D18*'Staff Allocation %'!G18</f>
        <v>0</v>
      </c>
      <c r="K18" s="223">
        <f>$D18*'Staff Allocation %'!H18</f>
        <v>0</v>
      </c>
      <c r="L18" s="223">
        <f>$D18*'Staff Allocation %'!I18</f>
        <v>0</v>
      </c>
      <c r="M18" s="223">
        <f>$D18*'Staff Allocation %'!J18</f>
        <v>0</v>
      </c>
      <c r="N18" s="223">
        <f>$D18*'Staff Allocation %'!K18</f>
        <v>0</v>
      </c>
      <c r="O18" s="223">
        <f>$D18*'Staff Allocation %'!L18</f>
        <v>0</v>
      </c>
      <c r="P18" s="223">
        <f>$D18*'Staff Allocation %'!M18</f>
        <v>0</v>
      </c>
      <c r="Q18" s="223">
        <f>$D18*'Staff Allocation %'!N18</f>
        <v>0</v>
      </c>
      <c r="R18" s="223">
        <f>$D18*'Staff Allocation %'!O18</f>
        <v>0</v>
      </c>
      <c r="S18" s="223">
        <f>$D18*'Staff Allocation %'!P18</f>
        <v>0</v>
      </c>
      <c r="T18" s="223">
        <f>$D18*'Staff Allocation %'!Q18</f>
        <v>0</v>
      </c>
      <c r="U18" s="223">
        <f t="shared" si="0"/>
        <v>0</v>
      </c>
      <c r="V18" s="18"/>
      <c r="W18" s="18"/>
    </row>
    <row r="19" spans="2:23" hidden="1" outlineLevel="1" x14ac:dyDescent="0.25">
      <c r="B19">
        <f>'Staffing Plan'!A20</f>
        <v>0</v>
      </c>
      <c r="D19" s="124">
        <f>Fringe!K21</f>
        <v>0</v>
      </c>
      <c r="F19" s="223">
        <f>$D19*'Staff Allocation %'!C19</f>
        <v>0</v>
      </c>
      <c r="G19" s="223">
        <f>$D19*'Staff Allocation %'!D19</f>
        <v>0</v>
      </c>
      <c r="H19" s="223">
        <f>$D19*'Staff Allocation %'!E19</f>
        <v>0</v>
      </c>
      <c r="I19" s="223">
        <f>$D19*'Staff Allocation %'!F19</f>
        <v>0</v>
      </c>
      <c r="J19" s="223">
        <f>$D19*'Staff Allocation %'!G19</f>
        <v>0</v>
      </c>
      <c r="K19" s="223">
        <f>$D19*'Staff Allocation %'!H19</f>
        <v>0</v>
      </c>
      <c r="L19" s="223">
        <f>$D19*'Staff Allocation %'!I19</f>
        <v>0</v>
      </c>
      <c r="M19" s="223">
        <f>$D19*'Staff Allocation %'!J19</f>
        <v>0</v>
      </c>
      <c r="N19" s="223">
        <f>$D19*'Staff Allocation %'!K19</f>
        <v>0</v>
      </c>
      <c r="O19" s="223">
        <f>$D19*'Staff Allocation %'!L19</f>
        <v>0</v>
      </c>
      <c r="P19" s="223">
        <f>$D19*'Staff Allocation %'!M19</f>
        <v>0</v>
      </c>
      <c r="Q19" s="223">
        <f>$D19*'Staff Allocation %'!N19</f>
        <v>0</v>
      </c>
      <c r="R19" s="223">
        <f>$D19*'Staff Allocation %'!O19</f>
        <v>0</v>
      </c>
      <c r="S19" s="223">
        <f>$D19*'Staff Allocation %'!P19</f>
        <v>0</v>
      </c>
      <c r="T19" s="223">
        <f>$D19*'Staff Allocation %'!Q19</f>
        <v>0</v>
      </c>
      <c r="U19" s="223">
        <f t="shared" si="0"/>
        <v>0</v>
      </c>
      <c r="V19" s="18"/>
      <c r="W19" s="18"/>
    </row>
    <row r="20" spans="2:23" hidden="1" outlineLevel="1" x14ac:dyDescent="0.25">
      <c r="B20" t="str">
        <f>'Staffing Plan'!A21</f>
        <v>Vacant</v>
      </c>
      <c r="D20" s="124">
        <f>Fringe!K22</f>
        <v>310</v>
      </c>
      <c r="F20" s="223">
        <f>$D20*'Staff Allocation %'!C20</f>
        <v>310</v>
      </c>
      <c r="G20" s="223">
        <f>$D20*'Staff Allocation %'!D20</f>
        <v>0</v>
      </c>
      <c r="H20" s="223">
        <f>$D20*'Staff Allocation %'!E20</f>
        <v>0</v>
      </c>
      <c r="I20" s="223">
        <f>$D20*'Staff Allocation %'!F20</f>
        <v>0</v>
      </c>
      <c r="J20" s="223">
        <f>$D20*'Staff Allocation %'!G20</f>
        <v>0</v>
      </c>
      <c r="K20" s="223">
        <f>$D20*'Staff Allocation %'!H20</f>
        <v>0</v>
      </c>
      <c r="L20" s="223">
        <f>$D20*'Staff Allocation %'!I20</f>
        <v>0</v>
      </c>
      <c r="M20" s="223">
        <f>$D20*'Staff Allocation %'!J20</f>
        <v>0</v>
      </c>
      <c r="N20" s="223">
        <f>$D20*'Staff Allocation %'!K20</f>
        <v>0</v>
      </c>
      <c r="O20" s="223">
        <f>$D20*'Staff Allocation %'!L20</f>
        <v>0</v>
      </c>
      <c r="P20" s="223">
        <f>$D20*'Staff Allocation %'!M20</f>
        <v>0</v>
      </c>
      <c r="Q20" s="223">
        <f>$D20*'Staff Allocation %'!N20</f>
        <v>0</v>
      </c>
      <c r="R20" s="223">
        <f>$D20*'Staff Allocation %'!O20</f>
        <v>0</v>
      </c>
      <c r="S20" s="223">
        <f>$D20*'Staff Allocation %'!P20</f>
        <v>0</v>
      </c>
      <c r="T20" s="223">
        <f>$D20*'Staff Allocation %'!Q20</f>
        <v>0</v>
      </c>
      <c r="U20" s="223">
        <f t="shared" si="0"/>
        <v>310</v>
      </c>
      <c r="V20" s="18"/>
      <c r="W20" s="18"/>
    </row>
    <row r="21" spans="2:23" hidden="1" outlineLevel="1" x14ac:dyDescent="0.25">
      <c r="B21">
        <f>'Staffing Plan'!A22</f>
        <v>0</v>
      </c>
      <c r="D21" s="124">
        <f>Fringe!K23</f>
        <v>0</v>
      </c>
      <c r="F21" s="223">
        <f>$D21*'Staff Allocation %'!C21</f>
        <v>0</v>
      </c>
      <c r="G21" s="223">
        <f>$D21*'Staff Allocation %'!D21</f>
        <v>0</v>
      </c>
      <c r="H21" s="223">
        <f>$D21*'Staff Allocation %'!E21</f>
        <v>0</v>
      </c>
      <c r="I21" s="223">
        <f>$D21*'Staff Allocation %'!F21</f>
        <v>0</v>
      </c>
      <c r="J21" s="223">
        <f>$D21*'Staff Allocation %'!G21</f>
        <v>0</v>
      </c>
      <c r="K21" s="223">
        <f>$D21*'Staff Allocation %'!H21</f>
        <v>0</v>
      </c>
      <c r="L21" s="223">
        <f>$D21*'Staff Allocation %'!I21</f>
        <v>0</v>
      </c>
      <c r="M21" s="223">
        <f>$D21*'Staff Allocation %'!J21</f>
        <v>0</v>
      </c>
      <c r="N21" s="223">
        <f>$D21*'Staff Allocation %'!K21</f>
        <v>0</v>
      </c>
      <c r="O21" s="223">
        <f>$D21*'Staff Allocation %'!L21</f>
        <v>0</v>
      </c>
      <c r="P21" s="223">
        <f>$D21*'Staff Allocation %'!M21</f>
        <v>0</v>
      </c>
      <c r="Q21" s="223">
        <f>$D21*'Staff Allocation %'!N21</f>
        <v>0</v>
      </c>
      <c r="R21" s="223">
        <f>$D21*'Staff Allocation %'!O21</f>
        <v>0</v>
      </c>
      <c r="S21" s="223">
        <f>$D21*'Staff Allocation %'!P21</f>
        <v>0</v>
      </c>
      <c r="T21" s="223">
        <f>$D21*'Staff Allocation %'!Q21</f>
        <v>0</v>
      </c>
      <c r="U21" s="223">
        <f t="shared" si="0"/>
        <v>0</v>
      </c>
      <c r="V21" s="18"/>
      <c r="W21" s="18"/>
    </row>
    <row r="22" spans="2:23" hidden="1" outlineLevel="1" x14ac:dyDescent="0.25">
      <c r="B22" t="str">
        <f>'Staffing Plan'!A23</f>
        <v>Vacant</v>
      </c>
      <c r="D22" s="124">
        <f>Fringe!K24</f>
        <v>0</v>
      </c>
      <c r="F22" s="223">
        <f>$D22*'Staff Allocation %'!C22</f>
        <v>0</v>
      </c>
      <c r="G22" s="223">
        <f>$D22*'Staff Allocation %'!D22</f>
        <v>0</v>
      </c>
      <c r="H22" s="223">
        <f>$D22*'Staff Allocation %'!E22</f>
        <v>0</v>
      </c>
      <c r="I22" s="223">
        <f>$D22*'Staff Allocation %'!F22</f>
        <v>0</v>
      </c>
      <c r="J22" s="223">
        <f>$D22*'Staff Allocation %'!G22</f>
        <v>0</v>
      </c>
      <c r="K22" s="223">
        <f>$D22*'Staff Allocation %'!H22</f>
        <v>0</v>
      </c>
      <c r="L22" s="223">
        <f>$D22*'Staff Allocation %'!I22</f>
        <v>0</v>
      </c>
      <c r="M22" s="223">
        <f>$D22*'Staff Allocation %'!J22</f>
        <v>0</v>
      </c>
      <c r="N22" s="223">
        <f>$D22*'Staff Allocation %'!K22</f>
        <v>0</v>
      </c>
      <c r="O22" s="223">
        <f>$D22*'Staff Allocation %'!L22</f>
        <v>0</v>
      </c>
      <c r="P22" s="223">
        <f>$D22*'Staff Allocation %'!M22</f>
        <v>0</v>
      </c>
      <c r="Q22" s="223">
        <f>$D22*'Staff Allocation %'!N22</f>
        <v>0</v>
      </c>
      <c r="R22" s="223">
        <f>$D22*'Staff Allocation %'!O22</f>
        <v>0</v>
      </c>
      <c r="S22" s="223">
        <f>$D22*'Staff Allocation %'!P22</f>
        <v>0</v>
      </c>
      <c r="T22" s="223">
        <f>$D22*'Staff Allocation %'!Q22</f>
        <v>0</v>
      </c>
      <c r="U22" s="223">
        <f t="shared" si="0"/>
        <v>0</v>
      </c>
      <c r="V22" s="18"/>
      <c r="W22" s="18"/>
    </row>
    <row r="23" spans="2:23" hidden="1" outlineLevel="1" x14ac:dyDescent="0.25">
      <c r="B23" t="str">
        <f>'Staffing Plan'!A24</f>
        <v>CSF Performance Pay/ Avid Teaching</v>
      </c>
      <c r="D23" s="124">
        <f>Fringe!K25</f>
        <v>372</v>
      </c>
      <c r="F23" s="223">
        <f>$D23*'Staff Allocation %'!C23</f>
        <v>0</v>
      </c>
      <c r="G23" s="223">
        <f>$D23*'Staff Allocation %'!D23</f>
        <v>372</v>
      </c>
      <c r="H23" s="223">
        <f>$D23*'Staff Allocation %'!E23</f>
        <v>0</v>
      </c>
      <c r="I23" s="223">
        <f>$D23*'Staff Allocation %'!F23</f>
        <v>0</v>
      </c>
      <c r="J23" s="223">
        <f>$D23*'Staff Allocation %'!G23</f>
        <v>0</v>
      </c>
      <c r="K23" s="223">
        <f>$D23*'Staff Allocation %'!H23</f>
        <v>0</v>
      </c>
      <c r="L23" s="223">
        <f>$D23*'Staff Allocation %'!I23</f>
        <v>0</v>
      </c>
      <c r="M23" s="223">
        <f>$D23*'Staff Allocation %'!J23</f>
        <v>0</v>
      </c>
      <c r="N23" s="223">
        <f>$D23*'Staff Allocation %'!K23</f>
        <v>0</v>
      </c>
      <c r="O23" s="223">
        <f>$D23*'Staff Allocation %'!L23</f>
        <v>0</v>
      </c>
      <c r="P23" s="223">
        <f>$D23*'Staff Allocation %'!M23</f>
        <v>0</v>
      </c>
      <c r="Q23" s="223">
        <f>$D23*'Staff Allocation %'!N23</f>
        <v>0</v>
      </c>
      <c r="R23" s="223">
        <f>$D23*'Staff Allocation %'!O23</f>
        <v>0</v>
      </c>
      <c r="S23" s="223">
        <f>$D23*'Staff Allocation %'!P23</f>
        <v>0</v>
      </c>
      <c r="T23" s="223">
        <f>$D23*'Staff Allocation %'!Q23</f>
        <v>0</v>
      </c>
      <c r="U23" s="223">
        <f t="shared" si="0"/>
        <v>372</v>
      </c>
      <c r="V23" s="18"/>
      <c r="W23" s="18"/>
    </row>
    <row r="24" spans="2:23" hidden="1" outlineLevel="1" x14ac:dyDescent="0.25">
      <c r="B24" t="str">
        <f>'Staffing Plan'!A25</f>
        <v>Mares, Yizza</v>
      </c>
      <c r="D24" s="124">
        <f>Fringe!K26</f>
        <v>992</v>
      </c>
      <c r="F24" s="223">
        <f>$D24*'Staff Allocation %'!C24</f>
        <v>0</v>
      </c>
      <c r="G24" s="223">
        <f>$D24*'Staff Allocation %'!D24</f>
        <v>0</v>
      </c>
      <c r="H24" s="223">
        <f>$D24*'Staff Allocation %'!E24</f>
        <v>992</v>
      </c>
      <c r="I24" s="223">
        <f>$D24*'Staff Allocation %'!F24</f>
        <v>0</v>
      </c>
      <c r="J24" s="223">
        <f>$D24*'Staff Allocation %'!G24</f>
        <v>0</v>
      </c>
      <c r="K24" s="223">
        <f>$D24*'Staff Allocation %'!H24</f>
        <v>0</v>
      </c>
      <c r="L24" s="223">
        <f>$D24*'Staff Allocation %'!I24</f>
        <v>0</v>
      </c>
      <c r="M24" s="223">
        <f>$D24*'Staff Allocation %'!J24</f>
        <v>0</v>
      </c>
      <c r="N24" s="223">
        <f>$D24*'Staff Allocation %'!K24</f>
        <v>0</v>
      </c>
      <c r="O24" s="223">
        <f>$D24*'Staff Allocation %'!L24</f>
        <v>0</v>
      </c>
      <c r="P24" s="223">
        <f>$D24*'Staff Allocation %'!M24</f>
        <v>0</v>
      </c>
      <c r="Q24" s="223">
        <f>$D24*'Staff Allocation %'!N24</f>
        <v>0</v>
      </c>
      <c r="R24" s="223">
        <f>$D24*'Staff Allocation %'!O24</f>
        <v>0</v>
      </c>
      <c r="S24" s="223">
        <f>$D24*'Staff Allocation %'!P24</f>
        <v>0</v>
      </c>
      <c r="T24" s="223">
        <f>$D24*'Staff Allocation %'!Q24</f>
        <v>0</v>
      </c>
      <c r="U24" s="223">
        <f t="shared" si="0"/>
        <v>992</v>
      </c>
    </row>
    <row r="25" spans="2:23" hidden="1" outlineLevel="1" x14ac:dyDescent="0.25">
      <c r="B25" t="str">
        <f>'Staffing Plan'!A26</f>
        <v>Employee 18</v>
      </c>
      <c r="D25" s="124">
        <f>Fringe!K27</f>
        <v>0</v>
      </c>
      <c r="F25" s="223">
        <f>$D25*'Staff Allocation %'!C25</f>
        <v>0</v>
      </c>
      <c r="G25" s="223">
        <f>$D25*'Staff Allocation %'!D25</f>
        <v>0</v>
      </c>
      <c r="H25" s="223">
        <f>$D25*'Staff Allocation %'!E25</f>
        <v>0</v>
      </c>
      <c r="I25" s="223">
        <f>$D25*'Staff Allocation %'!F25</f>
        <v>0</v>
      </c>
      <c r="J25" s="223">
        <f>$D25*'Staff Allocation %'!G25</f>
        <v>0</v>
      </c>
      <c r="K25" s="223">
        <f>$D25*'Staff Allocation %'!H25</f>
        <v>0</v>
      </c>
      <c r="L25" s="223">
        <f>$D25*'Staff Allocation %'!I25</f>
        <v>0</v>
      </c>
      <c r="M25" s="223">
        <f>$D25*'Staff Allocation %'!J25</f>
        <v>0</v>
      </c>
      <c r="N25" s="223">
        <f>$D25*'Staff Allocation %'!K25</f>
        <v>0</v>
      </c>
      <c r="O25" s="223">
        <f>$D25*'Staff Allocation %'!L25</f>
        <v>0</v>
      </c>
      <c r="P25" s="223">
        <f>$D25*'Staff Allocation %'!M25</f>
        <v>0</v>
      </c>
      <c r="Q25" s="223">
        <f>$D25*'Staff Allocation %'!N25</f>
        <v>0</v>
      </c>
      <c r="R25" s="223">
        <f>$D25*'Staff Allocation %'!O25</f>
        <v>0</v>
      </c>
      <c r="S25" s="223">
        <f>$D25*'Staff Allocation %'!P25</f>
        <v>0</v>
      </c>
      <c r="T25" s="223">
        <f>$D25*'Staff Allocation %'!Q25</f>
        <v>0</v>
      </c>
      <c r="U25" s="223">
        <f t="shared" si="0"/>
        <v>0</v>
      </c>
    </row>
    <row r="26" spans="2:23" hidden="1" outlineLevel="1" x14ac:dyDescent="0.25">
      <c r="B26" t="str">
        <f>'Staffing Plan'!A27</f>
        <v>Employee 19</v>
      </c>
      <c r="D26" s="124">
        <f>Fringe!K28</f>
        <v>0</v>
      </c>
      <c r="F26" s="223">
        <f>$D26*'Staff Allocation %'!C26</f>
        <v>0</v>
      </c>
      <c r="G26" s="223">
        <f>$D26*'Staff Allocation %'!D26</f>
        <v>0</v>
      </c>
      <c r="H26" s="223">
        <f>$D26*'Staff Allocation %'!E26</f>
        <v>0</v>
      </c>
      <c r="I26" s="223">
        <f>$D26*'Staff Allocation %'!F26</f>
        <v>0</v>
      </c>
      <c r="J26" s="223">
        <f>$D26*'Staff Allocation %'!G26</f>
        <v>0</v>
      </c>
      <c r="K26" s="223">
        <f>$D26*'Staff Allocation %'!H26</f>
        <v>0</v>
      </c>
      <c r="L26" s="223">
        <f>$D26*'Staff Allocation %'!I26</f>
        <v>0</v>
      </c>
      <c r="M26" s="223">
        <f>$D26*'Staff Allocation %'!J26</f>
        <v>0</v>
      </c>
      <c r="N26" s="223">
        <f>$D26*'Staff Allocation %'!K26</f>
        <v>0</v>
      </c>
      <c r="O26" s="223">
        <f>$D26*'Staff Allocation %'!L26</f>
        <v>0</v>
      </c>
      <c r="P26" s="223">
        <f>$D26*'Staff Allocation %'!M26</f>
        <v>0</v>
      </c>
      <c r="Q26" s="223">
        <f>$D26*'Staff Allocation %'!N26</f>
        <v>0</v>
      </c>
      <c r="R26" s="223">
        <f>$D26*'Staff Allocation %'!O26</f>
        <v>0</v>
      </c>
      <c r="S26" s="223">
        <f>$D26*'Staff Allocation %'!P26</f>
        <v>0</v>
      </c>
      <c r="T26" s="223">
        <f>$D26*'Staff Allocation %'!Q26</f>
        <v>0</v>
      </c>
      <c r="U26" s="223">
        <f t="shared" si="0"/>
        <v>0</v>
      </c>
    </row>
    <row r="27" spans="2:23" hidden="1" outlineLevel="1" x14ac:dyDescent="0.25">
      <c r="B27" t="str">
        <f>'Staffing Plan'!A28</f>
        <v>Employee 20</v>
      </c>
      <c r="D27" s="124">
        <f>Fringe!K29</f>
        <v>0</v>
      </c>
      <c r="F27" s="223">
        <f>$D27*'Staff Allocation %'!C27</f>
        <v>0</v>
      </c>
      <c r="G27" s="223">
        <f>$D27*'Staff Allocation %'!D27</f>
        <v>0</v>
      </c>
      <c r="H27" s="223">
        <f>$D27*'Staff Allocation %'!E27</f>
        <v>0</v>
      </c>
      <c r="I27" s="223">
        <f>$D27*'Staff Allocation %'!F27</f>
        <v>0</v>
      </c>
      <c r="J27" s="223">
        <f>$D27*'Staff Allocation %'!G27</f>
        <v>0</v>
      </c>
      <c r="K27" s="223">
        <f>$D27*'Staff Allocation %'!H27</f>
        <v>0</v>
      </c>
      <c r="L27" s="223">
        <f>$D27*'Staff Allocation %'!I27</f>
        <v>0</v>
      </c>
      <c r="M27" s="223">
        <f>$D27*'Staff Allocation %'!J27</f>
        <v>0</v>
      </c>
      <c r="N27" s="223">
        <f>$D27*'Staff Allocation %'!K27</f>
        <v>0</v>
      </c>
      <c r="O27" s="223">
        <f>$D27*'Staff Allocation %'!L27</f>
        <v>0</v>
      </c>
      <c r="P27" s="223">
        <f>$D27*'Staff Allocation %'!M27</f>
        <v>0</v>
      </c>
      <c r="Q27" s="223">
        <f>$D27*'Staff Allocation %'!N27</f>
        <v>0</v>
      </c>
      <c r="R27" s="223">
        <f>$D27*'Staff Allocation %'!O27</f>
        <v>0</v>
      </c>
      <c r="S27" s="223">
        <f>$D27*'Staff Allocation %'!P27</f>
        <v>0</v>
      </c>
      <c r="T27" s="223">
        <f>$D27*'Staff Allocation %'!Q27</f>
        <v>0</v>
      </c>
      <c r="U27" s="223">
        <f t="shared" si="0"/>
        <v>0</v>
      </c>
    </row>
    <row r="28" spans="2:23" hidden="1" outlineLevel="1" x14ac:dyDescent="0.25">
      <c r="B28" t="str">
        <f>'Staffing Plan'!A29</f>
        <v>Employee 21</v>
      </c>
      <c r="D28" s="124">
        <f>Fringe!K30</f>
        <v>0</v>
      </c>
      <c r="F28" s="223">
        <f>$D28*'Staff Allocation %'!C28</f>
        <v>0</v>
      </c>
      <c r="G28" s="223">
        <f>$D28*'Staff Allocation %'!D28</f>
        <v>0</v>
      </c>
      <c r="H28" s="223">
        <f>$D28*'Staff Allocation %'!E28</f>
        <v>0</v>
      </c>
      <c r="I28" s="223">
        <f>$D28*'Staff Allocation %'!F28</f>
        <v>0</v>
      </c>
      <c r="J28" s="223">
        <f>$D28*'Staff Allocation %'!G28</f>
        <v>0</v>
      </c>
      <c r="K28" s="223">
        <f>$D28*'Staff Allocation %'!H28</f>
        <v>0</v>
      </c>
      <c r="L28" s="223">
        <f>$D28*'Staff Allocation %'!I28</f>
        <v>0</v>
      </c>
      <c r="M28" s="223">
        <f>$D28*'Staff Allocation %'!J28</f>
        <v>0</v>
      </c>
      <c r="N28" s="223">
        <f>$D28*'Staff Allocation %'!K28</f>
        <v>0</v>
      </c>
      <c r="O28" s="223">
        <f>$D28*'Staff Allocation %'!L28</f>
        <v>0</v>
      </c>
      <c r="P28" s="223">
        <f>$D28*'Staff Allocation %'!M28</f>
        <v>0</v>
      </c>
      <c r="Q28" s="223">
        <f>$D28*'Staff Allocation %'!N28</f>
        <v>0</v>
      </c>
      <c r="R28" s="223">
        <f>$D28*'Staff Allocation %'!O28</f>
        <v>0</v>
      </c>
      <c r="S28" s="223">
        <f>$D28*'Staff Allocation %'!P28</f>
        <v>0</v>
      </c>
      <c r="T28" s="223">
        <f>$D28*'Staff Allocation %'!Q28</f>
        <v>0</v>
      </c>
      <c r="U28" s="223">
        <f t="shared" si="0"/>
        <v>0</v>
      </c>
    </row>
    <row r="29" spans="2:23" hidden="1" outlineLevel="1" x14ac:dyDescent="0.25">
      <c r="B29" t="str">
        <f>'Staffing Plan'!A30</f>
        <v>Employee 22</v>
      </c>
      <c r="D29" s="124">
        <f>Fringe!K31</f>
        <v>0</v>
      </c>
      <c r="F29" s="223">
        <f>$D29*'Staff Allocation %'!C29</f>
        <v>0</v>
      </c>
      <c r="G29" s="223">
        <f>$D29*'Staff Allocation %'!D29</f>
        <v>0</v>
      </c>
      <c r="H29" s="223">
        <f>$D29*'Staff Allocation %'!E29</f>
        <v>0</v>
      </c>
      <c r="I29" s="223">
        <f>$D29*'Staff Allocation %'!F29</f>
        <v>0</v>
      </c>
      <c r="J29" s="223">
        <f>$D29*'Staff Allocation %'!G29</f>
        <v>0</v>
      </c>
      <c r="K29" s="223">
        <f>$D29*'Staff Allocation %'!H29</f>
        <v>0</v>
      </c>
      <c r="L29" s="223">
        <f>$D29*'Staff Allocation %'!I29</f>
        <v>0</v>
      </c>
      <c r="M29" s="223">
        <f>$D29*'Staff Allocation %'!J29</f>
        <v>0</v>
      </c>
      <c r="N29" s="223">
        <f>$D29*'Staff Allocation %'!K29</f>
        <v>0</v>
      </c>
      <c r="O29" s="223">
        <f>$D29*'Staff Allocation %'!L29</f>
        <v>0</v>
      </c>
      <c r="P29" s="223">
        <f>$D29*'Staff Allocation %'!M29</f>
        <v>0</v>
      </c>
      <c r="Q29" s="223">
        <f>$D29*'Staff Allocation %'!N29</f>
        <v>0</v>
      </c>
      <c r="R29" s="223">
        <f>$D29*'Staff Allocation %'!O29</f>
        <v>0</v>
      </c>
      <c r="S29" s="223">
        <f>$D29*'Staff Allocation %'!P29</f>
        <v>0</v>
      </c>
      <c r="T29" s="223">
        <f>$D29*'Staff Allocation %'!Q29</f>
        <v>0</v>
      </c>
      <c r="U29" s="223">
        <f t="shared" si="0"/>
        <v>0</v>
      </c>
    </row>
    <row r="30" spans="2:23" hidden="1" outlineLevel="1" x14ac:dyDescent="0.25">
      <c r="B30" t="str">
        <f>'Staffing Plan'!A31</f>
        <v>Employee 23</v>
      </c>
      <c r="D30" s="124">
        <f>Fringe!K32</f>
        <v>0</v>
      </c>
      <c r="F30" s="223">
        <f>$D30*'Staff Allocation %'!C30</f>
        <v>0</v>
      </c>
      <c r="G30" s="223">
        <f>$D30*'Staff Allocation %'!D30</f>
        <v>0</v>
      </c>
      <c r="H30" s="223">
        <f>$D30*'Staff Allocation %'!E30</f>
        <v>0</v>
      </c>
      <c r="I30" s="223">
        <f>$D30*'Staff Allocation %'!F30</f>
        <v>0</v>
      </c>
      <c r="J30" s="223">
        <f>$D30*'Staff Allocation %'!G30</f>
        <v>0</v>
      </c>
      <c r="K30" s="223">
        <f>$D30*'Staff Allocation %'!H30</f>
        <v>0</v>
      </c>
      <c r="L30" s="223">
        <f>$D30*'Staff Allocation %'!I30</f>
        <v>0</v>
      </c>
      <c r="M30" s="223">
        <f>$D30*'Staff Allocation %'!J30</f>
        <v>0</v>
      </c>
      <c r="N30" s="223">
        <f>$D30*'Staff Allocation %'!K30</f>
        <v>0</v>
      </c>
      <c r="O30" s="223">
        <f>$D30*'Staff Allocation %'!L30</f>
        <v>0</v>
      </c>
      <c r="P30" s="223">
        <f>$D30*'Staff Allocation %'!M30</f>
        <v>0</v>
      </c>
      <c r="Q30" s="223">
        <f>$D30*'Staff Allocation %'!N30</f>
        <v>0</v>
      </c>
      <c r="R30" s="223">
        <f>$D30*'Staff Allocation %'!O30</f>
        <v>0</v>
      </c>
      <c r="S30" s="223">
        <f>$D30*'Staff Allocation %'!P30</f>
        <v>0</v>
      </c>
      <c r="T30" s="223">
        <f>$D30*'Staff Allocation %'!Q30</f>
        <v>0</v>
      </c>
      <c r="U30" s="223">
        <f t="shared" si="0"/>
        <v>0</v>
      </c>
    </row>
    <row r="31" spans="2:23" hidden="1" outlineLevel="1" x14ac:dyDescent="0.25">
      <c r="B31" t="str">
        <f>'Staffing Plan'!A32</f>
        <v>Employee 24</v>
      </c>
      <c r="D31" s="124">
        <f>Fringe!K33</f>
        <v>0</v>
      </c>
      <c r="F31" s="223">
        <f>$D31*'Staff Allocation %'!C31</f>
        <v>0</v>
      </c>
      <c r="G31" s="223">
        <f>$D31*'Staff Allocation %'!D31</f>
        <v>0</v>
      </c>
      <c r="H31" s="223">
        <f>$D31*'Staff Allocation %'!E31</f>
        <v>0</v>
      </c>
      <c r="I31" s="223">
        <f>$D31*'Staff Allocation %'!F31</f>
        <v>0</v>
      </c>
      <c r="J31" s="223">
        <f>$D31*'Staff Allocation %'!G31</f>
        <v>0</v>
      </c>
      <c r="K31" s="223">
        <f>$D31*'Staff Allocation %'!H31</f>
        <v>0</v>
      </c>
      <c r="L31" s="223">
        <f>$D31*'Staff Allocation %'!I31</f>
        <v>0</v>
      </c>
      <c r="M31" s="223">
        <f>$D31*'Staff Allocation %'!J31</f>
        <v>0</v>
      </c>
      <c r="N31" s="223">
        <f>$D31*'Staff Allocation %'!K31</f>
        <v>0</v>
      </c>
      <c r="O31" s="223">
        <f>$D31*'Staff Allocation %'!L31</f>
        <v>0</v>
      </c>
      <c r="P31" s="223">
        <f>$D31*'Staff Allocation %'!M31</f>
        <v>0</v>
      </c>
      <c r="Q31" s="223">
        <f>$D31*'Staff Allocation %'!N31</f>
        <v>0</v>
      </c>
      <c r="R31" s="223">
        <f>$D31*'Staff Allocation %'!O31</f>
        <v>0</v>
      </c>
      <c r="S31" s="223">
        <f>$D31*'Staff Allocation %'!P31</f>
        <v>0</v>
      </c>
      <c r="T31" s="223">
        <f>$D31*'Staff Allocation %'!Q31</f>
        <v>0</v>
      </c>
      <c r="U31" s="223">
        <f t="shared" si="0"/>
        <v>0</v>
      </c>
    </row>
    <row r="32" spans="2:23" hidden="1" outlineLevel="1" x14ac:dyDescent="0.25">
      <c r="B32" t="str">
        <f>'Staffing Plan'!A33</f>
        <v>Employee 25</v>
      </c>
      <c r="D32" s="124">
        <f>Fringe!K34</f>
        <v>0</v>
      </c>
      <c r="F32" s="223">
        <f>$D32*'Staff Allocation %'!C32</f>
        <v>0</v>
      </c>
      <c r="G32" s="223">
        <f>$D32*'Staff Allocation %'!D32</f>
        <v>0</v>
      </c>
      <c r="H32" s="223">
        <f>$D32*'Staff Allocation %'!E32</f>
        <v>0</v>
      </c>
      <c r="I32" s="223">
        <f>$D32*'Staff Allocation %'!F32</f>
        <v>0</v>
      </c>
      <c r="J32" s="223">
        <f>$D32*'Staff Allocation %'!G32</f>
        <v>0</v>
      </c>
      <c r="K32" s="223">
        <f>$D32*'Staff Allocation %'!H32</f>
        <v>0</v>
      </c>
      <c r="L32" s="223">
        <f>$D32*'Staff Allocation %'!I32</f>
        <v>0</v>
      </c>
      <c r="M32" s="223">
        <f>$D32*'Staff Allocation %'!J32</f>
        <v>0</v>
      </c>
      <c r="N32" s="223">
        <f>$D32*'Staff Allocation %'!K32</f>
        <v>0</v>
      </c>
      <c r="O32" s="223">
        <f>$D32*'Staff Allocation %'!L32</f>
        <v>0</v>
      </c>
      <c r="P32" s="223">
        <f>$D32*'Staff Allocation %'!M32</f>
        <v>0</v>
      </c>
      <c r="Q32" s="223">
        <f>$D32*'Staff Allocation %'!N32</f>
        <v>0</v>
      </c>
      <c r="R32" s="223">
        <f>$D32*'Staff Allocation %'!O32</f>
        <v>0</v>
      </c>
      <c r="S32" s="223">
        <f>$D32*'Staff Allocation %'!P32</f>
        <v>0</v>
      </c>
      <c r="T32" s="223">
        <f>$D32*'Staff Allocation %'!Q32</f>
        <v>0</v>
      </c>
      <c r="U32" s="223">
        <f t="shared" si="0"/>
        <v>0</v>
      </c>
    </row>
    <row r="33" spans="2:22" hidden="1" outlineLevel="1" x14ac:dyDescent="0.25">
      <c r="B33" t="str">
        <f>'Staffing Plan'!A34</f>
        <v>Employee 26</v>
      </c>
      <c r="D33" s="124">
        <f>Fringe!K35</f>
        <v>0</v>
      </c>
      <c r="F33" s="223">
        <f>$D33*'Staff Allocation %'!C33</f>
        <v>0</v>
      </c>
      <c r="G33" s="223">
        <f>$D33*'Staff Allocation %'!D33</f>
        <v>0</v>
      </c>
      <c r="H33" s="223">
        <f>$D33*'Staff Allocation %'!E33</f>
        <v>0</v>
      </c>
      <c r="I33" s="223">
        <f>$D33*'Staff Allocation %'!F33</f>
        <v>0</v>
      </c>
      <c r="J33" s="223">
        <f>$D33*'Staff Allocation %'!G33</f>
        <v>0</v>
      </c>
      <c r="K33" s="223">
        <f>$D33*'Staff Allocation %'!H33</f>
        <v>0</v>
      </c>
      <c r="L33" s="223">
        <f>$D33*'Staff Allocation %'!I33</f>
        <v>0</v>
      </c>
      <c r="M33" s="223">
        <f>$D33*'Staff Allocation %'!J33</f>
        <v>0</v>
      </c>
      <c r="N33" s="223">
        <f>$D33*'Staff Allocation %'!K33</f>
        <v>0</v>
      </c>
      <c r="O33" s="223">
        <f>$D33*'Staff Allocation %'!L33</f>
        <v>0</v>
      </c>
      <c r="P33" s="223">
        <f>$D33*'Staff Allocation %'!M33</f>
        <v>0</v>
      </c>
      <c r="Q33" s="223">
        <f>$D33*'Staff Allocation %'!N33</f>
        <v>0</v>
      </c>
      <c r="R33" s="223">
        <f>$D33*'Staff Allocation %'!O33</f>
        <v>0</v>
      </c>
      <c r="S33" s="223">
        <f>$D33*'Staff Allocation %'!P33</f>
        <v>0</v>
      </c>
      <c r="T33" s="223">
        <f>$D33*'Staff Allocation %'!Q33</f>
        <v>0</v>
      </c>
      <c r="U33" s="223">
        <f t="shared" si="0"/>
        <v>0</v>
      </c>
    </row>
    <row r="34" spans="2:22" hidden="1" outlineLevel="1" x14ac:dyDescent="0.25">
      <c r="B34" t="str">
        <f>'Staffing Plan'!A35</f>
        <v>Employee 27</v>
      </c>
      <c r="D34" s="124">
        <f>Fringe!K36</f>
        <v>0</v>
      </c>
      <c r="F34" s="223">
        <f>$D34*'Staff Allocation %'!C34</f>
        <v>0</v>
      </c>
      <c r="G34" s="223">
        <f>$D34*'Staff Allocation %'!D34</f>
        <v>0</v>
      </c>
      <c r="H34" s="223">
        <f>$D34*'Staff Allocation %'!E34</f>
        <v>0</v>
      </c>
      <c r="I34" s="223">
        <f>$D34*'Staff Allocation %'!F34</f>
        <v>0</v>
      </c>
      <c r="J34" s="223">
        <f>$D34*'Staff Allocation %'!G34</f>
        <v>0</v>
      </c>
      <c r="K34" s="223">
        <f>$D34*'Staff Allocation %'!H34</f>
        <v>0</v>
      </c>
      <c r="L34" s="223">
        <f>$D34*'Staff Allocation %'!I34</f>
        <v>0</v>
      </c>
      <c r="M34" s="223">
        <f>$D34*'Staff Allocation %'!J34</f>
        <v>0</v>
      </c>
      <c r="N34" s="223">
        <f>$D34*'Staff Allocation %'!K34</f>
        <v>0</v>
      </c>
      <c r="O34" s="223">
        <f>$D34*'Staff Allocation %'!L34</f>
        <v>0</v>
      </c>
      <c r="P34" s="223">
        <f>$D34*'Staff Allocation %'!M34</f>
        <v>0</v>
      </c>
      <c r="Q34" s="223">
        <f>$D34*'Staff Allocation %'!N34</f>
        <v>0</v>
      </c>
      <c r="R34" s="223">
        <f>$D34*'Staff Allocation %'!O34</f>
        <v>0</v>
      </c>
      <c r="S34" s="223">
        <f>$D34*'Staff Allocation %'!P34</f>
        <v>0</v>
      </c>
      <c r="T34" s="223">
        <f>$D34*'Staff Allocation %'!Q34</f>
        <v>0</v>
      </c>
      <c r="U34" s="223">
        <f t="shared" si="0"/>
        <v>0</v>
      </c>
    </row>
    <row r="35" spans="2:22" hidden="1" outlineLevel="1" x14ac:dyDescent="0.25">
      <c r="B35" t="str">
        <f>'Staffing Plan'!A36</f>
        <v>Employee 28</v>
      </c>
      <c r="D35" s="124">
        <f>Fringe!K37</f>
        <v>0</v>
      </c>
      <c r="F35" s="223">
        <f>$D35*'Staff Allocation %'!C35</f>
        <v>0</v>
      </c>
      <c r="G35" s="223">
        <f>$D35*'Staff Allocation %'!D35</f>
        <v>0</v>
      </c>
      <c r="H35" s="223">
        <f>$D35*'Staff Allocation %'!E35</f>
        <v>0</v>
      </c>
      <c r="I35" s="223">
        <f>$D35*'Staff Allocation %'!F35</f>
        <v>0</v>
      </c>
      <c r="J35" s="223">
        <f>$D35*'Staff Allocation %'!G35</f>
        <v>0</v>
      </c>
      <c r="K35" s="223">
        <f>$D35*'Staff Allocation %'!H35</f>
        <v>0</v>
      </c>
      <c r="L35" s="223">
        <f>$D35*'Staff Allocation %'!I35</f>
        <v>0</v>
      </c>
      <c r="M35" s="223">
        <f>$D35*'Staff Allocation %'!J35</f>
        <v>0</v>
      </c>
      <c r="N35" s="223">
        <f>$D35*'Staff Allocation %'!K35</f>
        <v>0</v>
      </c>
      <c r="O35" s="223">
        <f>$D35*'Staff Allocation %'!L35</f>
        <v>0</v>
      </c>
      <c r="P35" s="223">
        <f>$D35*'Staff Allocation %'!M35</f>
        <v>0</v>
      </c>
      <c r="Q35" s="223">
        <f>$D35*'Staff Allocation %'!N35</f>
        <v>0</v>
      </c>
      <c r="R35" s="223">
        <f>$D35*'Staff Allocation %'!O35</f>
        <v>0</v>
      </c>
      <c r="S35" s="223">
        <f>$D35*'Staff Allocation %'!P35</f>
        <v>0</v>
      </c>
      <c r="T35" s="223">
        <f>$D35*'Staff Allocation %'!Q35</f>
        <v>0</v>
      </c>
      <c r="U35" s="223">
        <f t="shared" si="0"/>
        <v>0</v>
      </c>
    </row>
    <row r="36" spans="2:22" hidden="1" outlineLevel="1" x14ac:dyDescent="0.25">
      <c r="B36" t="str">
        <f>'Staffing Plan'!A37</f>
        <v>Employee 29</v>
      </c>
      <c r="D36" s="124">
        <f>Fringe!K38</f>
        <v>0</v>
      </c>
      <c r="F36" s="223">
        <f>$D36*'Staff Allocation %'!C36</f>
        <v>0</v>
      </c>
      <c r="G36" s="223">
        <f>$D36*'Staff Allocation %'!D36</f>
        <v>0</v>
      </c>
      <c r="H36" s="223">
        <f>$D36*'Staff Allocation %'!E36</f>
        <v>0</v>
      </c>
      <c r="I36" s="223">
        <f>$D36*'Staff Allocation %'!F36</f>
        <v>0</v>
      </c>
      <c r="J36" s="223">
        <f>$D36*'Staff Allocation %'!G36</f>
        <v>0</v>
      </c>
      <c r="K36" s="223">
        <f>$D36*'Staff Allocation %'!H36</f>
        <v>0</v>
      </c>
      <c r="L36" s="223">
        <f>$D36*'Staff Allocation %'!I36</f>
        <v>0</v>
      </c>
      <c r="M36" s="223">
        <f>$D36*'Staff Allocation %'!J36</f>
        <v>0</v>
      </c>
      <c r="N36" s="223">
        <f>$D36*'Staff Allocation %'!K36</f>
        <v>0</v>
      </c>
      <c r="O36" s="223">
        <f>$D36*'Staff Allocation %'!L36</f>
        <v>0</v>
      </c>
      <c r="P36" s="223">
        <f>$D36*'Staff Allocation %'!M36</f>
        <v>0</v>
      </c>
      <c r="Q36" s="223">
        <f>$D36*'Staff Allocation %'!N36</f>
        <v>0</v>
      </c>
      <c r="R36" s="223">
        <f>$D36*'Staff Allocation %'!O36</f>
        <v>0</v>
      </c>
      <c r="S36" s="223">
        <f>$D36*'Staff Allocation %'!P36</f>
        <v>0</v>
      </c>
      <c r="T36" s="223">
        <f>$D36*'Staff Allocation %'!Q36</f>
        <v>0</v>
      </c>
      <c r="U36" s="223">
        <f t="shared" si="0"/>
        <v>0</v>
      </c>
      <c r="V36" s="241"/>
    </row>
    <row r="37" spans="2:22" hidden="1" outlineLevel="1" x14ac:dyDescent="0.25">
      <c r="B37" t="str">
        <f>'Staffing Plan'!A38</f>
        <v>Employee 30</v>
      </c>
      <c r="D37" s="124">
        <f>Fringe!K39</f>
        <v>0</v>
      </c>
      <c r="F37" s="223">
        <f>$D37*'Staff Allocation %'!C37</f>
        <v>0</v>
      </c>
      <c r="G37" s="223">
        <f>$D37*'Staff Allocation %'!D37</f>
        <v>0</v>
      </c>
      <c r="H37" s="223">
        <f>$D37*'Staff Allocation %'!E37</f>
        <v>0</v>
      </c>
      <c r="I37" s="223">
        <f>$D37*'Staff Allocation %'!F37</f>
        <v>0</v>
      </c>
      <c r="J37" s="223">
        <f>$D37*'Staff Allocation %'!G37</f>
        <v>0</v>
      </c>
      <c r="K37" s="223">
        <f>$D37*'Staff Allocation %'!H37</f>
        <v>0</v>
      </c>
      <c r="L37" s="223">
        <f>$D37*'Staff Allocation %'!I37</f>
        <v>0</v>
      </c>
      <c r="M37" s="223">
        <f>$D37*'Staff Allocation %'!J37</f>
        <v>0</v>
      </c>
      <c r="N37" s="223">
        <f>$D37*'Staff Allocation %'!K37</f>
        <v>0</v>
      </c>
      <c r="O37" s="223">
        <f>$D37*'Staff Allocation %'!L37</f>
        <v>0</v>
      </c>
      <c r="P37" s="223">
        <f>$D37*'Staff Allocation %'!M37</f>
        <v>0</v>
      </c>
      <c r="Q37" s="223">
        <f>$D37*'Staff Allocation %'!N37</f>
        <v>0</v>
      </c>
      <c r="R37" s="223">
        <f>$D37*'Staff Allocation %'!O37</f>
        <v>0</v>
      </c>
      <c r="S37" s="223">
        <f>$D37*'Staff Allocation %'!P37</f>
        <v>0</v>
      </c>
      <c r="T37" s="223">
        <f>$D37*'Staff Allocation %'!Q37</f>
        <v>0</v>
      </c>
      <c r="U37" s="223">
        <f t="shared" si="0"/>
        <v>0</v>
      </c>
    </row>
    <row r="38" spans="2:22" hidden="1" outlineLevel="1" x14ac:dyDescent="0.25">
      <c r="B38" t="str">
        <f>'Staffing Plan'!A39</f>
        <v>Employee 31</v>
      </c>
      <c r="D38" s="124">
        <f>Fringe!K40</f>
        <v>0</v>
      </c>
      <c r="F38" s="223">
        <f>$D38*'Staff Allocation %'!C38</f>
        <v>0</v>
      </c>
      <c r="G38" s="223">
        <f>$D38*'Staff Allocation %'!D38</f>
        <v>0</v>
      </c>
      <c r="H38" s="223">
        <f>$D38*'Staff Allocation %'!E38</f>
        <v>0</v>
      </c>
      <c r="I38" s="223">
        <f>$D38*'Staff Allocation %'!F38</f>
        <v>0</v>
      </c>
      <c r="J38" s="223">
        <f>$D38*'Staff Allocation %'!G38</f>
        <v>0</v>
      </c>
      <c r="K38" s="223">
        <f>$D38*'Staff Allocation %'!H38</f>
        <v>0</v>
      </c>
      <c r="L38" s="223">
        <f>$D38*'Staff Allocation %'!I38</f>
        <v>0</v>
      </c>
      <c r="M38" s="223">
        <f>$D38*'Staff Allocation %'!J38</f>
        <v>0</v>
      </c>
      <c r="N38" s="223">
        <f>$D38*'Staff Allocation %'!K38</f>
        <v>0</v>
      </c>
      <c r="O38" s="223">
        <f>$D38*'Staff Allocation %'!L38</f>
        <v>0</v>
      </c>
      <c r="P38" s="223">
        <f>$D38*'Staff Allocation %'!M38</f>
        <v>0</v>
      </c>
      <c r="Q38" s="223">
        <f>$D38*'Staff Allocation %'!N38</f>
        <v>0</v>
      </c>
      <c r="R38" s="223">
        <f>$D38*'Staff Allocation %'!O38</f>
        <v>0</v>
      </c>
      <c r="S38" s="223">
        <f>$D38*'Staff Allocation %'!P38</f>
        <v>0</v>
      </c>
      <c r="T38" s="223">
        <f>$D38*'Staff Allocation %'!Q38</f>
        <v>0</v>
      </c>
      <c r="U38" s="223">
        <f t="shared" si="0"/>
        <v>0</v>
      </c>
    </row>
    <row r="39" spans="2:22" hidden="1" outlineLevel="1" x14ac:dyDescent="0.25">
      <c r="B39" t="str">
        <f>'Staffing Plan'!A40</f>
        <v>Employee 32</v>
      </c>
      <c r="D39" s="124">
        <f>Fringe!K41</f>
        <v>0</v>
      </c>
      <c r="F39" s="223">
        <f>$D39*'Staff Allocation %'!C39</f>
        <v>0</v>
      </c>
      <c r="G39" s="223">
        <f>$D39*'Staff Allocation %'!D39</f>
        <v>0</v>
      </c>
      <c r="H39" s="223">
        <f>$D39*'Staff Allocation %'!E39</f>
        <v>0</v>
      </c>
      <c r="I39" s="223">
        <f>$D39*'Staff Allocation %'!F39</f>
        <v>0</v>
      </c>
      <c r="J39" s="223">
        <f>$D39*'Staff Allocation %'!G39</f>
        <v>0</v>
      </c>
      <c r="K39" s="223">
        <f>$D39*'Staff Allocation %'!H39</f>
        <v>0</v>
      </c>
      <c r="L39" s="223">
        <f>$D39*'Staff Allocation %'!I39</f>
        <v>0</v>
      </c>
      <c r="M39" s="223">
        <f>$D39*'Staff Allocation %'!J39</f>
        <v>0</v>
      </c>
      <c r="N39" s="223">
        <f>$D39*'Staff Allocation %'!K39</f>
        <v>0</v>
      </c>
      <c r="O39" s="223">
        <f>$D39*'Staff Allocation %'!L39</f>
        <v>0</v>
      </c>
      <c r="P39" s="223">
        <f>$D39*'Staff Allocation %'!M39</f>
        <v>0</v>
      </c>
      <c r="Q39" s="223">
        <f>$D39*'Staff Allocation %'!N39</f>
        <v>0</v>
      </c>
      <c r="R39" s="223">
        <f>$D39*'Staff Allocation %'!O39</f>
        <v>0</v>
      </c>
      <c r="S39" s="223">
        <f>$D39*'Staff Allocation %'!P39</f>
        <v>0</v>
      </c>
      <c r="T39" s="223">
        <f>$D39*'Staff Allocation %'!Q39</f>
        <v>0</v>
      </c>
      <c r="U39" s="223">
        <f t="shared" si="0"/>
        <v>0</v>
      </c>
    </row>
    <row r="40" spans="2:22" hidden="1" outlineLevel="1" x14ac:dyDescent="0.25">
      <c r="B40" t="str">
        <f>'Staffing Plan'!A41</f>
        <v>Employee 33</v>
      </c>
      <c r="D40" s="124">
        <f>Fringe!K42</f>
        <v>0</v>
      </c>
      <c r="F40" s="223">
        <f>$D40*'Staff Allocation %'!C40</f>
        <v>0</v>
      </c>
      <c r="G40" s="223">
        <f>$D40*'Staff Allocation %'!D40</f>
        <v>0</v>
      </c>
      <c r="H40" s="223">
        <f>$D40*'Staff Allocation %'!E40</f>
        <v>0</v>
      </c>
      <c r="I40" s="223">
        <f>$D40*'Staff Allocation %'!F40</f>
        <v>0</v>
      </c>
      <c r="J40" s="223">
        <f>$D40*'Staff Allocation %'!G40</f>
        <v>0</v>
      </c>
      <c r="K40" s="223">
        <f>$D40*'Staff Allocation %'!H40</f>
        <v>0</v>
      </c>
      <c r="L40" s="223">
        <f>$D40*'Staff Allocation %'!I40</f>
        <v>0</v>
      </c>
      <c r="M40" s="223">
        <f>$D40*'Staff Allocation %'!J40</f>
        <v>0</v>
      </c>
      <c r="N40" s="223">
        <f>$D40*'Staff Allocation %'!K40</f>
        <v>0</v>
      </c>
      <c r="O40" s="223">
        <f>$D40*'Staff Allocation %'!L40</f>
        <v>0</v>
      </c>
      <c r="P40" s="223">
        <f>$D40*'Staff Allocation %'!M40</f>
        <v>0</v>
      </c>
      <c r="Q40" s="223">
        <f>$D40*'Staff Allocation %'!N40</f>
        <v>0</v>
      </c>
      <c r="R40" s="223">
        <f>$D40*'Staff Allocation %'!O40</f>
        <v>0</v>
      </c>
      <c r="S40" s="223">
        <f>$D40*'Staff Allocation %'!P40</f>
        <v>0</v>
      </c>
      <c r="T40" s="223">
        <f>$D40*'Staff Allocation %'!Q40</f>
        <v>0</v>
      </c>
      <c r="U40" s="223">
        <f t="shared" si="0"/>
        <v>0</v>
      </c>
    </row>
    <row r="41" spans="2:22" hidden="1" outlineLevel="1" x14ac:dyDescent="0.25">
      <c r="B41" t="str">
        <f>'Staffing Plan'!A42</f>
        <v>Employee 34</v>
      </c>
      <c r="D41" s="124">
        <f>Fringe!K43</f>
        <v>0</v>
      </c>
      <c r="F41" s="223">
        <f>$D41*'Staff Allocation %'!C41</f>
        <v>0</v>
      </c>
      <c r="G41" s="223">
        <f>$D41*'Staff Allocation %'!D41</f>
        <v>0</v>
      </c>
      <c r="H41" s="223">
        <f>$D41*'Staff Allocation %'!E41</f>
        <v>0</v>
      </c>
      <c r="I41" s="223">
        <f>$D41*'Staff Allocation %'!F41</f>
        <v>0</v>
      </c>
      <c r="J41" s="223">
        <f>$D41*'Staff Allocation %'!G41</f>
        <v>0</v>
      </c>
      <c r="K41" s="223">
        <f>$D41*'Staff Allocation %'!H41</f>
        <v>0</v>
      </c>
      <c r="L41" s="223">
        <f>$D41*'Staff Allocation %'!I41</f>
        <v>0</v>
      </c>
      <c r="M41" s="223">
        <f>$D41*'Staff Allocation %'!J41</f>
        <v>0</v>
      </c>
      <c r="N41" s="223">
        <f>$D41*'Staff Allocation %'!K41</f>
        <v>0</v>
      </c>
      <c r="O41" s="223">
        <f>$D41*'Staff Allocation %'!L41</f>
        <v>0</v>
      </c>
      <c r="P41" s="223">
        <f>$D41*'Staff Allocation %'!M41</f>
        <v>0</v>
      </c>
      <c r="Q41" s="223">
        <f>$D41*'Staff Allocation %'!N41</f>
        <v>0</v>
      </c>
      <c r="R41" s="223">
        <f>$D41*'Staff Allocation %'!O41</f>
        <v>0</v>
      </c>
      <c r="S41" s="223">
        <f>$D41*'Staff Allocation %'!P41</f>
        <v>0</v>
      </c>
      <c r="T41" s="223">
        <f>$D41*'Staff Allocation %'!Q41</f>
        <v>0</v>
      </c>
      <c r="U41" s="223">
        <f t="shared" si="0"/>
        <v>0</v>
      </c>
    </row>
    <row r="42" spans="2:22" hidden="1" outlineLevel="1" x14ac:dyDescent="0.25">
      <c r="B42" t="str">
        <f>'Staffing Plan'!A43</f>
        <v>Employee 35</v>
      </c>
      <c r="D42" s="124">
        <f>Fringe!K44</f>
        <v>0</v>
      </c>
      <c r="F42" s="223">
        <f>$D42*'Staff Allocation %'!C42</f>
        <v>0</v>
      </c>
      <c r="G42" s="223">
        <f>$D42*'Staff Allocation %'!D42</f>
        <v>0</v>
      </c>
      <c r="H42" s="223">
        <f>$D42*'Staff Allocation %'!E42</f>
        <v>0</v>
      </c>
      <c r="I42" s="223">
        <f>$D42*'Staff Allocation %'!F42</f>
        <v>0</v>
      </c>
      <c r="J42" s="223">
        <f>$D42*'Staff Allocation %'!G42</f>
        <v>0</v>
      </c>
      <c r="K42" s="223">
        <f>$D42*'Staff Allocation %'!H42</f>
        <v>0</v>
      </c>
      <c r="L42" s="223">
        <f>$D42*'Staff Allocation %'!I42</f>
        <v>0</v>
      </c>
      <c r="M42" s="223">
        <f>$D42*'Staff Allocation %'!J42</f>
        <v>0</v>
      </c>
      <c r="N42" s="223">
        <f>$D42*'Staff Allocation %'!K42</f>
        <v>0</v>
      </c>
      <c r="O42" s="223">
        <f>$D42*'Staff Allocation %'!L42</f>
        <v>0</v>
      </c>
      <c r="P42" s="223">
        <f>$D42*'Staff Allocation %'!M42</f>
        <v>0</v>
      </c>
      <c r="Q42" s="223">
        <f>$D42*'Staff Allocation %'!N42</f>
        <v>0</v>
      </c>
      <c r="R42" s="223">
        <f>$D42*'Staff Allocation %'!O42</f>
        <v>0</v>
      </c>
      <c r="S42" s="223">
        <f>$D42*'Staff Allocation %'!P42</f>
        <v>0</v>
      </c>
      <c r="T42" s="223">
        <f>$D42*'Staff Allocation %'!Q42</f>
        <v>0</v>
      </c>
      <c r="U42" s="223">
        <f t="shared" si="0"/>
        <v>0</v>
      </c>
    </row>
    <row r="43" spans="2:22" hidden="1" outlineLevel="1" x14ac:dyDescent="0.25">
      <c r="B43" t="str">
        <f>'Staffing Plan'!A44</f>
        <v>Employee 36</v>
      </c>
      <c r="D43" s="124">
        <f>Fringe!K45</f>
        <v>0</v>
      </c>
      <c r="F43" s="223">
        <f>$D43*'Staff Allocation %'!C43</f>
        <v>0</v>
      </c>
      <c r="G43" s="223">
        <f>$D43*'Staff Allocation %'!D43</f>
        <v>0</v>
      </c>
      <c r="H43" s="223">
        <f>$D43*'Staff Allocation %'!E43</f>
        <v>0</v>
      </c>
      <c r="I43" s="223">
        <f>$D43*'Staff Allocation %'!F43</f>
        <v>0</v>
      </c>
      <c r="J43" s="223">
        <f>$D43*'Staff Allocation %'!G43</f>
        <v>0</v>
      </c>
      <c r="K43" s="223">
        <f>$D43*'Staff Allocation %'!H43</f>
        <v>0</v>
      </c>
      <c r="L43" s="223">
        <f>$D43*'Staff Allocation %'!I43</f>
        <v>0</v>
      </c>
      <c r="M43" s="223">
        <f>$D43*'Staff Allocation %'!J43</f>
        <v>0</v>
      </c>
      <c r="N43" s="223">
        <f>$D43*'Staff Allocation %'!K43</f>
        <v>0</v>
      </c>
      <c r="O43" s="223">
        <f>$D43*'Staff Allocation %'!L43</f>
        <v>0</v>
      </c>
      <c r="P43" s="223">
        <f>$D43*'Staff Allocation %'!M43</f>
        <v>0</v>
      </c>
      <c r="Q43" s="223">
        <f>$D43*'Staff Allocation %'!N43</f>
        <v>0</v>
      </c>
      <c r="R43" s="223">
        <f>$D43*'Staff Allocation %'!O43</f>
        <v>0</v>
      </c>
      <c r="S43" s="223">
        <f>$D43*'Staff Allocation %'!P43</f>
        <v>0</v>
      </c>
      <c r="T43" s="223">
        <f>$D43*'Staff Allocation %'!Q43</f>
        <v>0</v>
      </c>
      <c r="U43" s="223">
        <f t="shared" si="0"/>
        <v>0</v>
      </c>
    </row>
    <row r="44" spans="2:22" hidden="1" outlineLevel="1" x14ac:dyDescent="0.25">
      <c r="B44" t="str">
        <f>'Staffing Plan'!A45</f>
        <v>Employee 37</v>
      </c>
      <c r="D44" s="124">
        <f>Fringe!K46</f>
        <v>0</v>
      </c>
      <c r="F44" s="223">
        <f>$D44*'Staff Allocation %'!C44</f>
        <v>0</v>
      </c>
      <c r="G44" s="223">
        <f>$D44*'Staff Allocation %'!D44</f>
        <v>0</v>
      </c>
      <c r="H44" s="223">
        <f>$D44*'Staff Allocation %'!E44</f>
        <v>0</v>
      </c>
      <c r="I44" s="223">
        <f>$D44*'Staff Allocation %'!F44</f>
        <v>0</v>
      </c>
      <c r="J44" s="223">
        <f>$D44*'Staff Allocation %'!G44</f>
        <v>0</v>
      </c>
      <c r="K44" s="223">
        <f>$D44*'Staff Allocation %'!H44</f>
        <v>0</v>
      </c>
      <c r="L44" s="223">
        <f>$D44*'Staff Allocation %'!I44</f>
        <v>0</v>
      </c>
      <c r="M44" s="223">
        <f>$D44*'Staff Allocation %'!J44</f>
        <v>0</v>
      </c>
      <c r="N44" s="223">
        <f>$D44*'Staff Allocation %'!K44</f>
        <v>0</v>
      </c>
      <c r="O44" s="223">
        <f>$D44*'Staff Allocation %'!L44</f>
        <v>0</v>
      </c>
      <c r="P44" s="223">
        <f>$D44*'Staff Allocation %'!M44</f>
        <v>0</v>
      </c>
      <c r="Q44" s="223">
        <f>$D44*'Staff Allocation %'!N44</f>
        <v>0</v>
      </c>
      <c r="R44" s="223">
        <f>$D44*'Staff Allocation %'!O44</f>
        <v>0</v>
      </c>
      <c r="S44" s="223">
        <f>$D44*'Staff Allocation %'!P44</f>
        <v>0</v>
      </c>
      <c r="T44" s="223">
        <f>$D44*'Staff Allocation %'!Q44</f>
        <v>0</v>
      </c>
      <c r="U44" s="223">
        <f t="shared" si="0"/>
        <v>0</v>
      </c>
    </row>
    <row r="45" spans="2:22" hidden="1" outlineLevel="1" x14ac:dyDescent="0.25">
      <c r="B45" t="str">
        <f>'Staffing Plan'!A46</f>
        <v>Employee 38</v>
      </c>
      <c r="D45" s="124">
        <f>Fringe!K47</f>
        <v>0</v>
      </c>
      <c r="F45" s="223">
        <f>$D45*'Staff Allocation %'!C45</f>
        <v>0</v>
      </c>
      <c r="G45" s="223">
        <f>$D45*'Staff Allocation %'!D45</f>
        <v>0</v>
      </c>
      <c r="H45" s="223">
        <f>$D45*'Staff Allocation %'!E45</f>
        <v>0</v>
      </c>
      <c r="I45" s="223">
        <f>$D45*'Staff Allocation %'!F45</f>
        <v>0</v>
      </c>
      <c r="J45" s="223">
        <f>$D45*'Staff Allocation %'!G45</f>
        <v>0</v>
      </c>
      <c r="K45" s="223">
        <f>$D45*'Staff Allocation %'!H45</f>
        <v>0</v>
      </c>
      <c r="L45" s="223">
        <f>$D45*'Staff Allocation %'!I45</f>
        <v>0</v>
      </c>
      <c r="M45" s="223">
        <f>$D45*'Staff Allocation %'!J45</f>
        <v>0</v>
      </c>
      <c r="N45" s="223">
        <f>$D45*'Staff Allocation %'!K45</f>
        <v>0</v>
      </c>
      <c r="O45" s="223">
        <f>$D45*'Staff Allocation %'!L45</f>
        <v>0</v>
      </c>
      <c r="P45" s="223">
        <f>$D45*'Staff Allocation %'!M45</f>
        <v>0</v>
      </c>
      <c r="Q45" s="223">
        <f>$D45*'Staff Allocation %'!N45</f>
        <v>0</v>
      </c>
      <c r="R45" s="223">
        <f>$D45*'Staff Allocation %'!O45</f>
        <v>0</v>
      </c>
      <c r="S45" s="223">
        <f>$D45*'Staff Allocation %'!P45</f>
        <v>0</v>
      </c>
      <c r="T45" s="223">
        <f>$D45*'Staff Allocation %'!Q45</f>
        <v>0</v>
      </c>
      <c r="U45" s="223">
        <f t="shared" si="0"/>
        <v>0</v>
      </c>
    </row>
    <row r="46" spans="2:22" hidden="1" outlineLevel="1" x14ac:dyDescent="0.25">
      <c r="B46" t="str">
        <f>'Staffing Plan'!A47</f>
        <v>Employee 39</v>
      </c>
      <c r="D46" s="124">
        <f>Fringe!K48</f>
        <v>0</v>
      </c>
      <c r="F46" s="223">
        <f>$D46*'Staff Allocation %'!C46</f>
        <v>0</v>
      </c>
      <c r="G46" s="223">
        <f>$D46*'Staff Allocation %'!D46</f>
        <v>0</v>
      </c>
      <c r="H46" s="223">
        <f>$D46*'Staff Allocation %'!E46</f>
        <v>0</v>
      </c>
      <c r="I46" s="223">
        <f>$D46*'Staff Allocation %'!F46</f>
        <v>0</v>
      </c>
      <c r="J46" s="223">
        <f>$D46*'Staff Allocation %'!G46</f>
        <v>0</v>
      </c>
      <c r="K46" s="223">
        <f>$D46*'Staff Allocation %'!H46</f>
        <v>0</v>
      </c>
      <c r="L46" s="223">
        <f>$D46*'Staff Allocation %'!I46</f>
        <v>0</v>
      </c>
      <c r="M46" s="223">
        <f>$D46*'Staff Allocation %'!J46</f>
        <v>0</v>
      </c>
      <c r="N46" s="223">
        <f>$D46*'Staff Allocation %'!K46</f>
        <v>0</v>
      </c>
      <c r="O46" s="223">
        <f>$D46*'Staff Allocation %'!L46</f>
        <v>0</v>
      </c>
      <c r="P46" s="223">
        <f>$D46*'Staff Allocation %'!M46</f>
        <v>0</v>
      </c>
      <c r="Q46" s="223">
        <f>$D46*'Staff Allocation %'!N46</f>
        <v>0</v>
      </c>
      <c r="R46" s="223">
        <f>$D46*'Staff Allocation %'!O46</f>
        <v>0</v>
      </c>
      <c r="S46" s="223">
        <f>$D46*'Staff Allocation %'!P46</f>
        <v>0</v>
      </c>
      <c r="T46" s="223">
        <f>$D46*'Staff Allocation %'!Q46</f>
        <v>0</v>
      </c>
      <c r="U46" s="223">
        <f t="shared" si="0"/>
        <v>0</v>
      </c>
    </row>
    <row r="47" spans="2:22" hidden="1" outlineLevel="1" x14ac:dyDescent="0.25">
      <c r="B47" t="str">
        <f>'Staffing Plan'!A48</f>
        <v>Employee 40</v>
      </c>
      <c r="D47" s="124">
        <f>Fringe!K49</f>
        <v>0</v>
      </c>
      <c r="F47" s="223">
        <f>$D47*'Staff Allocation %'!C47</f>
        <v>0</v>
      </c>
      <c r="G47" s="223">
        <f>$D47*'Staff Allocation %'!D47</f>
        <v>0</v>
      </c>
      <c r="H47" s="223">
        <f>$D47*'Staff Allocation %'!E47</f>
        <v>0</v>
      </c>
      <c r="I47" s="223">
        <f>$D47*'Staff Allocation %'!F47</f>
        <v>0</v>
      </c>
      <c r="J47" s="223">
        <f>$D47*'Staff Allocation %'!G47</f>
        <v>0</v>
      </c>
      <c r="K47" s="223">
        <f>$D47*'Staff Allocation %'!H47</f>
        <v>0</v>
      </c>
      <c r="L47" s="223">
        <f>$D47*'Staff Allocation %'!I47</f>
        <v>0</v>
      </c>
      <c r="M47" s="223">
        <f>$D47*'Staff Allocation %'!J47</f>
        <v>0</v>
      </c>
      <c r="N47" s="223">
        <f>$D47*'Staff Allocation %'!K47</f>
        <v>0</v>
      </c>
      <c r="O47" s="223">
        <f>$D47*'Staff Allocation %'!L47</f>
        <v>0</v>
      </c>
      <c r="P47" s="223">
        <f>$D47*'Staff Allocation %'!M47</f>
        <v>0</v>
      </c>
      <c r="Q47" s="223">
        <f>$D47*'Staff Allocation %'!N47</f>
        <v>0</v>
      </c>
      <c r="R47" s="223">
        <f>$D47*'Staff Allocation %'!O47</f>
        <v>0</v>
      </c>
      <c r="S47" s="223">
        <f>$D47*'Staff Allocation %'!P47</f>
        <v>0</v>
      </c>
      <c r="T47" s="223">
        <f>$D47*'Staff Allocation %'!Q47</f>
        <v>0</v>
      </c>
      <c r="U47" s="223">
        <f t="shared" si="0"/>
        <v>0</v>
      </c>
    </row>
    <row r="48" spans="2:22" hidden="1" outlineLevel="1" x14ac:dyDescent="0.25">
      <c r="B48" t="str">
        <f>'Staffing Plan'!A49</f>
        <v>Employee 41</v>
      </c>
      <c r="D48" s="124">
        <f>Fringe!K50</f>
        <v>0</v>
      </c>
      <c r="F48" s="223">
        <f>$D48*'Staff Allocation %'!C48</f>
        <v>0</v>
      </c>
      <c r="G48" s="223">
        <f>$D48*'Staff Allocation %'!D48</f>
        <v>0</v>
      </c>
      <c r="H48" s="223">
        <f>$D48*'Staff Allocation %'!E48</f>
        <v>0</v>
      </c>
      <c r="I48" s="223">
        <f>$D48*'Staff Allocation %'!F48</f>
        <v>0</v>
      </c>
      <c r="J48" s="223">
        <f>$D48*'Staff Allocation %'!G48</f>
        <v>0</v>
      </c>
      <c r="K48" s="223">
        <f>$D48*'Staff Allocation %'!H48</f>
        <v>0</v>
      </c>
      <c r="L48" s="223">
        <f>$D48*'Staff Allocation %'!I48</f>
        <v>0</v>
      </c>
      <c r="M48" s="223">
        <f>$D48*'Staff Allocation %'!J48</f>
        <v>0</v>
      </c>
      <c r="N48" s="223">
        <f>$D48*'Staff Allocation %'!K48</f>
        <v>0</v>
      </c>
      <c r="O48" s="223">
        <f>$D48*'Staff Allocation %'!L48</f>
        <v>0</v>
      </c>
      <c r="P48" s="223">
        <f>$D48*'Staff Allocation %'!M48</f>
        <v>0</v>
      </c>
      <c r="Q48" s="223">
        <f>$D48*'Staff Allocation %'!N48</f>
        <v>0</v>
      </c>
      <c r="R48" s="223">
        <f>$D48*'Staff Allocation %'!O48</f>
        <v>0</v>
      </c>
      <c r="S48" s="223">
        <f>$D48*'Staff Allocation %'!P48</f>
        <v>0</v>
      </c>
      <c r="T48" s="223">
        <f>$D48*'Staff Allocation %'!Q48</f>
        <v>0</v>
      </c>
      <c r="U48" s="223">
        <f t="shared" si="0"/>
        <v>0</v>
      </c>
    </row>
    <row r="49" spans="2:21" hidden="1" outlineLevel="1" x14ac:dyDescent="0.25">
      <c r="B49" t="str">
        <f>'Staffing Plan'!A50</f>
        <v>Employee 42</v>
      </c>
      <c r="D49" s="124">
        <f>Fringe!K51</f>
        <v>0</v>
      </c>
      <c r="F49" s="223">
        <f>$D49*'Staff Allocation %'!C49</f>
        <v>0</v>
      </c>
      <c r="G49" s="223">
        <f>$D49*'Staff Allocation %'!D49</f>
        <v>0</v>
      </c>
      <c r="H49" s="223">
        <f>$D49*'Staff Allocation %'!E49</f>
        <v>0</v>
      </c>
      <c r="I49" s="223">
        <f>$D49*'Staff Allocation %'!F49</f>
        <v>0</v>
      </c>
      <c r="J49" s="223">
        <f>$D49*'Staff Allocation %'!G49</f>
        <v>0</v>
      </c>
      <c r="K49" s="223">
        <f>$D49*'Staff Allocation %'!H49</f>
        <v>0</v>
      </c>
      <c r="L49" s="223">
        <f>$D49*'Staff Allocation %'!I49</f>
        <v>0</v>
      </c>
      <c r="M49" s="223">
        <f>$D49*'Staff Allocation %'!J49</f>
        <v>0</v>
      </c>
      <c r="N49" s="223">
        <f>$D49*'Staff Allocation %'!K49</f>
        <v>0</v>
      </c>
      <c r="O49" s="223">
        <f>$D49*'Staff Allocation %'!L49</f>
        <v>0</v>
      </c>
      <c r="P49" s="223">
        <f>$D49*'Staff Allocation %'!M49</f>
        <v>0</v>
      </c>
      <c r="Q49" s="223">
        <f>$D49*'Staff Allocation %'!N49</f>
        <v>0</v>
      </c>
      <c r="R49" s="223">
        <f>$D49*'Staff Allocation %'!O49</f>
        <v>0</v>
      </c>
      <c r="S49" s="223">
        <f>$D49*'Staff Allocation %'!P49</f>
        <v>0</v>
      </c>
      <c r="T49" s="223">
        <f>$D49*'Staff Allocation %'!Q49</f>
        <v>0</v>
      </c>
      <c r="U49" s="223">
        <f t="shared" si="0"/>
        <v>0</v>
      </c>
    </row>
    <row r="50" spans="2:21" hidden="1" outlineLevel="1" x14ac:dyDescent="0.25">
      <c r="B50" t="str">
        <f>'Staffing Plan'!A51</f>
        <v>Employee 43</v>
      </c>
      <c r="D50" s="124">
        <f>Fringe!K52</f>
        <v>0</v>
      </c>
      <c r="F50" s="223">
        <f>$D50*'Staff Allocation %'!C50</f>
        <v>0</v>
      </c>
      <c r="G50" s="223">
        <f>$D50*'Staff Allocation %'!D50</f>
        <v>0</v>
      </c>
      <c r="H50" s="223">
        <f>$D50*'Staff Allocation %'!E50</f>
        <v>0</v>
      </c>
      <c r="I50" s="223">
        <f>$D50*'Staff Allocation %'!F50</f>
        <v>0</v>
      </c>
      <c r="J50" s="223">
        <f>$D50*'Staff Allocation %'!G50</f>
        <v>0</v>
      </c>
      <c r="K50" s="223">
        <f>$D50*'Staff Allocation %'!H50</f>
        <v>0</v>
      </c>
      <c r="L50" s="223">
        <f>$D50*'Staff Allocation %'!I50</f>
        <v>0</v>
      </c>
      <c r="M50" s="223">
        <f>$D50*'Staff Allocation %'!J50</f>
        <v>0</v>
      </c>
      <c r="N50" s="223">
        <f>$D50*'Staff Allocation %'!K50</f>
        <v>0</v>
      </c>
      <c r="O50" s="223">
        <f>$D50*'Staff Allocation %'!L50</f>
        <v>0</v>
      </c>
      <c r="P50" s="223">
        <f>$D50*'Staff Allocation %'!M50</f>
        <v>0</v>
      </c>
      <c r="Q50" s="223">
        <f>$D50*'Staff Allocation %'!N50</f>
        <v>0</v>
      </c>
      <c r="R50" s="223">
        <f>$D50*'Staff Allocation %'!O50</f>
        <v>0</v>
      </c>
      <c r="S50" s="223">
        <f>$D50*'Staff Allocation %'!P50</f>
        <v>0</v>
      </c>
      <c r="T50" s="223">
        <f>$D50*'Staff Allocation %'!Q50</f>
        <v>0</v>
      </c>
      <c r="U50" s="223">
        <f t="shared" si="0"/>
        <v>0</v>
      </c>
    </row>
    <row r="51" spans="2:21" hidden="1" outlineLevel="1" x14ac:dyDescent="0.25">
      <c r="B51" t="str">
        <f>'Staffing Plan'!A52</f>
        <v>Employee 44</v>
      </c>
      <c r="D51" s="124">
        <f>Fringe!K53</f>
        <v>0</v>
      </c>
      <c r="F51" s="223">
        <f>$D51*'Staff Allocation %'!C51</f>
        <v>0</v>
      </c>
      <c r="G51" s="223">
        <f>$D51*'Staff Allocation %'!D51</f>
        <v>0</v>
      </c>
      <c r="H51" s="223">
        <f>$D51*'Staff Allocation %'!E51</f>
        <v>0</v>
      </c>
      <c r="I51" s="223">
        <f>$D51*'Staff Allocation %'!F51</f>
        <v>0</v>
      </c>
      <c r="J51" s="223">
        <f>$D51*'Staff Allocation %'!G51</f>
        <v>0</v>
      </c>
      <c r="K51" s="223">
        <f>$D51*'Staff Allocation %'!H51</f>
        <v>0</v>
      </c>
      <c r="L51" s="223">
        <f>$D51*'Staff Allocation %'!I51</f>
        <v>0</v>
      </c>
      <c r="M51" s="223">
        <f>$D51*'Staff Allocation %'!J51</f>
        <v>0</v>
      </c>
      <c r="N51" s="223">
        <f>$D51*'Staff Allocation %'!K51</f>
        <v>0</v>
      </c>
      <c r="O51" s="223">
        <f>$D51*'Staff Allocation %'!L51</f>
        <v>0</v>
      </c>
      <c r="P51" s="223">
        <f>$D51*'Staff Allocation %'!M51</f>
        <v>0</v>
      </c>
      <c r="Q51" s="223">
        <f>$D51*'Staff Allocation %'!N51</f>
        <v>0</v>
      </c>
      <c r="R51" s="223">
        <f>$D51*'Staff Allocation %'!O51</f>
        <v>0</v>
      </c>
      <c r="S51" s="223">
        <f>$D51*'Staff Allocation %'!P51</f>
        <v>0</v>
      </c>
      <c r="T51" s="223">
        <f>$D51*'Staff Allocation %'!Q51</f>
        <v>0</v>
      </c>
      <c r="U51" s="223">
        <f t="shared" si="0"/>
        <v>0</v>
      </c>
    </row>
    <row r="52" spans="2:21" hidden="1" outlineLevel="1" x14ac:dyDescent="0.25">
      <c r="B52" t="str">
        <f>'Staffing Plan'!A53</f>
        <v>Employee 45</v>
      </c>
      <c r="D52" s="124">
        <f>Fringe!K54</f>
        <v>0</v>
      </c>
      <c r="F52" s="223">
        <f>$D52*'Staff Allocation %'!C52</f>
        <v>0</v>
      </c>
      <c r="G52" s="223">
        <f>$D52*'Staff Allocation %'!D52</f>
        <v>0</v>
      </c>
      <c r="H52" s="223">
        <f>$D52*'Staff Allocation %'!E52</f>
        <v>0</v>
      </c>
      <c r="I52" s="223">
        <f>$D52*'Staff Allocation %'!F52</f>
        <v>0</v>
      </c>
      <c r="J52" s="223">
        <f>$D52*'Staff Allocation %'!G52</f>
        <v>0</v>
      </c>
      <c r="K52" s="223">
        <f>$D52*'Staff Allocation %'!H52</f>
        <v>0</v>
      </c>
      <c r="L52" s="223">
        <f>$D52*'Staff Allocation %'!I52</f>
        <v>0</v>
      </c>
      <c r="M52" s="223">
        <f>$D52*'Staff Allocation %'!J52</f>
        <v>0</v>
      </c>
      <c r="N52" s="223">
        <f>$D52*'Staff Allocation %'!K52</f>
        <v>0</v>
      </c>
      <c r="O52" s="223">
        <f>$D52*'Staff Allocation %'!L52</f>
        <v>0</v>
      </c>
      <c r="P52" s="223">
        <f>$D52*'Staff Allocation %'!M52</f>
        <v>0</v>
      </c>
      <c r="Q52" s="223">
        <f>$D52*'Staff Allocation %'!N52</f>
        <v>0</v>
      </c>
      <c r="R52" s="223">
        <f>$D52*'Staff Allocation %'!O52</f>
        <v>0</v>
      </c>
      <c r="S52" s="223">
        <f>$D52*'Staff Allocation %'!P52</f>
        <v>0</v>
      </c>
      <c r="T52" s="223">
        <f>$D52*'Staff Allocation %'!Q52</f>
        <v>0</v>
      </c>
      <c r="U52" s="223">
        <f t="shared" si="0"/>
        <v>0</v>
      </c>
    </row>
    <row r="53" spans="2:21" hidden="1" outlineLevel="1" x14ac:dyDescent="0.25">
      <c r="B53" t="str">
        <f>'Staffing Plan'!A54</f>
        <v>Employee 46</v>
      </c>
      <c r="D53" s="124">
        <f>Fringe!K55</f>
        <v>0</v>
      </c>
      <c r="F53" s="223">
        <f>$D53*'Staff Allocation %'!C53</f>
        <v>0</v>
      </c>
      <c r="G53" s="223">
        <f>$D53*'Staff Allocation %'!D53</f>
        <v>0</v>
      </c>
      <c r="H53" s="223">
        <f>$D53*'Staff Allocation %'!E53</f>
        <v>0</v>
      </c>
      <c r="I53" s="223">
        <f>$D53*'Staff Allocation %'!F53</f>
        <v>0</v>
      </c>
      <c r="J53" s="223">
        <f>$D53*'Staff Allocation %'!G53</f>
        <v>0</v>
      </c>
      <c r="K53" s="223">
        <f>$D53*'Staff Allocation %'!H53</f>
        <v>0</v>
      </c>
      <c r="L53" s="223">
        <f>$D53*'Staff Allocation %'!I53</f>
        <v>0</v>
      </c>
      <c r="M53" s="223">
        <f>$D53*'Staff Allocation %'!J53</f>
        <v>0</v>
      </c>
      <c r="N53" s="223">
        <f>$D53*'Staff Allocation %'!K53</f>
        <v>0</v>
      </c>
      <c r="O53" s="223">
        <f>$D53*'Staff Allocation %'!L53</f>
        <v>0</v>
      </c>
      <c r="P53" s="223">
        <f>$D53*'Staff Allocation %'!M53</f>
        <v>0</v>
      </c>
      <c r="Q53" s="223">
        <f>$D53*'Staff Allocation %'!N53</f>
        <v>0</v>
      </c>
      <c r="R53" s="223">
        <f>$D53*'Staff Allocation %'!O53</f>
        <v>0</v>
      </c>
      <c r="S53" s="223">
        <f>$D53*'Staff Allocation %'!P53</f>
        <v>0</v>
      </c>
      <c r="T53" s="223">
        <f>$D53*'Staff Allocation %'!Q53</f>
        <v>0</v>
      </c>
      <c r="U53" s="223">
        <f t="shared" si="0"/>
        <v>0</v>
      </c>
    </row>
    <row r="54" spans="2:21" hidden="1" outlineLevel="1" x14ac:dyDescent="0.25">
      <c r="B54" t="str">
        <f>'Staffing Plan'!A55</f>
        <v>Employee 47</v>
      </c>
      <c r="D54" s="124">
        <f>Fringe!K56</f>
        <v>0</v>
      </c>
      <c r="F54" s="223">
        <f>$D54*'Staff Allocation %'!C54</f>
        <v>0</v>
      </c>
      <c r="G54" s="223">
        <f>$D54*'Staff Allocation %'!D54</f>
        <v>0</v>
      </c>
      <c r="H54" s="223">
        <f>$D54*'Staff Allocation %'!E54</f>
        <v>0</v>
      </c>
      <c r="I54" s="223">
        <f>$D54*'Staff Allocation %'!F54</f>
        <v>0</v>
      </c>
      <c r="J54" s="223">
        <f>$D54*'Staff Allocation %'!G54</f>
        <v>0</v>
      </c>
      <c r="K54" s="223">
        <f>$D54*'Staff Allocation %'!H54</f>
        <v>0</v>
      </c>
      <c r="L54" s="223">
        <f>$D54*'Staff Allocation %'!I54</f>
        <v>0</v>
      </c>
      <c r="M54" s="223">
        <f>$D54*'Staff Allocation %'!J54</f>
        <v>0</v>
      </c>
      <c r="N54" s="223">
        <f>$D54*'Staff Allocation %'!K54</f>
        <v>0</v>
      </c>
      <c r="O54" s="223">
        <f>$D54*'Staff Allocation %'!L54</f>
        <v>0</v>
      </c>
      <c r="P54" s="223">
        <f>$D54*'Staff Allocation %'!M54</f>
        <v>0</v>
      </c>
      <c r="Q54" s="223">
        <f>$D54*'Staff Allocation %'!N54</f>
        <v>0</v>
      </c>
      <c r="R54" s="223">
        <f>$D54*'Staff Allocation %'!O54</f>
        <v>0</v>
      </c>
      <c r="S54" s="223">
        <f>$D54*'Staff Allocation %'!P54</f>
        <v>0</v>
      </c>
      <c r="T54" s="223">
        <f>$D54*'Staff Allocation %'!Q54</f>
        <v>0</v>
      </c>
      <c r="U54" s="223">
        <f t="shared" si="0"/>
        <v>0</v>
      </c>
    </row>
    <row r="55" spans="2:21" hidden="1" outlineLevel="1" x14ac:dyDescent="0.25">
      <c r="B55" t="str">
        <f>'Staffing Plan'!A56</f>
        <v>Employee 48</v>
      </c>
      <c r="D55" s="124">
        <f>Fringe!K57</f>
        <v>0</v>
      </c>
      <c r="F55" s="223">
        <f>$D55*'Staff Allocation %'!C55</f>
        <v>0</v>
      </c>
      <c r="G55" s="223">
        <f>$D55*'Staff Allocation %'!D55</f>
        <v>0</v>
      </c>
      <c r="H55" s="223">
        <f>$D55*'Staff Allocation %'!E55</f>
        <v>0</v>
      </c>
      <c r="I55" s="223">
        <f>$D55*'Staff Allocation %'!F55</f>
        <v>0</v>
      </c>
      <c r="J55" s="223">
        <f>$D55*'Staff Allocation %'!G55</f>
        <v>0</v>
      </c>
      <c r="K55" s="223">
        <f>$D55*'Staff Allocation %'!H55</f>
        <v>0</v>
      </c>
      <c r="L55" s="223">
        <f>$D55*'Staff Allocation %'!I55</f>
        <v>0</v>
      </c>
      <c r="M55" s="223">
        <f>$D55*'Staff Allocation %'!J55</f>
        <v>0</v>
      </c>
      <c r="N55" s="223">
        <f>$D55*'Staff Allocation %'!K55</f>
        <v>0</v>
      </c>
      <c r="O55" s="223">
        <f>$D55*'Staff Allocation %'!L55</f>
        <v>0</v>
      </c>
      <c r="P55" s="223">
        <f>$D55*'Staff Allocation %'!M55</f>
        <v>0</v>
      </c>
      <c r="Q55" s="223">
        <f>$D55*'Staff Allocation %'!N55</f>
        <v>0</v>
      </c>
      <c r="R55" s="223">
        <f>$D55*'Staff Allocation %'!O55</f>
        <v>0</v>
      </c>
      <c r="S55" s="223">
        <f>$D55*'Staff Allocation %'!P55</f>
        <v>0</v>
      </c>
      <c r="T55" s="223">
        <f>$D55*'Staff Allocation %'!Q55</f>
        <v>0</v>
      </c>
      <c r="U55" s="223">
        <f t="shared" si="0"/>
        <v>0</v>
      </c>
    </row>
    <row r="56" spans="2:21" hidden="1" outlineLevel="1" x14ac:dyDescent="0.25">
      <c r="B56" t="str">
        <f>'Staffing Plan'!A57</f>
        <v>Employee 49</v>
      </c>
      <c r="D56" s="124">
        <f>Fringe!K58</f>
        <v>0</v>
      </c>
      <c r="F56" s="223">
        <f>$D56*'Staff Allocation %'!C56</f>
        <v>0</v>
      </c>
      <c r="G56" s="223">
        <f>$D56*'Staff Allocation %'!D56</f>
        <v>0</v>
      </c>
      <c r="H56" s="223">
        <f>$D56*'Staff Allocation %'!E56</f>
        <v>0</v>
      </c>
      <c r="I56" s="223">
        <f>$D56*'Staff Allocation %'!F56</f>
        <v>0</v>
      </c>
      <c r="J56" s="223">
        <f>$D56*'Staff Allocation %'!G56</f>
        <v>0</v>
      </c>
      <c r="K56" s="223">
        <f>$D56*'Staff Allocation %'!H56</f>
        <v>0</v>
      </c>
      <c r="L56" s="223">
        <f>$D56*'Staff Allocation %'!I56</f>
        <v>0</v>
      </c>
      <c r="M56" s="223">
        <f>$D56*'Staff Allocation %'!J56</f>
        <v>0</v>
      </c>
      <c r="N56" s="223">
        <f>$D56*'Staff Allocation %'!K56</f>
        <v>0</v>
      </c>
      <c r="O56" s="223">
        <f>$D56*'Staff Allocation %'!L56</f>
        <v>0</v>
      </c>
      <c r="P56" s="223">
        <f>$D56*'Staff Allocation %'!M56</f>
        <v>0</v>
      </c>
      <c r="Q56" s="223">
        <f>$D56*'Staff Allocation %'!N56</f>
        <v>0</v>
      </c>
      <c r="R56" s="223">
        <f>$D56*'Staff Allocation %'!O56</f>
        <v>0</v>
      </c>
      <c r="S56" s="223">
        <f>$D56*'Staff Allocation %'!P56</f>
        <v>0</v>
      </c>
      <c r="T56" s="223">
        <f>$D56*'Staff Allocation %'!Q56</f>
        <v>0</v>
      </c>
      <c r="U56" s="223">
        <f t="shared" si="0"/>
        <v>0</v>
      </c>
    </row>
    <row r="57" spans="2:21" hidden="1" outlineLevel="1" x14ac:dyDescent="0.25">
      <c r="B57" t="str">
        <f>'Staffing Plan'!A58</f>
        <v>Employee 50</v>
      </c>
      <c r="D57" s="124">
        <f>Fringe!K59</f>
        <v>0</v>
      </c>
      <c r="F57" s="223">
        <f>$D57*'Staff Allocation %'!C57</f>
        <v>0</v>
      </c>
      <c r="G57" s="223">
        <f>$D57*'Staff Allocation %'!D57</f>
        <v>0</v>
      </c>
      <c r="H57" s="223">
        <f>$D57*'Staff Allocation %'!E57</f>
        <v>0</v>
      </c>
      <c r="I57" s="223">
        <f>$D57*'Staff Allocation %'!F57</f>
        <v>0</v>
      </c>
      <c r="J57" s="223">
        <f>$D57*'Staff Allocation %'!G57</f>
        <v>0</v>
      </c>
      <c r="K57" s="223">
        <f>$D57*'Staff Allocation %'!H57</f>
        <v>0</v>
      </c>
      <c r="L57" s="223">
        <f>$D57*'Staff Allocation %'!I57</f>
        <v>0</v>
      </c>
      <c r="M57" s="223">
        <f>$D57*'Staff Allocation %'!J57</f>
        <v>0</v>
      </c>
      <c r="N57" s="223">
        <f>$D57*'Staff Allocation %'!K57</f>
        <v>0</v>
      </c>
      <c r="O57" s="223">
        <f>$D57*'Staff Allocation %'!L57</f>
        <v>0</v>
      </c>
      <c r="P57" s="223">
        <f>$D57*'Staff Allocation %'!M57</f>
        <v>0</v>
      </c>
      <c r="Q57" s="223">
        <f>$D57*'Staff Allocation %'!N57</f>
        <v>0</v>
      </c>
      <c r="R57" s="223">
        <f>$D57*'Staff Allocation %'!O57</f>
        <v>0</v>
      </c>
      <c r="S57" s="223">
        <f>$D57*'Staff Allocation %'!P57</f>
        <v>0</v>
      </c>
      <c r="T57" s="223">
        <f>$D57*'Staff Allocation %'!Q57</f>
        <v>0</v>
      </c>
      <c r="U57" s="223">
        <f t="shared" si="0"/>
        <v>0</v>
      </c>
    </row>
    <row r="58" spans="2:21" hidden="1" outlineLevel="1" x14ac:dyDescent="0.25">
      <c r="B58" t="str">
        <f>'Staffing Plan'!A59</f>
        <v>Employee 51</v>
      </c>
      <c r="D58" s="124">
        <f>Fringe!K60</f>
        <v>0</v>
      </c>
      <c r="F58" s="223">
        <f>$D58*'Staff Allocation %'!C58</f>
        <v>0</v>
      </c>
      <c r="G58" s="223">
        <f>$D58*'Staff Allocation %'!D58</f>
        <v>0</v>
      </c>
      <c r="H58" s="223">
        <f>$D58*'Staff Allocation %'!E58</f>
        <v>0</v>
      </c>
      <c r="I58" s="223">
        <f>$D58*'Staff Allocation %'!F58</f>
        <v>0</v>
      </c>
      <c r="J58" s="223">
        <f>$D58*'Staff Allocation %'!G58</f>
        <v>0</v>
      </c>
      <c r="K58" s="223">
        <f>$D58*'Staff Allocation %'!H58</f>
        <v>0</v>
      </c>
      <c r="L58" s="223">
        <f>$D58*'Staff Allocation %'!I58</f>
        <v>0</v>
      </c>
      <c r="M58" s="223">
        <f>$D58*'Staff Allocation %'!J58</f>
        <v>0</v>
      </c>
      <c r="N58" s="223">
        <f>$D58*'Staff Allocation %'!K58</f>
        <v>0</v>
      </c>
      <c r="O58" s="223">
        <f>$D58*'Staff Allocation %'!L58</f>
        <v>0</v>
      </c>
      <c r="P58" s="223">
        <f>$D58*'Staff Allocation %'!M58</f>
        <v>0</v>
      </c>
      <c r="Q58" s="223">
        <f>$D58*'Staff Allocation %'!N58</f>
        <v>0</v>
      </c>
      <c r="R58" s="223">
        <f>$D58*'Staff Allocation %'!O58</f>
        <v>0</v>
      </c>
      <c r="S58" s="223">
        <f>$D58*'Staff Allocation %'!P58</f>
        <v>0</v>
      </c>
      <c r="T58" s="223">
        <f>$D58*'Staff Allocation %'!Q58</f>
        <v>0</v>
      </c>
      <c r="U58" s="223">
        <f t="shared" si="0"/>
        <v>0</v>
      </c>
    </row>
    <row r="59" spans="2:21" hidden="1" outlineLevel="1" x14ac:dyDescent="0.25">
      <c r="B59" t="str">
        <f>'Staffing Plan'!A60</f>
        <v>Employee 52</v>
      </c>
      <c r="D59" s="124">
        <f>Fringe!K61</f>
        <v>0</v>
      </c>
      <c r="F59" s="223">
        <f>$D59*'Staff Allocation %'!C59</f>
        <v>0</v>
      </c>
      <c r="G59" s="223">
        <f>$D59*'Staff Allocation %'!D59</f>
        <v>0</v>
      </c>
      <c r="H59" s="223">
        <f>$D59*'Staff Allocation %'!E59</f>
        <v>0</v>
      </c>
      <c r="I59" s="223">
        <f>$D59*'Staff Allocation %'!F59</f>
        <v>0</v>
      </c>
      <c r="J59" s="223">
        <f>$D59*'Staff Allocation %'!G59</f>
        <v>0</v>
      </c>
      <c r="K59" s="223">
        <f>$D59*'Staff Allocation %'!H59</f>
        <v>0</v>
      </c>
      <c r="L59" s="223">
        <f>$D59*'Staff Allocation %'!I59</f>
        <v>0</v>
      </c>
      <c r="M59" s="223">
        <f>$D59*'Staff Allocation %'!J59</f>
        <v>0</v>
      </c>
      <c r="N59" s="223">
        <f>$D59*'Staff Allocation %'!K59</f>
        <v>0</v>
      </c>
      <c r="O59" s="223">
        <f>$D59*'Staff Allocation %'!L59</f>
        <v>0</v>
      </c>
      <c r="P59" s="223">
        <f>$D59*'Staff Allocation %'!M59</f>
        <v>0</v>
      </c>
      <c r="Q59" s="223">
        <f>$D59*'Staff Allocation %'!N59</f>
        <v>0</v>
      </c>
      <c r="R59" s="223">
        <f>$D59*'Staff Allocation %'!O59</f>
        <v>0</v>
      </c>
      <c r="S59" s="223">
        <f>$D59*'Staff Allocation %'!P59</f>
        <v>0</v>
      </c>
      <c r="T59" s="223">
        <f>$D59*'Staff Allocation %'!Q59</f>
        <v>0</v>
      </c>
      <c r="U59" s="223">
        <f t="shared" si="0"/>
        <v>0</v>
      </c>
    </row>
    <row r="60" spans="2:21" hidden="1" outlineLevel="1" x14ac:dyDescent="0.25">
      <c r="B60" t="str">
        <f>'Staffing Plan'!A61</f>
        <v>Employee 53</v>
      </c>
      <c r="D60" s="124">
        <f>Fringe!K62</f>
        <v>0</v>
      </c>
      <c r="F60" s="223">
        <f>$D60*'Staff Allocation %'!C60</f>
        <v>0</v>
      </c>
      <c r="G60" s="223">
        <f>$D60*'Staff Allocation %'!D60</f>
        <v>0</v>
      </c>
      <c r="H60" s="223">
        <f>$D60*'Staff Allocation %'!E60</f>
        <v>0</v>
      </c>
      <c r="I60" s="223">
        <f>$D60*'Staff Allocation %'!F60</f>
        <v>0</v>
      </c>
      <c r="J60" s="223">
        <f>$D60*'Staff Allocation %'!G60</f>
        <v>0</v>
      </c>
      <c r="K60" s="223">
        <f>$D60*'Staff Allocation %'!H60</f>
        <v>0</v>
      </c>
      <c r="L60" s="223">
        <f>$D60*'Staff Allocation %'!I60</f>
        <v>0</v>
      </c>
      <c r="M60" s="223">
        <f>$D60*'Staff Allocation %'!J60</f>
        <v>0</v>
      </c>
      <c r="N60" s="223">
        <f>$D60*'Staff Allocation %'!K60</f>
        <v>0</v>
      </c>
      <c r="O60" s="223">
        <f>$D60*'Staff Allocation %'!L60</f>
        <v>0</v>
      </c>
      <c r="P60" s="223">
        <f>$D60*'Staff Allocation %'!M60</f>
        <v>0</v>
      </c>
      <c r="Q60" s="223">
        <f>$D60*'Staff Allocation %'!N60</f>
        <v>0</v>
      </c>
      <c r="R60" s="223">
        <f>$D60*'Staff Allocation %'!O60</f>
        <v>0</v>
      </c>
      <c r="S60" s="223">
        <f>$D60*'Staff Allocation %'!P60</f>
        <v>0</v>
      </c>
      <c r="T60" s="223">
        <f>$D60*'Staff Allocation %'!Q60</f>
        <v>0</v>
      </c>
      <c r="U60" s="223">
        <f t="shared" si="0"/>
        <v>0</v>
      </c>
    </row>
    <row r="61" spans="2:21" hidden="1" outlineLevel="1" x14ac:dyDescent="0.25">
      <c r="B61" t="str">
        <f>'Staffing Plan'!A62</f>
        <v>Employee 54</v>
      </c>
      <c r="D61" s="124">
        <f>Fringe!K63</f>
        <v>0</v>
      </c>
      <c r="F61" s="223">
        <f>$D61*'Staff Allocation %'!C61</f>
        <v>0</v>
      </c>
      <c r="G61" s="223">
        <f>$D61*'Staff Allocation %'!D61</f>
        <v>0</v>
      </c>
      <c r="H61" s="223">
        <f>$D61*'Staff Allocation %'!E61</f>
        <v>0</v>
      </c>
      <c r="I61" s="223">
        <f>$D61*'Staff Allocation %'!F61</f>
        <v>0</v>
      </c>
      <c r="J61" s="223">
        <f>$D61*'Staff Allocation %'!G61</f>
        <v>0</v>
      </c>
      <c r="K61" s="223">
        <f>$D61*'Staff Allocation %'!H61</f>
        <v>0</v>
      </c>
      <c r="L61" s="223">
        <f>$D61*'Staff Allocation %'!I61</f>
        <v>0</v>
      </c>
      <c r="M61" s="223">
        <f>$D61*'Staff Allocation %'!J61</f>
        <v>0</v>
      </c>
      <c r="N61" s="223">
        <f>$D61*'Staff Allocation %'!K61</f>
        <v>0</v>
      </c>
      <c r="O61" s="223">
        <f>$D61*'Staff Allocation %'!L61</f>
        <v>0</v>
      </c>
      <c r="P61" s="223">
        <f>$D61*'Staff Allocation %'!M61</f>
        <v>0</v>
      </c>
      <c r="Q61" s="223">
        <f>$D61*'Staff Allocation %'!N61</f>
        <v>0</v>
      </c>
      <c r="R61" s="223">
        <f>$D61*'Staff Allocation %'!O61</f>
        <v>0</v>
      </c>
      <c r="S61" s="223">
        <f>$D61*'Staff Allocation %'!P61</f>
        <v>0</v>
      </c>
      <c r="T61" s="223">
        <f>$D61*'Staff Allocation %'!Q61</f>
        <v>0</v>
      </c>
      <c r="U61" s="223">
        <f t="shared" si="0"/>
        <v>0</v>
      </c>
    </row>
    <row r="62" spans="2:21" hidden="1" outlineLevel="1" x14ac:dyDescent="0.25">
      <c r="B62" t="str">
        <f>'Staffing Plan'!A63</f>
        <v>Employee 55</v>
      </c>
      <c r="D62" s="124">
        <f>Fringe!K64</f>
        <v>0</v>
      </c>
      <c r="F62" s="223">
        <f>$D62*'Staff Allocation %'!C62</f>
        <v>0</v>
      </c>
      <c r="G62" s="223">
        <f>$D62*'Staff Allocation %'!D62</f>
        <v>0</v>
      </c>
      <c r="H62" s="223">
        <f>$D62*'Staff Allocation %'!E62</f>
        <v>0</v>
      </c>
      <c r="I62" s="223">
        <f>$D62*'Staff Allocation %'!F62</f>
        <v>0</v>
      </c>
      <c r="J62" s="223">
        <f>$D62*'Staff Allocation %'!G62</f>
        <v>0</v>
      </c>
      <c r="K62" s="223">
        <f>$D62*'Staff Allocation %'!H62</f>
        <v>0</v>
      </c>
      <c r="L62" s="223">
        <f>$D62*'Staff Allocation %'!I62</f>
        <v>0</v>
      </c>
      <c r="M62" s="223">
        <f>$D62*'Staff Allocation %'!J62</f>
        <v>0</v>
      </c>
      <c r="N62" s="223">
        <f>$D62*'Staff Allocation %'!K62</f>
        <v>0</v>
      </c>
      <c r="O62" s="223">
        <f>$D62*'Staff Allocation %'!L62</f>
        <v>0</v>
      </c>
      <c r="P62" s="223">
        <f>$D62*'Staff Allocation %'!M62</f>
        <v>0</v>
      </c>
      <c r="Q62" s="223">
        <f>$D62*'Staff Allocation %'!N62</f>
        <v>0</v>
      </c>
      <c r="R62" s="223">
        <f>$D62*'Staff Allocation %'!O62</f>
        <v>0</v>
      </c>
      <c r="S62" s="223">
        <f>$D62*'Staff Allocation %'!P62</f>
        <v>0</v>
      </c>
      <c r="T62" s="223">
        <f>$D62*'Staff Allocation %'!Q62</f>
        <v>0</v>
      </c>
      <c r="U62" s="223">
        <f t="shared" si="0"/>
        <v>0</v>
      </c>
    </row>
    <row r="63" spans="2:21" hidden="1" outlineLevel="1" x14ac:dyDescent="0.25">
      <c r="B63" t="str">
        <f>'Staffing Plan'!A64</f>
        <v>Employee 56</v>
      </c>
      <c r="D63" s="124">
        <f>Fringe!K65</f>
        <v>0</v>
      </c>
      <c r="F63" s="223">
        <f>$D63*'Staff Allocation %'!C63</f>
        <v>0</v>
      </c>
      <c r="G63" s="223">
        <f>$D63*'Staff Allocation %'!D63</f>
        <v>0</v>
      </c>
      <c r="H63" s="223">
        <f>$D63*'Staff Allocation %'!E63</f>
        <v>0</v>
      </c>
      <c r="I63" s="223">
        <f>$D63*'Staff Allocation %'!F63</f>
        <v>0</v>
      </c>
      <c r="J63" s="223">
        <f>$D63*'Staff Allocation %'!G63</f>
        <v>0</v>
      </c>
      <c r="K63" s="223">
        <f>$D63*'Staff Allocation %'!H63</f>
        <v>0</v>
      </c>
      <c r="L63" s="223">
        <f>$D63*'Staff Allocation %'!I63</f>
        <v>0</v>
      </c>
      <c r="M63" s="223">
        <f>$D63*'Staff Allocation %'!J63</f>
        <v>0</v>
      </c>
      <c r="N63" s="223">
        <f>$D63*'Staff Allocation %'!K63</f>
        <v>0</v>
      </c>
      <c r="O63" s="223">
        <f>$D63*'Staff Allocation %'!L63</f>
        <v>0</v>
      </c>
      <c r="P63" s="223">
        <f>$D63*'Staff Allocation %'!M63</f>
        <v>0</v>
      </c>
      <c r="Q63" s="223">
        <f>$D63*'Staff Allocation %'!N63</f>
        <v>0</v>
      </c>
      <c r="R63" s="223">
        <f>$D63*'Staff Allocation %'!O63</f>
        <v>0</v>
      </c>
      <c r="S63" s="223">
        <f>$D63*'Staff Allocation %'!P63</f>
        <v>0</v>
      </c>
      <c r="T63" s="223">
        <f>$D63*'Staff Allocation %'!Q63</f>
        <v>0</v>
      </c>
      <c r="U63" s="223">
        <f t="shared" si="0"/>
        <v>0</v>
      </c>
    </row>
    <row r="64" spans="2:21" hidden="1" outlineLevel="1" x14ac:dyDescent="0.25">
      <c r="B64" t="str">
        <f>'Staffing Plan'!A65</f>
        <v>Employee 57</v>
      </c>
      <c r="D64" s="124">
        <f>Fringe!K66</f>
        <v>0</v>
      </c>
      <c r="F64" s="223">
        <f>$D64*'Staff Allocation %'!C64</f>
        <v>0</v>
      </c>
      <c r="G64" s="223">
        <f>$D64*'Staff Allocation %'!D64</f>
        <v>0</v>
      </c>
      <c r="H64" s="223">
        <f>$D64*'Staff Allocation %'!E64</f>
        <v>0</v>
      </c>
      <c r="I64" s="223">
        <f>$D64*'Staff Allocation %'!F64</f>
        <v>0</v>
      </c>
      <c r="J64" s="223">
        <f>$D64*'Staff Allocation %'!G64</f>
        <v>0</v>
      </c>
      <c r="K64" s="223">
        <f>$D64*'Staff Allocation %'!H64</f>
        <v>0</v>
      </c>
      <c r="L64" s="223">
        <f>$D64*'Staff Allocation %'!I64</f>
        <v>0</v>
      </c>
      <c r="M64" s="223">
        <f>$D64*'Staff Allocation %'!J64</f>
        <v>0</v>
      </c>
      <c r="N64" s="223">
        <f>$D64*'Staff Allocation %'!K64</f>
        <v>0</v>
      </c>
      <c r="O64" s="223">
        <f>$D64*'Staff Allocation %'!L64</f>
        <v>0</v>
      </c>
      <c r="P64" s="223">
        <f>$D64*'Staff Allocation %'!M64</f>
        <v>0</v>
      </c>
      <c r="Q64" s="223">
        <f>$D64*'Staff Allocation %'!N64</f>
        <v>0</v>
      </c>
      <c r="R64" s="223">
        <f>$D64*'Staff Allocation %'!O64</f>
        <v>0</v>
      </c>
      <c r="S64" s="223">
        <f>$D64*'Staff Allocation %'!P64</f>
        <v>0</v>
      </c>
      <c r="T64" s="223">
        <f>$D64*'Staff Allocation %'!Q64</f>
        <v>0</v>
      </c>
      <c r="U64" s="223">
        <f t="shared" si="0"/>
        <v>0</v>
      </c>
    </row>
    <row r="65" spans="2:21" hidden="1" outlineLevel="1" x14ac:dyDescent="0.25">
      <c r="B65" t="str">
        <f>'Staffing Plan'!A66</f>
        <v>Employee 58</v>
      </c>
      <c r="D65" s="124">
        <f>Fringe!K67</f>
        <v>0</v>
      </c>
      <c r="F65" s="223">
        <f>$D65*'Staff Allocation %'!C65</f>
        <v>0</v>
      </c>
      <c r="G65" s="223">
        <f>$D65*'Staff Allocation %'!D65</f>
        <v>0</v>
      </c>
      <c r="H65" s="223">
        <f>$D65*'Staff Allocation %'!E65</f>
        <v>0</v>
      </c>
      <c r="I65" s="223">
        <f>$D65*'Staff Allocation %'!F65</f>
        <v>0</v>
      </c>
      <c r="J65" s="223">
        <f>$D65*'Staff Allocation %'!G65</f>
        <v>0</v>
      </c>
      <c r="K65" s="223">
        <f>$D65*'Staff Allocation %'!H65</f>
        <v>0</v>
      </c>
      <c r="L65" s="223">
        <f>$D65*'Staff Allocation %'!I65</f>
        <v>0</v>
      </c>
      <c r="M65" s="223">
        <f>$D65*'Staff Allocation %'!J65</f>
        <v>0</v>
      </c>
      <c r="N65" s="223">
        <f>$D65*'Staff Allocation %'!K65</f>
        <v>0</v>
      </c>
      <c r="O65" s="223">
        <f>$D65*'Staff Allocation %'!L65</f>
        <v>0</v>
      </c>
      <c r="P65" s="223">
        <f>$D65*'Staff Allocation %'!M65</f>
        <v>0</v>
      </c>
      <c r="Q65" s="223">
        <f>$D65*'Staff Allocation %'!N65</f>
        <v>0</v>
      </c>
      <c r="R65" s="223">
        <f>$D65*'Staff Allocation %'!O65</f>
        <v>0</v>
      </c>
      <c r="S65" s="223">
        <f>$D65*'Staff Allocation %'!P65</f>
        <v>0</v>
      </c>
      <c r="T65" s="223">
        <f>$D65*'Staff Allocation %'!Q65</f>
        <v>0</v>
      </c>
      <c r="U65" s="223">
        <f t="shared" si="0"/>
        <v>0</v>
      </c>
    </row>
    <row r="66" spans="2:21" hidden="1" outlineLevel="1" x14ac:dyDescent="0.25">
      <c r="B66" t="str">
        <f>'Staffing Plan'!A67</f>
        <v>Employee 59</v>
      </c>
      <c r="D66" s="124">
        <f>Fringe!K68</f>
        <v>0</v>
      </c>
      <c r="F66" s="223">
        <f>$D66*'Staff Allocation %'!C66</f>
        <v>0</v>
      </c>
      <c r="G66" s="223">
        <f>$D66*'Staff Allocation %'!D66</f>
        <v>0</v>
      </c>
      <c r="H66" s="223">
        <f>$D66*'Staff Allocation %'!E66</f>
        <v>0</v>
      </c>
      <c r="I66" s="223">
        <f>$D66*'Staff Allocation %'!F66</f>
        <v>0</v>
      </c>
      <c r="J66" s="223">
        <f>$D66*'Staff Allocation %'!G66</f>
        <v>0</v>
      </c>
      <c r="K66" s="223">
        <f>$D66*'Staff Allocation %'!H66</f>
        <v>0</v>
      </c>
      <c r="L66" s="223">
        <f>$D66*'Staff Allocation %'!I66</f>
        <v>0</v>
      </c>
      <c r="M66" s="223">
        <f>$D66*'Staff Allocation %'!J66</f>
        <v>0</v>
      </c>
      <c r="N66" s="223">
        <f>$D66*'Staff Allocation %'!K66</f>
        <v>0</v>
      </c>
      <c r="O66" s="223">
        <f>$D66*'Staff Allocation %'!L66</f>
        <v>0</v>
      </c>
      <c r="P66" s="223">
        <f>$D66*'Staff Allocation %'!M66</f>
        <v>0</v>
      </c>
      <c r="Q66" s="223">
        <f>$D66*'Staff Allocation %'!N66</f>
        <v>0</v>
      </c>
      <c r="R66" s="223">
        <f>$D66*'Staff Allocation %'!O66</f>
        <v>0</v>
      </c>
      <c r="S66" s="223">
        <f>$D66*'Staff Allocation %'!P66</f>
        <v>0</v>
      </c>
      <c r="T66" s="223">
        <f>$D66*'Staff Allocation %'!Q66</f>
        <v>0</v>
      </c>
      <c r="U66" s="223">
        <f t="shared" si="0"/>
        <v>0</v>
      </c>
    </row>
    <row r="67" spans="2:21" hidden="1" outlineLevel="1" x14ac:dyDescent="0.25">
      <c r="B67" t="str">
        <f>'Staffing Plan'!A68</f>
        <v>Employee 60</v>
      </c>
      <c r="D67" s="124">
        <f>Fringe!K69</f>
        <v>0</v>
      </c>
      <c r="F67" s="223">
        <f>$D67*'Staff Allocation %'!C67</f>
        <v>0</v>
      </c>
      <c r="G67" s="223">
        <f>$D67*'Staff Allocation %'!D67</f>
        <v>0</v>
      </c>
      <c r="H67" s="223">
        <f>$D67*'Staff Allocation %'!E67</f>
        <v>0</v>
      </c>
      <c r="I67" s="223">
        <f>$D67*'Staff Allocation %'!F67</f>
        <v>0</v>
      </c>
      <c r="J67" s="223">
        <f>$D67*'Staff Allocation %'!G67</f>
        <v>0</v>
      </c>
      <c r="K67" s="223">
        <f>$D67*'Staff Allocation %'!H67</f>
        <v>0</v>
      </c>
      <c r="L67" s="223">
        <f>$D67*'Staff Allocation %'!I67</f>
        <v>0</v>
      </c>
      <c r="M67" s="223">
        <f>$D67*'Staff Allocation %'!J67</f>
        <v>0</v>
      </c>
      <c r="N67" s="223">
        <f>$D67*'Staff Allocation %'!K67</f>
        <v>0</v>
      </c>
      <c r="O67" s="223">
        <f>$D67*'Staff Allocation %'!L67</f>
        <v>0</v>
      </c>
      <c r="P67" s="223">
        <f>$D67*'Staff Allocation %'!M67</f>
        <v>0</v>
      </c>
      <c r="Q67" s="223">
        <f>$D67*'Staff Allocation %'!N67</f>
        <v>0</v>
      </c>
      <c r="R67" s="223">
        <f>$D67*'Staff Allocation %'!O67</f>
        <v>0</v>
      </c>
      <c r="S67" s="223">
        <f>$D67*'Staff Allocation %'!P67</f>
        <v>0</v>
      </c>
      <c r="T67" s="223">
        <f>$D67*'Staff Allocation %'!Q67</f>
        <v>0</v>
      </c>
      <c r="U67" s="223">
        <f t="shared" si="0"/>
        <v>0</v>
      </c>
    </row>
    <row r="68" spans="2:21" ht="15.75" collapsed="1" thickBot="1" x14ac:dyDescent="0.3">
      <c r="B68" s="19" t="s">
        <v>16</v>
      </c>
      <c r="D68" s="242">
        <f>Fringe!K71</f>
        <v>21871.991831599997</v>
      </c>
      <c r="E68" s="242"/>
      <c r="F68" s="243">
        <f>SUM(F8:F67)</f>
        <v>15759.132617699999</v>
      </c>
      <c r="G68" s="243">
        <f t="shared" ref="G68:T68" si="1">SUM(G8:G67)</f>
        <v>372</v>
      </c>
      <c r="H68" s="243">
        <f t="shared" si="1"/>
        <v>4368.3790150999994</v>
      </c>
      <c r="I68" s="243">
        <f t="shared" si="1"/>
        <v>0</v>
      </c>
      <c r="J68" s="243">
        <f t="shared" si="1"/>
        <v>0</v>
      </c>
      <c r="K68" s="243">
        <f t="shared" si="1"/>
        <v>0</v>
      </c>
      <c r="L68" s="243">
        <f t="shared" si="1"/>
        <v>0</v>
      </c>
      <c r="M68" s="243">
        <f t="shared" si="1"/>
        <v>0</v>
      </c>
      <c r="N68" s="243">
        <f t="shared" si="1"/>
        <v>0</v>
      </c>
      <c r="O68" s="243">
        <f t="shared" si="1"/>
        <v>0</v>
      </c>
      <c r="P68" s="243">
        <f t="shared" si="1"/>
        <v>0</v>
      </c>
      <c r="Q68" s="243">
        <f t="shared" si="1"/>
        <v>0</v>
      </c>
      <c r="R68" s="243">
        <f t="shared" si="1"/>
        <v>0</v>
      </c>
      <c r="S68" s="243">
        <f t="shared" si="1"/>
        <v>0</v>
      </c>
      <c r="T68" s="243">
        <f t="shared" si="1"/>
        <v>0</v>
      </c>
      <c r="U68" s="243">
        <f>SUM(U8:U67)</f>
        <v>20499.5116328</v>
      </c>
    </row>
    <row r="69" spans="2:21" ht="15.75" thickTop="1" x14ac:dyDescent="0.25"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124"/>
      <c r="S69" s="124"/>
      <c r="T69" s="124"/>
      <c r="U69" s="124"/>
    </row>
    <row r="70" spans="2:21" x14ac:dyDescent="0.25">
      <c r="B70" s="19" t="s">
        <v>289</v>
      </c>
      <c r="F70" s="226">
        <f>F68/$D$68</f>
        <v>0.72051657384635992</v>
      </c>
      <c r="G70" s="226">
        <f t="shared" ref="G70:U70" si="2">G68/$D$68</f>
        <v>1.7008053169741293E-2</v>
      </c>
      <c r="H70" s="226">
        <f t="shared" si="2"/>
        <v>0.199724791812911</v>
      </c>
      <c r="I70" s="226">
        <f>I68/$D$68</f>
        <v>0</v>
      </c>
      <c r="J70" s="226">
        <f t="shared" si="2"/>
        <v>0</v>
      </c>
      <c r="K70" s="226">
        <f t="shared" si="2"/>
        <v>0</v>
      </c>
      <c r="L70" s="226">
        <f>L68/$D$68</f>
        <v>0</v>
      </c>
      <c r="M70" s="226">
        <f t="shared" si="2"/>
        <v>0</v>
      </c>
      <c r="N70" s="226">
        <f t="shared" si="2"/>
        <v>0</v>
      </c>
      <c r="O70" s="226">
        <f t="shared" si="2"/>
        <v>0</v>
      </c>
      <c r="P70" s="226">
        <f t="shared" si="2"/>
        <v>0</v>
      </c>
      <c r="Q70" s="226">
        <f t="shared" si="2"/>
        <v>0</v>
      </c>
      <c r="R70" s="226">
        <f t="shared" si="2"/>
        <v>0</v>
      </c>
      <c r="S70" s="226">
        <f t="shared" si="2"/>
        <v>0</v>
      </c>
      <c r="T70" s="226">
        <f t="shared" si="2"/>
        <v>0</v>
      </c>
      <c r="U70" s="226">
        <f t="shared" si="2"/>
        <v>0.93724941882901225</v>
      </c>
    </row>
    <row r="71" spans="2:21" x14ac:dyDescent="0.25"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124"/>
      <c r="Q71" s="124"/>
      <c r="R71" s="124"/>
      <c r="S71" s="124"/>
      <c r="T71" s="124"/>
      <c r="U71" s="124"/>
    </row>
    <row r="72" spans="2:21" x14ac:dyDescent="0.25">
      <c r="F72" s="124"/>
      <c r="G72" s="124"/>
      <c r="H72" s="124"/>
      <c r="I72" s="124"/>
      <c r="J72" s="124"/>
      <c r="K72" s="124"/>
      <c r="L72" s="124"/>
      <c r="M72" s="124"/>
      <c r="N72" s="124"/>
      <c r="O72" s="124"/>
      <c r="P72" s="124"/>
      <c r="Q72" s="124"/>
      <c r="R72" s="124"/>
      <c r="S72" s="124"/>
      <c r="T72" s="124"/>
      <c r="U72" s="124"/>
    </row>
    <row r="73" spans="2:21" x14ac:dyDescent="0.25">
      <c r="B73" s="216"/>
      <c r="C73" s="19"/>
      <c r="D73" s="116"/>
      <c r="E73" s="19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</row>
    <row r="74" spans="2:21" x14ac:dyDescent="0.25">
      <c r="B74" s="237" t="s">
        <v>291</v>
      </c>
      <c r="C74" s="238"/>
      <c r="D74" s="239"/>
      <c r="E74" s="238"/>
      <c r="F74" s="116">
        <f>'Budget Summary'!I$5</f>
        <v>0</v>
      </c>
      <c r="G74" s="116">
        <f>'Budget Summary'!J$5</f>
        <v>0</v>
      </c>
      <c r="H74" s="116">
        <f>'Budget Summary'!K$5</f>
        <v>0</v>
      </c>
      <c r="I74" s="116">
        <f>'Budget Summary'!L$5</f>
        <v>0</v>
      </c>
      <c r="J74" s="116">
        <f>'Budget Summary'!M$5</f>
        <v>0</v>
      </c>
      <c r="K74" s="116">
        <f>'Budget Summary'!N$5</f>
        <v>0</v>
      </c>
      <c r="L74" s="116">
        <f>'Budget Summary'!O$5</f>
        <v>0</v>
      </c>
      <c r="M74" s="116">
        <f>'Budget Summary'!P$5</f>
        <v>0</v>
      </c>
      <c r="N74" s="116">
        <f>'Budget Summary'!Q$5</f>
        <v>0</v>
      </c>
      <c r="O74" s="116">
        <f>'Budget Summary'!R$5</f>
        <v>0</v>
      </c>
      <c r="P74" s="116">
        <f>'Budget Summary'!S$5</f>
        <v>0</v>
      </c>
      <c r="Q74" s="116">
        <f>'Budget Summary'!T$5</f>
        <v>0</v>
      </c>
      <c r="R74" s="116">
        <f>'Budget Summary'!U$5</f>
        <v>0</v>
      </c>
      <c r="S74" s="116">
        <f>'Budget Summary'!V$5</f>
        <v>0</v>
      </c>
      <c r="T74" s="116">
        <f>'Budget Summary'!W$5</f>
        <v>0</v>
      </c>
      <c r="U74" s="116" t="s">
        <v>285</v>
      </c>
    </row>
    <row r="75" spans="2:21" ht="26.25" x14ac:dyDescent="0.25">
      <c r="B75" s="20" t="s">
        <v>185</v>
      </c>
      <c r="C75" s="20"/>
      <c r="D75" s="240" t="str">
        <f>Fringe!L7</f>
        <v>Medicare</v>
      </c>
      <c r="E75" s="20"/>
      <c r="F75" s="135" t="str">
        <f>'Budget Summary'!I$6</f>
        <v xml:space="preserve">State Aid </v>
      </c>
      <c r="G75" s="135" t="str">
        <f>'Budget Summary'!J$6</f>
        <v>Classroom Site Funds</v>
      </c>
      <c r="H75" s="135" t="str">
        <f>'Budget Summary'!K$6</f>
        <v xml:space="preserve">Title 1 </v>
      </c>
      <c r="I75" s="135" t="str">
        <f>'Budget Summary'!L$6</f>
        <v>Title 2</v>
      </c>
      <c r="J75" s="135" t="str">
        <f>'Budget Summary'!M$6</f>
        <v>IDEA</v>
      </c>
      <c r="K75" s="135" t="str">
        <f>'Budget Summary'!N$6</f>
        <v>NSLP</v>
      </c>
      <c r="L75" s="135" t="str">
        <f>'Budget Summary'!O$6</f>
        <v>Tax Credit Donations</v>
      </c>
      <c r="M75" s="135" t="str">
        <f>'Budget Summary'!P$6</f>
        <v>VSUW</v>
      </c>
      <c r="N75" s="135" t="str">
        <f>'Budget Summary'!Q$6</f>
        <v>Contract 9</v>
      </c>
      <c r="O75" s="135" t="str">
        <f>'Budget Summary'!R$6</f>
        <v>Contract 10</v>
      </c>
      <c r="P75" s="135" t="str">
        <f>'Budget Summary'!S$6</f>
        <v>Contract 11</v>
      </c>
      <c r="Q75" s="135" t="str">
        <f>'Budget Summary'!T$6</f>
        <v>Contract 12</v>
      </c>
      <c r="R75" s="135" t="str">
        <f>'Budget Summary'!U$6</f>
        <v>Contract 13</v>
      </c>
      <c r="S75" s="135" t="str">
        <f>'Budget Summary'!V$6</f>
        <v>Contract 14</v>
      </c>
      <c r="T75" s="135" t="str">
        <f>'Budget Summary'!W$6</f>
        <v>Contract 15</v>
      </c>
      <c r="U75" s="21" t="s">
        <v>286</v>
      </c>
    </row>
    <row r="76" spans="2:21" hidden="1" outlineLevel="1" x14ac:dyDescent="0.25">
      <c r="B76" t="str">
        <f>'Staffing Plan'!A9</f>
        <v>Benford, LaTrese Jamia</v>
      </c>
      <c r="D76" s="124">
        <f>Fringe!L10</f>
        <v>781.95199582500004</v>
      </c>
      <c r="F76" s="223">
        <f>$D76*'Staff Allocation %'!C8</f>
        <v>781.95199582500004</v>
      </c>
      <c r="G76" s="223">
        <f>$D76*'Staff Allocation %'!D8</f>
        <v>0</v>
      </c>
      <c r="H76" s="223">
        <f>$D76*'Staff Allocation %'!E8</f>
        <v>0</v>
      </c>
      <c r="I76" s="223">
        <f>$D76*'Staff Allocation %'!F8</f>
        <v>0</v>
      </c>
      <c r="J76" s="223">
        <f>$D76*'Staff Allocation %'!G8</f>
        <v>0</v>
      </c>
      <c r="K76" s="223">
        <f>$D76*'Staff Allocation %'!H8</f>
        <v>0</v>
      </c>
      <c r="L76" s="223">
        <f>$D76*'Staff Allocation %'!I8</f>
        <v>0</v>
      </c>
      <c r="M76" s="223">
        <f>$D76*'Staff Allocation %'!J8</f>
        <v>0</v>
      </c>
      <c r="N76" s="223">
        <f>$D76*'Staff Allocation %'!K8</f>
        <v>0</v>
      </c>
      <c r="O76" s="223">
        <f>$D76*'Staff Allocation %'!L8</f>
        <v>0</v>
      </c>
      <c r="P76" s="223">
        <f>$D76*'Staff Allocation %'!M8</f>
        <v>0</v>
      </c>
      <c r="Q76" s="223">
        <f>$D76*'Staff Allocation %'!N8</f>
        <v>0</v>
      </c>
      <c r="R76" s="223">
        <f>$D76*'Staff Allocation %'!O8</f>
        <v>0</v>
      </c>
      <c r="S76" s="223">
        <f>$D76*'Staff Allocation %'!P8</f>
        <v>0</v>
      </c>
      <c r="T76" s="223">
        <f>$D76*'Staff Allocation %'!Q8</f>
        <v>0</v>
      </c>
      <c r="U76" s="223">
        <f>SUM(F76:T76)</f>
        <v>781.95199582500004</v>
      </c>
    </row>
    <row r="77" spans="2:21" hidden="1" outlineLevel="1" x14ac:dyDescent="0.25">
      <c r="B77" t="str">
        <f>'Staffing Plan'!A10</f>
        <v>Burgess, Anya</v>
      </c>
      <c r="D77" s="124">
        <f>Fringe!L11</f>
        <v>789.63702772500005</v>
      </c>
      <c r="F77" s="223">
        <f>$D77*'Staff Allocation %'!C9</f>
        <v>0</v>
      </c>
      <c r="G77" s="223">
        <f>$D77*'Staff Allocation %'!D9</f>
        <v>0</v>
      </c>
      <c r="H77" s="223">
        <f>$D77*'Staff Allocation %'!E9</f>
        <v>789.63702772500005</v>
      </c>
      <c r="I77" s="223">
        <f>$D77*'Staff Allocation %'!F9</f>
        <v>0</v>
      </c>
      <c r="J77" s="223">
        <f>$D77*'Staff Allocation %'!G9</f>
        <v>0</v>
      </c>
      <c r="K77" s="223">
        <f>$D77*'Staff Allocation %'!H9</f>
        <v>0</v>
      </c>
      <c r="L77" s="223">
        <f>$D77*'Staff Allocation %'!I9</f>
        <v>0</v>
      </c>
      <c r="M77" s="223">
        <f>$D77*'Staff Allocation %'!J9</f>
        <v>0</v>
      </c>
      <c r="N77" s="223">
        <f>$D77*'Staff Allocation %'!K9</f>
        <v>0</v>
      </c>
      <c r="O77" s="223">
        <f>$D77*'Staff Allocation %'!L9</f>
        <v>0</v>
      </c>
      <c r="P77" s="223">
        <f>$D77*'Staff Allocation %'!M9</f>
        <v>0</v>
      </c>
      <c r="Q77" s="223">
        <f>$D77*'Staff Allocation %'!N9</f>
        <v>0</v>
      </c>
      <c r="R77" s="223">
        <f>$D77*'Staff Allocation %'!O9</f>
        <v>0</v>
      </c>
      <c r="S77" s="223">
        <f>$D77*'Staff Allocation %'!P9</f>
        <v>0</v>
      </c>
      <c r="T77" s="223">
        <f>$D77*'Staff Allocation %'!Q9</f>
        <v>0</v>
      </c>
      <c r="U77" s="223">
        <f>SUM(F77:T77)</f>
        <v>789.63702772500005</v>
      </c>
    </row>
    <row r="78" spans="2:21" hidden="1" outlineLevel="1" x14ac:dyDescent="0.25">
      <c r="B78" t="str">
        <f>'Staffing Plan'!A11</f>
        <v>Garcia, Rosalia</v>
      </c>
      <c r="D78" s="124">
        <f>Fringe!L12</f>
        <v>164.38327230000002</v>
      </c>
      <c r="F78" s="223">
        <f>$D78*'Staff Allocation %'!C10</f>
        <v>0</v>
      </c>
      <c r="G78" s="223">
        <f>$D78*'Staff Allocation %'!D10</f>
        <v>0</v>
      </c>
      <c r="H78" s="223">
        <f>$D78*'Staff Allocation %'!E10</f>
        <v>0</v>
      </c>
      <c r="I78" s="223">
        <f>$D78*'Staff Allocation %'!F10</f>
        <v>0</v>
      </c>
      <c r="J78" s="223">
        <f>$D78*'Staff Allocation %'!G10</f>
        <v>0</v>
      </c>
      <c r="K78" s="223">
        <f>$D78*'Staff Allocation %'!H10</f>
        <v>0</v>
      </c>
      <c r="L78" s="223">
        <f>$D78*'Staff Allocation %'!I10</f>
        <v>0</v>
      </c>
      <c r="M78" s="223">
        <f>$D78*'Staff Allocation %'!J10</f>
        <v>0</v>
      </c>
      <c r="N78" s="223">
        <f>$D78*'Staff Allocation %'!K10</f>
        <v>0</v>
      </c>
      <c r="O78" s="223">
        <f>$D78*'Staff Allocation %'!L10</f>
        <v>0</v>
      </c>
      <c r="P78" s="223">
        <f>$D78*'Staff Allocation %'!M10</f>
        <v>0</v>
      </c>
      <c r="Q78" s="223">
        <f>$D78*'Staff Allocation %'!N10</f>
        <v>0</v>
      </c>
      <c r="R78" s="223">
        <f>$D78*'Staff Allocation %'!O10</f>
        <v>0</v>
      </c>
      <c r="S78" s="223">
        <f>$D78*'Staff Allocation %'!P10</f>
        <v>0</v>
      </c>
      <c r="T78" s="223">
        <f>$D78*'Staff Allocation %'!Q10</f>
        <v>0</v>
      </c>
      <c r="U78" s="223">
        <f>SUM(F78:T78)</f>
        <v>0</v>
      </c>
    </row>
    <row r="79" spans="2:21" hidden="1" outlineLevel="1" x14ac:dyDescent="0.25">
      <c r="B79" t="str">
        <f>'Staffing Plan'!A12</f>
        <v>Gutierrez, Guadalupe</v>
      </c>
      <c r="D79" s="124">
        <f>Fringe!L13</f>
        <v>623.01293775000011</v>
      </c>
      <c r="F79" s="223">
        <f>$D79*'Staff Allocation %'!C11</f>
        <v>623.01293775000011</v>
      </c>
      <c r="G79" s="223">
        <f>$D79*'Staff Allocation %'!D11</f>
        <v>0</v>
      </c>
      <c r="H79" s="223">
        <f>$D79*'Staff Allocation %'!E11</f>
        <v>0</v>
      </c>
      <c r="I79" s="223">
        <f>$D79*'Staff Allocation %'!F11</f>
        <v>0</v>
      </c>
      <c r="J79" s="223">
        <f>$D79*'Staff Allocation %'!G11</f>
        <v>0</v>
      </c>
      <c r="K79" s="223">
        <f>$D79*'Staff Allocation %'!H11</f>
        <v>0</v>
      </c>
      <c r="L79" s="223">
        <f>$D79*'Staff Allocation %'!I11</f>
        <v>0</v>
      </c>
      <c r="M79" s="223">
        <f>$D79*'Staff Allocation %'!J11</f>
        <v>0</v>
      </c>
      <c r="N79" s="223">
        <f>$D79*'Staff Allocation %'!K11</f>
        <v>0</v>
      </c>
      <c r="O79" s="223">
        <f>$D79*'Staff Allocation %'!L11</f>
        <v>0</v>
      </c>
      <c r="P79" s="223">
        <f>$D79*'Staff Allocation %'!M11</f>
        <v>0</v>
      </c>
      <c r="Q79" s="223">
        <f>$D79*'Staff Allocation %'!N11</f>
        <v>0</v>
      </c>
      <c r="R79" s="223">
        <f>$D79*'Staff Allocation %'!O11</f>
        <v>0</v>
      </c>
      <c r="S79" s="223">
        <f>$D79*'Staff Allocation %'!P11</f>
        <v>0</v>
      </c>
      <c r="T79" s="223">
        <f>$D79*'Staff Allocation %'!Q11</f>
        <v>0</v>
      </c>
      <c r="U79" s="223">
        <f>SUM(F79:T79)</f>
        <v>623.01293775000011</v>
      </c>
    </row>
    <row r="80" spans="2:21" hidden="1" outlineLevel="1" x14ac:dyDescent="0.25">
      <c r="B80" t="str">
        <f>'Staffing Plan'!A13</f>
        <v>Padilla, Maria Alicia</v>
      </c>
      <c r="D80" s="124">
        <f>Fringe!L14</f>
        <v>334.12908249999998</v>
      </c>
      <c r="F80" s="223">
        <f>$D80*'Staff Allocation %'!C12</f>
        <v>334.12908249999998</v>
      </c>
      <c r="G80" s="223">
        <f>$D80*'Staff Allocation %'!D12</f>
        <v>0</v>
      </c>
      <c r="H80" s="223">
        <f>$D80*'Staff Allocation %'!E12</f>
        <v>0</v>
      </c>
      <c r="I80" s="223">
        <f>$D80*'Staff Allocation %'!F12</f>
        <v>0</v>
      </c>
      <c r="J80" s="223">
        <f>$D80*'Staff Allocation %'!G12</f>
        <v>0</v>
      </c>
      <c r="K80" s="223">
        <f>$D80*'Staff Allocation %'!H12</f>
        <v>0</v>
      </c>
      <c r="L80" s="223">
        <f>$D80*'Staff Allocation %'!I12</f>
        <v>0</v>
      </c>
      <c r="M80" s="223">
        <f>$D80*'Staff Allocation %'!J12</f>
        <v>0</v>
      </c>
      <c r="N80" s="223">
        <f>$D80*'Staff Allocation %'!K12</f>
        <v>0</v>
      </c>
      <c r="O80" s="223">
        <f>$D80*'Staff Allocation %'!L12</f>
        <v>0</v>
      </c>
      <c r="P80" s="223">
        <f>$D80*'Staff Allocation %'!M12</f>
        <v>0</v>
      </c>
      <c r="Q80" s="223">
        <f>$D80*'Staff Allocation %'!N12</f>
        <v>0</v>
      </c>
      <c r="R80" s="223">
        <f>$D80*'Staff Allocation %'!O12</f>
        <v>0</v>
      </c>
      <c r="S80" s="223">
        <f>$D80*'Staff Allocation %'!P12</f>
        <v>0</v>
      </c>
      <c r="T80" s="223">
        <f>$D80*'Staff Allocation %'!Q12</f>
        <v>0</v>
      </c>
      <c r="U80" s="223">
        <f t="shared" ref="U80:U135" si="3">SUM(F80:T80)</f>
        <v>334.12908249999998</v>
      </c>
    </row>
    <row r="81" spans="2:21" hidden="1" outlineLevel="1" x14ac:dyDescent="0.25">
      <c r="B81" t="str">
        <f>'Staffing Plan'!A14</f>
        <v>Ramirez, Ramona D</v>
      </c>
      <c r="D81" s="124">
        <f>Fringe!L15</f>
        <v>349.25280000000004</v>
      </c>
      <c r="F81" s="223">
        <f>$D81*'Staff Allocation %'!C13</f>
        <v>349.25280000000004</v>
      </c>
      <c r="G81" s="223">
        <f>$D81*'Staff Allocation %'!D13</f>
        <v>0</v>
      </c>
      <c r="H81" s="223">
        <f>$D81*'Staff Allocation %'!E13</f>
        <v>0</v>
      </c>
      <c r="I81" s="223">
        <f>$D81*'Staff Allocation %'!F13</f>
        <v>0</v>
      </c>
      <c r="J81" s="223">
        <f>$D81*'Staff Allocation %'!G13</f>
        <v>0</v>
      </c>
      <c r="K81" s="223">
        <f>$D81*'Staff Allocation %'!H13</f>
        <v>0</v>
      </c>
      <c r="L81" s="223">
        <f>$D81*'Staff Allocation %'!I13</f>
        <v>0</v>
      </c>
      <c r="M81" s="223">
        <f>$D81*'Staff Allocation %'!J13</f>
        <v>0</v>
      </c>
      <c r="N81" s="223">
        <f>$D81*'Staff Allocation %'!K13</f>
        <v>0</v>
      </c>
      <c r="O81" s="223">
        <f>$D81*'Staff Allocation %'!L13</f>
        <v>0</v>
      </c>
      <c r="P81" s="223">
        <f>$D81*'Staff Allocation %'!M13</f>
        <v>0</v>
      </c>
      <c r="Q81" s="223">
        <f>$D81*'Staff Allocation %'!N13</f>
        <v>0</v>
      </c>
      <c r="R81" s="223">
        <f>$D81*'Staff Allocation %'!O13</f>
        <v>0</v>
      </c>
      <c r="S81" s="223">
        <f>$D81*'Staff Allocation %'!P13</f>
        <v>0</v>
      </c>
      <c r="T81" s="223">
        <f>$D81*'Staff Allocation %'!Q13</f>
        <v>0</v>
      </c>
      <c r="U81" s="223">
        <f t="shared" si="3"/>
        <v>349.25280000000004</v>
      </c>
    </row>
    <row r="82" spans="2:21" hidden="1" outlineLevel="1" x14ac:dyDescent="0.25">
      <c r="B82" t="str">
        <f>'Staffing Plan'!A15</f>
        <v>Ruiz, Oscar</v>
      </c>
      <c r="D82" s="124">
        <f>Fringe!L16</f>
        <v>203.58</v>
      </c>
      <c r="F82" s="223">
        <f>$D82*'Staff Allocation %'!C14</f>
        <v>203.58</v>
      </c>
      <c r="G82" s="223">
        <f>$D82*'Staff Allocation %'!D14</f>
        <v>0</v>
      </c>
      <c r="H82" s="223">
        <f>$D82*'Staff Allocation %'!E14</f>
        <v>0</v>
      </c>
      <c r="I82" s="223">
        <f>$D82*'Staff Allocation %'!F14</f>
        <v>0</v>
      </c>
      <c r="J82" s="223">
        <f>$D82*'Staff Allocation %'!G14</f>
        <v>0</v>
      </c>
      <c r="K82" s="223">
        <f>$D82*'Staff Allocation %'!H14</f>
        <v>0</v>
      </c>
      <c r="L82" s="223">
        <f>$D82*'Staff Allocation %'!I14</f>
        <v>0</v>
      </c>
      <c r="M82" s="223">
        <f>$D82*'Staff Allocation %'!J14</f>
        <v>0</v>
      </c>
      <c r="N82" s="223">
        <f>$D82*'Staff Allocation %'!K14</f>
        <v>0</v>
      </c>
      <c r="O82" s="223">
        <f>$D82*'Staff Allocation %'!L14</f>
        <v>0</v>
      </c>
      <c r="P82" s="223">
        <f>$D82*'Staff Allocation %'!M14</f>
        <v>0</v>
      </c>
      <c r="Q82" s="223">
        <f>$D82*'Staff Allocation %'!N14</f>
        <v>0</v>
      </c>
      <c r="R82" s="223">
        <f>$D82*'Staff Allocation %'!O14</f>
        <v>0</v>
      </c>
      <c r="S82" s="223">
        <f>$D82*'Staff Allocation %'!P14</f>
        <v>0</v>
      </c>
      <c r="T82" s="223">
        <f>$D82*'Staff Allocation %'!Q14</f>
        <v>0</v>
      </c>
      <c r="U82" s="223">
        <f t="shared" si="3"/>
        <v>203.58</v>
      </c>
    </row>
    <row r="83" spans="2:21" hidden="1" outlineLevel="1" x14ac:dyDescent="0.25">
      <c r="B83" t="str">
        <f>'Staffing Plan'!A16</f>
        <v>Teague, Michelle N</v>
      </c>
      <c r="D83" s="124">
        <f>Fringe!L17</f>
        <v>245.85678000000001</v>
      </c>
      <c r="F83" s="223">
        <f>$D83*'Staff Allocation %'!C15</f>
        <v>245.85678000000001</v>
      </c>
      <c r="G83" s="223">
        <f>$D83*'Staff Allocation %'!D15</f>
        <v>0</v>
      </c>
      <c r="H83" s="223">
        <f>$D83*'Staff Allocation %'!E15</f>
        <v>0</v>
      </c>
      <c r="I83" s="223">
        <f>$D83*'Staff Allocation %'!F15</f>
        <v>0</v>
      </c>
      <c r="J83" s="223">
        <f>$D83*'Staff Allocation %'!G15</f>
        <v>0</v>
      </c>
      <c r="K83" s="223">
        <f>$D83*'Staff Allocation %'!H15</f>
        <v>0</v>
      </c>
      <c r="L83" s="223">
        <f>$D83*'Staff Allocation %'!I15</f>
        <v>0</v>
      </c>
      <c r="M83" s="223">
        <f>$D83*'Staff Allocation %'!J15</f>
        <v>0</v>
      </c>
      <c r="N83" s="223">
        <f>$D83*'Staff Allocation %'!K15</f>
        <v>0</v>
      </c>
      <c r="O83" s="223">
        <f>$D83*'Staff Allocation %'!L15</f>
        <v>0</v>
      </c>
      <c r="P83" s="223">
        <f>$D83*'Staff Allocation %'!M15</f>
        <v>0</v>
      </c>
      <c r="Q83" s="223">
        <f>$D83*'Staff Allocation %'!N15</f>
        <v>0</v>
      </c>
      <c r="R83" s="223">
        <f>$D83*'Staff Allocation %'!O15</f>
        <v>0</v>
      </c>
      <c r="S83" s="223">
        <f>$D83*'Staff Allocation %'!P15</f>
        <v>0</v>
      </c>
      <c r="T83" s="223">
        <f>$D83*'Staff Allocation %'!Q15</f>
        <v>0</v>
      </c>
      <c r="U83" s="223">
        <f t="shared" si="3"/>
        <v>245.85678000000001</v>
      </c>
    </row>
    <row r="84" spans="2:21" hidden="1" outlineLevel="1" x14ac:dyDescent="0.25">
      <c r="B84" t="str">
        <f>'Staffing Plan'!A17</f>
        <v>Chelsia Stallworth</v>
      </c>
      <c r="D84" s="124">
        <f>Fringe!L18</f>
        <v>1075.3200000000002</v>
      </c>
      <c r="F84" s="223">
        <f>$D84*'Staff Allocation %'!C16</f>
        <v>1075.3200000000002</v>
      </c>
      <c r="G84" s="223">
        <f>$D84*'Staff Allocation %'!D16</f>
        <v>0</v>
      </c>
      <c r="H84" s="223">
        <f>$D84*'Staff Allocation %'!E16</f>
        <v>0</v>
      </c>
      <c r="I84" s="223">
        <f>$D84*'Staff Allocation %'!F16</f>
        <v>0</v>
      </c>
      <c r="J84" s="223">
        <f>$D84*'Staff Allocation %'!G16</f>
        <v>0</v>
      </c>
      <c r="K84" s="223">
        <f>$D84*'Staff Allocation %'!H16</f>
        <v>0</v>
      </c>
      <c r="L84" s="223">
        <f>$D84*'Staff Allocation %'!I16</f>
        <v>0</v>
      </c>
      <c r="M84" s="223">
        <f>$D84*'Staff Allocation %'!J16</f>
        <v>0</v>
      </c>
      <c r="N84" s="223">
        <f>$D84*'Staff Allocation %'!K16</f>
        <v>0</v>
      </c>
      <c r="O84" s="223">
        <f>$D84*'Staff Allocation %'!L16</f>
        <v>0</v>
      </c>
      <c r="P84" s="223">
        <f>$D84*'Staff Allocation %'!M16</f>
        <v>0</v>
      </c>
      <c r="Q84" s="223">
        <f>$D84*'Staff Allocation %'!N16</f>
        <v>0</v>
      </c>
      <c r="R84" s="223">
        <f>$D84*'Staff Allocation %'!O16</f>
        <v>0</v>
      </c>
      <c r="S84" s="223">
        <f>$D84*'Staff Allocation %'!P16</f>
        <v>0</v>
      </c>
      <c r="T84" s="223">
        <f>$D84*'Staff Allocation %'!Q16</f>
        <v>0</v>
      </c>
      <c r="U84" s="223">
        <f t="shared" si="3"/>
        <v>1075.3200000000002</v>
      </c>
    </row>
    <row r="85" spans="2:21" hidden="1" outlineLevel="1" x14ac:dyDescent="0.25">
      <c r="B85" t="str">
        <f>'Staffing Plan'!A18</f>
        <v xml:space="preserve">Vacant </v>
      </c>
      <c r="D85" s="124">
        <f>Fringe!L19</f>
        <v>156.6</v>
      </c>
      <c r="F85" s="223">
        <f>$D85*'Staff Allocation %'!C17</f>
        <v>0</v>
      </c>
      <c r="G85" s="223">
        <f>$D85*'Staff Allocation %'!D17</f>
        <v>0</v>
      </c>
      <c r="H85" s="223">
        <f>$D85*'Staff Allocation %'!E17</f>
        <v>0</v>
      </c>
      <c r="I85" s="223">
        <f>$D85*'Staff Allocation %'!F17</f>
        <v>0</v>
      </c>
      <c r="J85" s="223">
        <f>$D85*'Staff Allocation %'!G17</f>
        <v>0</v>
      </c>
      <c r="K85" s="223">
        <f>$D85*'Staff Allocation %'!H17</f>
        <v>0</v>
      </c>
      <c r="L85" s="223">
        <f>$D85*'Staff Allocation %'!I17</f>
        <v>0</v>
      </c>
      <c r="M85" s="223">
        <f>$D85*'Staff Allocation %'!J17</f>
        <v>0</v>
      </c>
      <c r="N85" s="223">
        <f>$D85*'Staff Allocation %'!K17</f>
        <v>0</v>
      </c>
      <c r="O85" s="223">
        <f>$D85*'Staff Allocation %'!L17</f>
        <v>0</v>
      </c>
      <c r="P85" s="223">
        <f>$D85*'Staff Allocation %'!M17</f>
        <v>0</v>
      </c>
      <c r="Q85" s="223">
        <f>$D85*'Staff Allocation %'!N17</f>
        <v>0</v>
      </c>
      <c r="R85" s="223">
        <f>$D85*'Staff Allocation %'!O17</f>
        <v>0</v>
      </c>
      <c r="S85" s="223">
        <f>$D85*'Staff Allocation %'!P17</f>
        <v>0</v>
      </c>
      <c r="T85" s="223">
        <f>$D85*'Staff Allocation %'!Q17</f>
        <v>0</v>
      </c>
      <c r="U85" s="223">
        <f t="shared" si="3"/>
        <v>0</v>
      </c>
    </row>
    <row r="86" spans="2:21" hidden="1" outlineLevel="1" x14ac:dyDescent="0.25">
      <c r="B86">
        <f>'Staffing Plan'!A19</f>
        <v>0</v>
      </c>
      <c r="D86" s="124">
        <f>Fringe!L20</f>
        <v>0</v>
      </c>
      <c r="F86" s="223">
        <f>$D86*'Staff Allocation %'!C18</f>
        <v>0</v>
      </c>
      <c r="G86" s="223">
        <f>$D86*'Staff Allocation %'!D18</f>
        <v>0</v>
      </c>
      <c r="H86" s="223">
        <f>$D86*'Staff Allocation %'!E18</f>
        <v>0</v>
      </c>
      <c r="I86" s="223">
        <f>$D86*'Staff Allocation %'!F18</f>
        <v>0</v>
      </c>
      <c r="J86" s="223">
        <f>$D86*'Staff Allocation %'!G18</f>
        <v>0</v>
      </c>
      <c r="K86" s="223">
        <f>$D86*'Staff Allocation %'!H18</f>
        <v>0</v>
      </c>
      <c r="L86" s="223">
        <f>$D86*'Staff Allocation %'!I18</f>
        <v>0</v>
      </c>
      <c r="M86" s="223">
        <f>$D86*'Staff Allocation %'!J18</f>
        <v>0</v>
      </c>
      <c r="N86" s="223">
        <f>$D86*'Staff Allocation %'!K18</f>
        <v>0</v>
      </c>
      <c r="O86" s="223">
        <f>$D86*'Staff Allocation %'!L18</f>
        <v>0</v>
      </c>
      <c r="P86" s="223">
        <f>$D86*'Staff Allocation %'!M18</f>
        <v>0</v>
      </c>
      <c r="Q86" s="223">
        <f>$D86*'Staff Allocation %'!N18</f>
        <v>0</v>
      </c>
      <c r="R86" s="223">
        <f>$D86*'Staff Allocation %'!O18</f>
        <v>0</v>
      </c>
      <c r="S86" s="223">
        <f>$D86*'Staff Allocation %'!P18</f>
        <v>0</v>
      </c>
      <c r="T86" s="223">
        <f>$D86*'Staff Allocation %'!Q18</f>
        <v>0</v>
      </c>
      <c r="U86" s="223">
        <f t="shared" si="3"/>
        <v>0</v>
      </c>
    </row>
    <row r="87" spans="2:21" hidden="1" outlineLevel="1" x14ac:dyDescent="0.25">
      <c r="B87">
        <f>'Staffing Plan'!A20</f>
        <v>0</v>
      </c>
      <c r="D87" s="124">
        <f>Fringe!L21</f>
        <v>0</v>
      </c>
      <c r="F87" s="223">
        <f>$D87*'Staff Allocation %'!C19</f>
        <v>0</v>
      </c>
      <c r="G87" s="223">
        <f>$D87*'Staff Allocation %'!D19</f>
        <v>0</v>
      </c>
      <c r="H87" s="223">
        <f>$D87*'Staff Allocation %'!E19</f>
        <v>0</v>
      </c>
      <c r="I87" s="223">
        <f>$D87*'Staff Allocation %'!F19</f>
        <v>0</v>
      </c>
      <c r="J87" s="223">
        <f>$D87*'Staff Allocation %'!G19</f>
        <v>0</v>
      </c>
      <c r="K87" s="223">
        <f>$D87*'Staff Allocation %'!H19</f>
        <v>0</v>
      </c>
      <c r="L87" s="223">
        <f>$D87*'Staff Allocation %'!I19</f>
        <v>0</v>
      </c>
      <c r="M87" s="223">
        <f>$D87*'Staff Allocation %'!J19</f>
        <v>0</v>
      </c>
      <c r="N87" s="223">
        <f>$D87*'Staff Allocation %'!K19</f>
        <v>0</v>
      </c>
      <c r="O87" s="223">
        <f>$D87*'Staff Allocation %'!L19</f>
        <v>0</v>
      </c>
      <c r="P87" s="223">
        <f>$D87*'Staff Allocation %'!M19</f>
        <v>0</v>
      </c>
      <c r="Q87" s="223">
        <f>$D87*'Staff Allocation %'!N19</f>
        <v>0</v>
      </c>
      <c r="R87" s="223">
        <f>$D87*'Staff Allocation %'!O19</f>
        <v>0</v>
      </c>
      <c r="S87" s="223">
        <f>$D87*'Staff Allocation %'!P19</f>
        <v>0</v>
      </c>
      <c r="T87" s="223">
        <f>$D87*'Staff Allocation %'!Q19</f>
        <v>0</v>
      </c>
      <c r="U87" s="223">
        <f t="shared" si="3"/>
        <v>0</v>
      </c>
    </row>
    <row r="88" spans="2:21" hidden="1" outlineLevel="1" x14ac:dyDescent="0.25">
      <c r="B88" t="str">
        <f>'Staffing Plan'!A21</f>
        <v>Vacant</v>
      </c>
      <c r="D88" s="124">
        <f>Fringe!L22</f>
        <v>72.5</v>
      </c>
      <c r="F88" s="223">
        <f>$D88*'Staff Allocation %'!C20</f>
        <v>72.5</v>
      </c>
      <c r="G88" s="223">
        <f>$D88*'Staff Allocation %'!D20</f>
        <v>0</v>
      </c>
      <c r="H88" s="223">
        <f>$D88*'Staff Allocation %'!E20</f>
        <v>0</v>
      </c>
      <c r="I88" s="223">
        <f>$D88*'Staff Allocation %'!F20</f>
        <v>0</v>
      </c>
      <c r="J88" s="223">
        <f>$D88*'Staff Allocation %'!G20</f>
        <v>0</v>
      </c>
      <c r="K88" s="223">
        <f>$D88*'Staff Allocation %'!H20</f>
        <v>0</v>
      </c>
      <c r="L88" s="223">
        <f>$D88*'Staff Allocation %'!I20</f>
        <v>0</v>
      </c>
      <c r="M88" s="223">
        <f>$D88*'Staff Allocation %'!J20</f>
        <v>0</v>
      </c>
      <c r="N88" s="223">
        <f>$D88*'Staff Allocation %'!K20</f>
        <v>0</v>
      </c>
      <c r="O88" s="223">
        <f>$D88*'Staff Allocation %'!L20</f>
        <v>0</v>
      </c>
      <c r="P88" s="223">
        <f>$D88*'Staff Allocation %'!M20</f>
        <v>0</v>
      </c>
      <c r="Q88" s="223">
        <f>$D88*'Staff Allocation %'!N20</f>
        <v>0</v>
      </c>
      <c r="R88" s="223">
        <f>$D88*'Staff Allocation %'!O20</f>
        <v>0</v>
      </c>
      <c r="S88" s="223">
        <f>$D88*'Staff Allocation %'!P20</f>
        <v>0</v>
      </c>
      <c r="T88" s="223">
        <f>$D88*'Staff Allocation %'!Q20</f>
        <v>0</v>
      </c>
      <c r="U88" s="223">
        <f t="shared" si="3"/>
        <v>72.5</v>
      </c>
    </row>
    <row r="89" spans="2:21" hidden="1" outlineLevel="1" x14ac:dyDescent="0.25">
      <c r="B89">
        <f>'Staffing Plan'!A22</f>
        <v>0</v>
      </c>
      <c r="D89" s="124">
        <f>Fringe!L23</f>
        <v>0</v>
      </c>
      <c r="F89" s="223">
        <f>$D89*'Staff Allocation %'!C21</f>
        <v>0</v>
      </c>
      <c r="G89" s="223">
        <f>$D89*'Staff Allocation %'!D21</f>
        <v>0</v>
      </c>
      <c r="H89" s="223">
        <f>$D89*'Staff Allocation %'!E21</f>
        <v>0</v>
      </c>
      <c r="I89" s="223">
        <f>$D89*'Staff Allocation %'!F21</f>
        <v>0</v>
      </c>
      <c r="J89" s="223">
        <f>$D89*'Staff Allocation %'!G21</f>
        <v>0</v>
      </c>
      <c r="K89" s="223">
        <f>$D89*'Staff Allocation %'!H21</f>
        <v>0</v>
      </c>
      <c r="L89" s="223">
        <f>$D89*'Staff Allocation %'!I21</f>
        <v>0</v>
      </c>
      <c r="M89" s="223">
        <f>$D89*'Staff Allocation %'!J21</f>
        <v>0</v>
      </c>
      <c r="N89" s="223">
        <f>$D89*'Staff Allocation %'!K21</f>
        <v>0</v>
      </c>
      <c r="O89" s="223">
        <f>$D89*'Staff Allocation %'!L21</f>
        <v>0</v>
      </c>
      <c r="P89" s="223">
        <f>$D89*'Staff Allocation %'!M21</f>
        <v>0</v>
      </c>
      <c r="Q89" s="223">
        <f>$D89*'Staff Allocation %'!N21</f>
        <v>0</v>
      </c>
      <c r="R89" s="223">
        <f>$D89*'Staff Allocation %'!O21</f>
        <v>0</v>
      </c>
      <c r="S89" s="223">
        <f>$D89*'Staff Allocation %'!P21</f>
        <v>0</v>
      </c>
      <c r="T89" s="223">
        <f>$D89*'Staff Allocation %'!Q21</f>
        <v>0</v>
      </c>
      <c r="U89" s="223">
        <f t="shared" si="3"/>
        <v>0</v>
      </c>
    </row>
    <row r="90" spans="2:21" hidden="1" outlineLevel="1" x14ac:dyDescent="0.25">
      <c r="B90" t="str">
        <f>'Staffing Plan'!A23</f>
        <v>Vacant</v>
      </c>
      <c r="D90" s="124">
        <f>Fringe!L24</f>
        <v>0</v>
      </c>
      <c r="F90" s="223">
        <f>$D90*'Staff Allocation %'!C22</f>
        <v>0</v>
      </c>
      <c r="G90" s="223">
        <f>$D90*'Staff Allocation %'!D22</f>
        <v>0</v>
      </c>
      <c r="H90" s="223">
        <f>$D90*'Staff Allocation %'!E22</f>
        <v>0</v>
      </c>
      <c r="I90" s="223">
        <f>$D90*'Staff Allocation %'!F22</f>
        <v>0</v>
      </c>
      <c r="J90" s="223">
        <f>$D90*'Staff Allocation %'!G22</f>
        <v>0</v>
      </c>
      <c r="K90" s="223">
        <f>$D90*'Staff Allocation %'!H22</f>
        <v>0</v>
      </c>
      <c r="L90" s="223">
        <f>$D90*'Staff Allocation %'!I22</f>
        <v>0</v>
      </c>
      <c r="M90" s="223">
        <f>$D90*'Staff Allocation %'!J22</f>
        <v>0</v>
      </c>
      <c r="N90" s="223">
        <f>$D90*'Staff Allocation %'!K22</f>
        <v>0</v>
      </c>
      <c r="O90" s="223">
        <f>$D90*'Staff Allocation %'!L22</f>
        <v>0</v>
      </c>
      <c r="P90" s="223">
        <f>$D90*'Staff Allocation %'!M22</f>
        <v>0</v>
      </c>
      <c r="Q90" s="223">
        <f>$D90*'Staff Allocation %'!N22</f>
        <v>0</v>
      </c>
      <c r="R90" s="223">
        <f>$D90*'Staff Allocation %'!O22</f>
        <v>0</v>
      </c>
      <c r="S90" s="223">
        <f>$D90*'Staff Allocation %'!P22</f>
        <v>0</v>
      </c>
      <c r="T90" s="223">
        <f>$D90*'Staff Allocation %'!Q22</f>
        <v>0</v>
      </c>
      <c r="U90" s="223">
        <f t="shared" si="3"/>
        <v>0</v>
      </c>
    </row>
    <row r="91" spans="2:21" hidden="1" outlineLevel="1" x14ac:dyDescent="0.25">
      <c r="B91" t="str">
        <f>'Staffing Plan'!A24</f>
        <v>CSF Performance Pay/ Avid Teaching</v>
      </c>
      <c r="D91" s="124">
        <f>Fringe!L25</f>
        <v>87</v>
      </c>
      <c r="F91" s="223">
        <f>$D91*'Staff Allocation %'!C23</f>
        <v>0</v>
      </c>
      <c r="G91" s="223">
        <f>$D91*'Staff Allocation %'!D23</f>
        <v>87</v>
      </c>
      <c r="H91" s="223">
        <f>$D91*'Staff Allocation %'!E23</f>
        <v>0</v>
      </c>
      <c r="I91" s="223">
        <f>$D91*'Staff Allocation %'!F23</f>
        <v>0</v>
      </c>
      <c r="J91" s="223">
        <f>$D91*'Staff Allocation %'!G23</f>
        <v>0</v>
      </c>
      <c r="K91" s="223">
        <f>$D91*'Staff Allocation %'!H23</f>
        <v>0</v>
      </c>
      <c r="L91" s="223">
        <f>$D91*'Staff Allocation %'!I23</f>
        <v>0</v>
      </c>
      <c r="M91" s="223">
        <f>$D91*'Staff Allocation %'!J23</f>
        <v>0</v>
      </c>
      <c r="N91" s="223">
        <f>$D91*'Staff Allocation %'!K23</f>
        <v>0</v>
      </c>
      <c r="O91" s="223">
        <f>$D91*'Staff Allocation %'!L23</f>
        <v>0</v>
      </c>
      <c r="P91" s="223">
        <f>$D91*'Staff Allocation %'!M23</f>
        <v>0</v>
      </c>
      <c r="Q91" s="223">
        <f>$D91*'Staff Allocation %'!N23</f>
        <v>0</v>
      </c>
      <c r="R91" s="223">
        <f>$D91*'Staff Allocation %'!O23</f>
        <v>0</v>
      </c>
      <c r="S91" s="223">
        <f>$D91*'Staff Allocation %'!P23</f>
        <v>0</v>
      </c>
      <c r="T91" s="223">
        <f>$D91*'Staff Allocation %'!Q23</f>
        <v>0</v>
      </c>
      <c r="U91" s="223">
        <f t="shared" si="3"/>
        <v>87</v>
      </c>
    </row>
    <row r="92" spans="2:21" hidden="1" outlineLevel="1" x14ac:dyDescent="0.25">
      <c r="B92" t="str">
        <f>'Staffing Plan'!A25</f>
        <v>Mares, Yizza</v>
      </c>
      <c r="D92" s="124">
        <f>Fringe!L26</f>
        <v>232</v>
      </c>
      <c r="F92" s="223">
        <f>$D92*'Staff Allocation %'!C24</f>
        <v>0</v>
      </c>
      <c r="G92" s="223">
        <f>$D92*'Staff Allocation %'!D24</f>
        <v>0</v>
      </c>
      <c r="H92" s="223">
        <f>$D92*'Staff Allocation %'!E24</f>
        <v>232</v>
      </c>
      <c r="I92" s="223">
        <f>$D92*'Staff Allocation %'!F24</f>
        <v>0</v>
      </c>
      <c r="J92" s="223">
        <f>$D92*'Staff Allocation %'!G24</f>
        <v>0</v>
      </c>
      <c r="K92" s="223">
        <f>$D92*'Staff Allocation %'!H24</f>
        <v>0</v>
      </c>
      <c r="L92" s="223">
        <f>$D92*'Staff Allocation %'!I24</f>
        <v>0</v>
      </c>
      <c r="M92" s="223">
        <f>$D92*'Staff Allocation %'!J24</f>
        <v>0</v>
      </c>
      <c r="N92" s="223">
        <f>$D92*'Staff Allocation %'!K24</f>
        <v>0</v>
      </c>
      <c r="O92" s="223">
        <f>$D92*'Staff Allocation %'!L24</f>
        <v>0</v>
      </c>
      <c r="P92" s="223">
        <f>$D92*'Staff Allocation %'!M24</f>
        <v>0</v>
      </c>
      <c r="Q92" s="223">
        <f>$D92*'Staff Allocation %'!N24</f>
        <v>0</v>
      </c>
      <c r="R92" s="223">
        <f>$D92*'Staff Allocation %'!O24</f>
        <v>0</v>
      </c>
      <c r="S92" s="223">
        <f>$D92*'Staff Allocation %'!P24</f>
        <v>0</v>
      </c>
      <c r="T92" s="223">
        <f>$D92*'Staff Allocation %'!Q24</f>
        <v>0</v>
      </c>
      <c r="U92" s="223">
        <f t="shared" si="3"/>
        <v>232</v>
      </c>
    </row>
    <row r="93" spans="2:21" hidden="1" outlineLevel="1" x14ac:dyDescent="0.25">
      <c r="B93" t="str">
        <f>'Staffing Plan'!A26</f>
        <v>Employee 18</v>
      </c>
      <c r="D93" s="124">
        <f>Fringe!L27</f>
        <v>0</v>
      </c>
      <c r="F93" s="223">
        <f>$D93*'Staff Allocation %'!C25</f>
        <v>0</v>
      </c>
      <c r="G93" s="223">
        <f>$D93*'Staff Allocation %'!D25</f>
        <v>0</v>
      </c>
      <c r="H93" s="223">
        <f>$D93*'Staff Allocation %'!E25</f>
        <v>0</v>
      </c>
      <c r="I93" s="223">
        <f>$D93*'Staff Allocation %'!F25</f>
        <v>0</v>
      </c>
      <c r="J93" s="223">
        <f>$D93*'Staff Allocation %'!G25</f>
        <v>0</v>
      </c>
      <c r="K93" s="223">
        <f>$D93*'Staff Allocation %'!H25</f>
        <v>0</v>
      </c>
      <c r="L93" s="223">
        <f>$D93*'Staff Allocation %'!I25</f>
        <v>0</v>
      </c>
      <c r="M93" s="223">
        <f>$D93*'Staff Allocation %'!J25</f>
        <v>0</v>
      </c>
      <c r="N93" s="223">
        <f>$D93*'Staff Allocation %'!K25</f>
        <v>0</v>
      </c>
      <c r="O93" s="223">
        <f>$D93*'Staff Allocation %'!L25</f>
        <v>0</v>
      </c>
      <c r="P93" s="223">
        <f>$D93*'Staff Allocation %'!M25</f>
        <v>0</v>
      </c>
      <c r="Q93" s="223">
        <f>$D93*'Staff Allocation %'!N25</f>
        <v>0</v>
      </c>
      <c r="R93" s="223">
        <f>$D93*'Staff Allocation %'!O25</f>
        <v>0</v>
      </c>
      <c r="S93" s="223">
        <f>$D93*'Staff Allocation %'!P25</f>
        <v>0</v>
      </c>
      <c r="T93" s="223">
        <f>$D93*'Staff Allocation %'!Q25</f>
        <v>0</v>
      </c>
      <c r="U93" s="223">
        <f t="shared" si="3"/>
        <v>0</v>
      </c>
    </row>
    <row r="94" spans="2:21" hidden="1" outlineLevel="1" x14ac:dyDescent="0.25">
      <c r="B94" t="str">
        <f>'Staffing Plan'!A27</f>
        <v>Employee 19</v>
      </c>
      <c r="D94" s="124">
        <f>Fringe!L28</f>
        <v>0</v>
      </c>
      <c r="F94" s="223">
        <f>$D94*'Staff Allocation %'!C26</f>
        <v>0</v>
      </c>
      <c r="G94" s="223">
        <f>$D94*'Staff Allocation %'!D26</f>
        <v>0</v>
      </c>
      <c r="H94" s="223">
        <f>$D94*'Staff Allocation %'!E26</f>
        <v>0</v>
      </c>
      <c r="I94" s="223">
        <f>$D94*'Staff Allocation %'!F26</f>
        <v>0</v>
      </c>
      <c r="J94" s="223">
        <f>$D94*'Staff Allocation %'!G26</f>
        <v>0</v>
      </c>
      <c r="K94" s="223">
        <f>$D94*'Staff Allocation %'!H26</f>
        <v>0</v>
      </c>
      <c r="L94" s="223">
        <f>$D94*'Staff Allocation %'!I26</f>
        <v>0</v>
      </c>
      <c r="M94" s="223">
        <f>$D94*'Staff Allocation %'!J26</f>
        <v>0</v>
      </c>
      <c r="N94" s="223">
        <f>$D94*'Staff Allocation %'!K26</f>
        <v>0</v>
      </c>
      <c r="O94" s="223">
        <f>$D94*'Staff Allocation %'!L26</f>
        <v>0</v>
      </c>
      <c r="P94" s="223">
        <f>$D94*'Staff Allocation %'!M26</f>
        <v>0</v>
      </c>
      <c r="Q94" s="223">
        <f>$D94*'Staff Allocation %'!N26</f>
        <v>0</v>
      </c>
      <c r="R94" s="223">
        <f>$D94*'Staff Allocation %'!O26</f>
        <v>0</v>
      </c>
      <c r="S94" s="223">
        <f>$D94*'Staff Allocation %'!P26</f>
        <v>0</v>
      </c>
      <c r="T94" s="223">
        <f>$D94*'Staff Allocation %'!Q26</f>
        <v>0</v>
      </c>
      <c r="U94" s="223">
        <f t="shared" si="3"/>
        <v>0</v>
      </c>
    </row>
    <row r="95" spans="2:21" hidden="1" outlineLevel="1" x14ac:dyDescent="0.25">
      <c r="B95" t="str">
        <f>'Staffing Plan'!A28</f>
        <v>Employee 20</v>
      </c>
      <c r="D95" s="124">
        <f>Fringe!L29</f>
        <v>0</v>
      </c>
      <c r="F95" s="223">
        <f>$D95*'Staff Allocation %'!C27</f>
        <v>0</v>
      </c>
      <c r="G95" s="223">
        <f>$D95*'Staff Allocation %'!D27</f>
        <v>0</v>
      </c>
      <c r="H95" s="223">
        <f>$D95*'Staff Allocation %'!E27</f>
        <v>0</v>
      </c>
      <c r="I95" s="223">
        <f>$D95*'Staff Allocation %'!F27</f>
        <v>0</v>
      </c>
      <c r="J95" s="223">
        <f>$D95*'Staff Allocation %'!G27</f>
        <v>0</v>
      </c>
      <c r="K95" s="223">
        <f>$D95*'Staff Allocation %'!H27</f>
        <v>0</v>
      </c>
      <c r="L95" s="223">
        <f>$D95*'Staff Allocation %'!I27</f>
        <v>0</v>
      </c>
      <c r="M95" s="223">
        <f>$D95*'Staff Allocation %'!J27</f>
        <v>0</v>
      </c>
      <c r="N95" s="223">
        <f>$D95*'Staff Allocation %'!K27</f>
        <v>0</v>
      </c>
      <c r="O95" s="223">
        <f>$D95*'Staff Allocation %'!L27</f>
        <v>0</v>
      </c>
      <c r="P95" s="223">
        <f>$D95*'Staff Allocation %'!M27</f>
        <v>0</v>
      </c>
      <c r="Q95" s="223">
        <f>$D95*'Staff Allocation %'!N27</f>
        <v>0</v>
      </c>
      <c r="R95" s="223">
        <f>$D95*'Staff Allocation %'!O27</f>
        <v>0</v>
      </c>
      <c r="S95" s="223">
        <f>$D95*'Staff Allocation %'!P27</f>
        <v>0</v>
      </c>
      <c r="T95" s="223">
        <f>$D95*'Staff Allocation %'!Q27</f>
        <v>0</v>
      </c>
      <c r="U95" s="223">
        <f t="shared" si="3"/>
        <v>0</v>
      </c>
    </row>
    <row r="96" spans="2:21" hidden="1" outlineLevel="1" x14ac:dyDescent="0.25">
      <c r="B96" t="str">
        <f>'Staffing Plan'!A29</f>
        <v>Employee 21</v>
      </c>
      <c r="D96" s="124">
        <f>Fringe!L30</f>
        <v>0</v>
      </c>
      <c r="F96" s="223">
        <f>$D96*'Staff Allocation %'!C28</f>
        <v>0</v>
      </c>
      <c r="G96" s="223">
        <f>$D96*'Staff Allocation %'!D28</f>
        <v>0</v>
      </c>
      <c r="H96" s="223">
        <f>$D96*'Staff Allocation %'!E28</f>
        <v>0</v>
      </c>
      <c r="I96" s="223">
        <f>$D96*'Staff Allocation %'!F28</f>
        <v>0</v>
      </c>
      <c r="J96" s="223">
        <f>$D96*'Staff Allocation %'!G28</f>
        <v>0</v>
      </c>
      <c r="K96" s="223">
        <f>$D96*'Staff Allocation %'!H28</f>
        <v>0</v>
      </c>
      <c r="L96" s="223">
        <f>$D96*'Staff Allocation %'!I28</f>
        <v>0</v>
      </c>
      <c r="M96" s="223">
        <f>$D96*'Staff Allocation %'!J28</f>
        <v>0</v>
      </c>
      <c r="N96" s="223">
        <f>$D96*'Staff Allocation %'!K28</f>
        <v>0</v>
      </c>
      <c r="O96" s="223">
        <f>$D96*'Staff Allocation %'!L28</f>
        <v>0</v>
      </c>
      <c r="P96" s="223">
        <f>$D96*'Staff Allocation %'!M28</f>
        <v>0</v>
      </c>
      <c r="Q96" s="223">
        <f>$D96*'Staff Allocation %'!N28</f>
        <v>0</v>
      </c>
      <c r="R96" s="223">
        <f>$D96*'Staff Allocation %'!O28</f>
        <v>0</v>
      </c>
      <c r="S96" s="223">
        <f>$D96*'Staff Allocation %'!P28</f>
        <v>0</v>
      </c>
      <c r="T96" s="223">
        <f>$D96*'Staff Allocation %'!Q28</f>
        <v>0</v>
      </c>
      <c r="U96" s="223">
        <f t="shared" si="3"/>
        <v>0</v>
      </c>
    </row>
    <row r="97" spans="2:21" hidden="1" outlineLevel="1" x14ac:dyDescent="0.25">
      <c r="B97" t="str">
        <f>'Staffing Plan'!A30</f>
        <v>Employee 22</v>
      </c>
      <c r="D97" s="124">
        <f>Fringe!L31</f>
        <v>0</v>
      </c>
      <c r="F97" s="223">
        <f>$D97*'Staff Allocation %'!C29</f>
        <v>0</v>
      </c>
      <c r="G97" s="223">
        <f>$D97*'Staff Allocation %'!D29</f>
        <v>0</v>
      </c>
      <c r="H97" s="223">
        <f>$D97*'Staff Allocation %'!E29</f>
        <v>0</v>
      </c>
      <c r="I97" s="223">
        <f>$D97*'Staff Allocation %'!F29</f>
        <v>0</v>
      </c>
      <c r="J97" s="223">
        <f>$D97*'Staff Allocation %'!G29</f>
        <v>0</v>
      </c>
      <c r="K97" s="223">
        <f>$D97*'Staff Allocation %'!H29</f>
        <v>0</v>
      </c>
      <c r="L97" s="223">
        <f>$D97*'Staff Allocation %'!I29</f>
        <v>0</v>
      </c>
      <c r="M97" s="223">
        <f>$D97*'Staff Allocation %'!J29</f>
        <v>0</v>
      </c>
      <c r="N97" s="223">
        <f>$D97*'Staff Allocation %'!K29</f>
        <v>0</v>
      </c>
      <c r="O97" s="223">
        <f>$D97*'Staff Allocation %'!L29</f>
        <v>0</v>
      </c>
      <c r="P97" s="223">
        <f>$D97*'Staff Allocation %'!M29</f>
        <v>0</v>
      </c>
      <c r="Q97" s="223">
        <f>$D97*'Staff Allocation %'!N29</f>
        <v>0</v>
      </c>
      <c r="R97" s="223">
        <f>$D97*'Staff Allocation %'!O29</f>
        <v>0</v>
      </c>
      <c r="S97" s="223">
        <f>$D97*'Staff Allocation %'!P29</f>
        <v>0</v>
      </c>
      <c r="T97" s="223">
        <f>$D97*'Staff Allocation %'!Q29</f>
        <v>0</v>
      </c>
      <c r="U97" s="223">
        <f t="shared" si="3"/>
        <v>0</v>
      </c>
    </row>
    <row r="98" spans="2:21" hidden="1" outlineLevel="1" x14ac:dyDescent="0.25">
      <c r="B98" t="str">
        <f>'Staffing Plan'!A31</f>
        <v>Employee 23</v>
      </c>
      <c r="D98" s="124">
        <f>Fringe!L32</f>
        <v>0</v>
      </c>
      <c r="F98" s="223">
        <f>$D98*'Staff Allocation %'!C30</f>
        <v>0</v>
      </c>
      <c r="G98" s="223">
        <f>$D98*'Staff Allocation %'!D30</f>
        <v>0</v>
      </c>
      <c r="H98" s="223">
        <f>$D98*'Staff Allocation %'!E30</f>
        <v>0</v>
      </c>
      <c r="I98" s="223">
        <f>$D98*'Staff Allocation %'!F30</f>
        <v>0</v>
      </c>
      <c r="J98" s="223">
        <f>$D98*'Staff Allocation %'!G30</f>
        <v>0</v>
      </c>
      <c r="K98" s="223">
        <f>$D98*'Staff Allocation %'!H30</f>
        <v>0</v>
      </c>
      <c r="L98" s="223">
        <f>$D98*'Staff Allocation %'!I30</f>
        <v>0</v>
      </c>
      <c r="M98" s="223">
        <f>$D98*'Staff Allocation %'!J30</f>
        <v>0</v>
      </c>
      <c r="N98" s="223">
        <f>$D98*'Staff Allocation %'!K30</f>
        <v>0</v>
      </c>
      <c r="O98" s="223">
        <f>$D98*'Staff Allocation %'!L30</f>
        <v>0</v>
      </c>
      <c r="P98" s="223">
        <f>$D98*'Staff Allocation %'!M30</f>
        <v>0</v>
      </c>
      <c r="Q98" s="223">
        <f>$D98*'Staff Allocation %'!N30</f>
        <v>0</v>
      </c>
      <c r="R98" s="223">
        <f>$D98*'Staff Allocation %'!O30</f>
        <v>0</v>
      </c>
      <c r="S98" s="223">
        <f>$D98*'Staff Allocation %'!P30</f>
        <v>0</v>
      </c>
      <c r="T98" s="223">
        <f>$D98*'Staff Allocation %'!Q30</f>
        <v>0</v>
      </c>
      <c r="U98" s="223">
        <f t="shared" si="3"/>
        <v>0</v>
      </c>
    </row>
    <row r="99" spans="2:21" hidden="1" outlineLevel="1" x14ac:dyDescent="0.25">
      <c r="B99" t="str">
        <f>'Staffing Plan'!A32</f>
        <v>Employee 24</v>
      </c>
      <c r="D99" s="124">
        <f>Fringe!L33</f>
        <v>0</v>
      </c>
      <c r="F99" s="223">
        <f>$D99*'Staff Allocation %'!C31</f>
        <v>0</v>
      </c>
      <c r="G99" s="223">
        <f>$D99*'Staff Allocation %'!D31</f>
        <v>0</v>
      </c>
      <c r="H99" s="223">
        <f>$D99*'Staff Allocation %'!E31</f>
        <v>0</v>
      </c>
      <c r="I99" s="223">
        <f>$D99*'Staff Allocation %'!F31</f>
        <v>0</v>
      </c>
      <c r="J99" s="223">
        <f>$D99*'Staff Allocation %'!G31</f>
        <v>0</v>
      </c>
      <c r="K99" s="223">
        <f>$D99*'Staff Allocation %'!H31</f>
        <v>0</v>
      </c>
      <c r="L99" s="223">
        <f>$D99*'Staff Allocation %'!I31</f>
        <v>0</v>
      </c>
      <c r="M99" s="223">
        <f>$D99*'Staff Allocation %'!J31</f>
        <v>0</v>
      </c>
      <c r="N99" s="223">
        <f>$D99*'Staff Allocation %'!K31</f>
        <v>0</v>
      </c>
      <c r="O99" s="223">
        <f>$D99*'Staff Allocation %'!L31</f>
        <v>0</v>
      </c>
      <c r="P99" s="223">
        <f>$D99*'Staff Allocation %'!M31</f>
        <v>0</v>
      </c>
      <c r="Q99" s="223">
        <f>$D99*'Staff Allocation %'!N31</f>
        <v>0</v>
      </c>
      <c r="R99" s="223">
        <f>$D99*'Staff Allocation %'!O31</f>
        <v>0</v>
      </c>
      <c r="S99" s="223">
        <f>$D99*'Staff Allocation %'!P31</f>
        <v>0</v>
      </c>
      <c r="T99" s="223">
        <f>$D99*'Staff Allocation %'!Q31</f>
        <v>0</v>
      </c>
      <c r="U99" s="223">
        <f t="shared" si="3"/>
        <v>0</v>
      </c>
    </row>
    <row r="100" spans="2:21" hidden="1" outlineLevel="1" x14ac:dyDescent="0.25">
      <c r="B100" t="str">
        <f>'Staffing Plan'!A33</f>
        <v>Employee 25</v>
      </c>
      <c r="D100" s="124">
        <f>Fringe!L34</f>
        <v>0</v>
      </c>
      <c r="F100" s="223">
        <f>$D100*'Staff Allocation %'!C32</f>
        <v>0</v>
      </c>
      <c r="G100" s="223">
        <f>$D100*'Staff Allocation %'!D32</f>
        <v>0</v>
      </c>
      <c r="H100" s="223">
        <f>$D100*'Staff Allocation %'!E32</f>
        <v>0</v>
      </c>
      <c r="I100" s="223">
        <f>$D100*'Staff Allocation %'!F32</f>
        <v>0</v>
      </c>
      <c r="J100" s="223">
        <f>$D100*'Staff Allocation %'!G32</f>
        <v>0</v>
      </c>
      <c r="K100" s="223">
        <f>$D100*'Staff Allocation %'!H32</f>
        <v>0</v>
      </c>
      <c r="L100" s="223">
        <f>$D100*'Staff Allocation %'!I32</f>
        <v>0</v>
      </c>
      <c r="M100" s="223">
        <f>$D100*'Staff Allocation %'!J32</f>
        <v>0</v>
      </c>
      <c r="N100" s="223">
        <f>$D100*'Staff Allocation %'!K32</f>
        <v>0</v>
      </c>
      <c r="O100" s="223">
        <f>$D100*'Staff Allocation %'!L32</f>
        <v>0</v>
      </c>
      <c r="P100" s="223">
        <f>$D100*'Staff Allocation %'!M32</f>
        <v>0</v>
      </c>
      <c r="Q100" s="223">
        <f>$D100*'Staff Allocation %'!N32</f>
        <v>0</v>
      </c>
      <c r="R100" s="223">
        <f>$D100*'Staff Allocation %'!O32</f>
        <v>0</v>
      </c>
      <c r="S100" s="223">
        <f>$D100*'Staff Allocation %'!P32</f>
        <v>0</v>
      </c>
      <c r="T100" s="223">
        <f>$D100*'Staff Allocation %'!Q32</f>
        <v>0</v>
      </c>
      <c r="U100" s="223">
        <f t="shared" si="3"/>
        <v>0</v>
      </c>
    </row>
    <row r="101" spans="2:21" hidden="1" outlineLevel="1" x14ac:dyDescent="0.25">
      <c r="B101" t="str">
        <f>'Staffing Plan'!A34</f>
        <v>Employee 26</v>
      </c>
      <c r="D101" s="124">
        <f>Fringe!L35</f>
        <v>0</v>
      </c>
      <c r="F101" s="223">
        <f>$D101*'Staff Allocation %'!C33</f>
        <v>0</v>
      </c>
      <c r="G101" s="223">
        <f>$D101*'Staff Allocation %'!D33</f>
        <v>0</v>
      </c>
      <c r="H101" s="223">
        <f>$D101*'Staff Allocation %'!E33</f>
        <v>0</v>
      </c>
      <c r="I101" s="223">
        <f>$D101*'Staff Allocation %'!F33</f>
        <v>0</v>
      </c>
      <c r="J101" s="223">
        <f>$D101*'Staff Allocation %'!G33</f>
        <v>0</v>
      </c>
      <c r="K101" s="223">
        <f>$D101*'Staff Allocation %'!H33</f>
        <v>0</v>
      </c>
      <c r="L101" s="223">
        <f>$D101*'Staff Allocation %'!I33</f>
        <v>0</v>
      </c>
      <c r="M101" s="223">
        <f>$D101*'Staff Allocation %'!J33</f>
        <v>0</v>
      </c>
      <c r="N101" s="223">
        <f>$D101*'Staff Allocation %'!K33</f>
        <v>0</v>
      </c>
      <c r="O101" s="223">
        <f>$D101*'Staff Allocation %'!L33</f>
        <v>0</v>
      </c>
      <c r="P101" s="223">
        <f>$D101*'Staff Allocation %'!M33</f>
        <v>0</v>
      </c>
      <c r="Q101" s="223">
        <f>$D101*'Staff Allocation %'!N33</f>
        <v>0</v>
      </c>
      <c r="R101" s="223">
        <f>$D101*'Staff Allocation %'!O33</f>
        <v>0</v>
      </c>
      <c r="S101" s="223">
        <f>$D101*'Staff Allocation %'!P33</f>
        <v>0</v>
      </c>
      <c r="T101" s="223">
        <f>$D101*'Staff Allocation %'!Q33</f>
        <v>0</v>
      </c>
      <c r="U101" s="223">
        <f t="shared" si="3"/>
        <v>0</v>
      </c>
    </row>
    <row r="102" spans="2:21" hidden="1" outlineLevel="1" x14ac:dyDescent="0.25">
      <c r="B102" t="str">
        <f>'Staffing Plan'!A35</f>
        <v>Employee 27</v>
      </c>
      <c r="D102" s="124">
        <f>Fringe!L36</f>
        <v>0</v>
      </c>
      <c r="F102" s="223">
        <f>$D102*'Staff Allocation %'!C34</f>
        <v>0</v>
      </c>
      <c r="G102" s="223">
        <f>$D102*'Staff Allocation %'!D34</f>
        <v>0</v>
      </c>
      <c r="H102" s="223">
        <f>$D102*'Staff Allocation %'!E34</f>
        <v>0</v>
      </c>
      <c r="I102" s="223">
        <f>$D102*'Staff Allocation %'!F34</f>
        <v>0</v>
      </c>
      <c r="J102" s="223">
        <f>$D102*'Staff Allocation %'!G34</f>
        <v>0</v>
      </c>
      <c r="K102" s="223">
        <f>$D102*'Staff Allocation %'!H34</f>
        <v>0</v>
      </c>
      <c r="L102" s="223">
        <f>$D102*'Staff Allocation %'!I34</f>
        <v>0</v>
      </c>
      <c r="M102" s="223">
        <f>$D102*'Staff Allocation %'!J34</f>
        <v>0</v>
      </c>
      <c r="N102" s="223">
        <f>$D102*'Staff Allocation %'!K34</f>
        <v>0</v>
      </c>
      <c r="O102" s="223">
        <f>$D102*'Staff Allocation %'!L34</f>
        <v>0</v>
      </c>
      <c r="P102" s="223">
        <f>$D102*'Staff Allocation %'!M34</f>
        <v>0</v>
      </c>
      <c r="Q102" s="223">
        <f>$D102*'Staff Allocation %'!N34</f>
        <v>0</v>
      </c>
      <c r="R102" s="223">
        <f>$D102*'Staff Allocation %'!O34</f>
        <v>0</v>
      </c>
      <c r="S102" s="223">
        <f>$D102*'Staff Allocation %'!P34</f>
        <v>0</v>
      </c>
      <c r="T102" s="223">
        <f>$D102*'Staff Allocation %'!Q34</f>
        <v>0</v>
      </c>
      <c r="U102" s="223">
        <f t="shared" si="3"/>
        <v>0</v>
      </c>
    </row>
    <row r="103" spans="2:21" hidden="1" outlineLevel="1" x14ac:dyDescent="0.25">
      <c r="B103" t="str">
        <f>'Staffing Plan'!A36</f>
        <v>Employee 28</v>
      </c>
      <c r="D103" s="124">
        <f>Fringe!L37</f>
        <v>0</v>
      </c>
      <c r="F103" s="223">
        <f>$D103*'Staff Allocation %'!C35</f>
        <v>0</v>
      </c>
      <c r="G103" s="223">
        <f>$D103*'Staff Allocation %'!D35</f>
        <v>0</v>
      </c>
      <c r="H103" s="223">
        <f>$D103*'Staff Allocation %'!E35</f>
        <v>0</v>
      </c>
      <c r="I103" s="223">
        <f>$D103*'Staff Allocation %'!F35</f>
        <v>0</v>
      </c>
      <c r="J103" s="223">
        <f>$D103*'Staff Allocation %'!G35</f>
        <v>0</v>
      </c>
      <c r="K103" s="223">
        <f>$D103*'Staff Allocation %'!H35</f>
        <v>0</v>
      </c>
      <c r="L103" s="223">
        <f>$D103*'Staff Allocation %'!I35</f>
        <v>0</v>
      </c>
      <c r="M103" s="223">
        <f>$D103*'Staff Allocation %'!J35</f>
        <v>0</v>
      </c>
      <c r="N103" s="223">
        <f>$D103*'Staff Allocation %'!K35</f>
        <v>0</v>
      </c>
      <c r="O103" s="223">
        <f>$D103*'Staff Allocation %'!L35</f>
        <v>0</v>
      </c>
      <c r="P103" s="223">
        <f>$D103*'Staff Allocation %'!M35</f>
        <v>0</v>
      </c>
      <c r="Q103" s="223">
        <f>$D103*'Staff Allocation %'!N35</f>
        <v>0</v>
      </c>
      <c r="R103" s="223">
        <f>$D103*'Staff Allocation %'!O35</f>
        <v>0</v>
      </c>
      <c r="S103" s="223">
        <f>$D103*'Staff Allocation %'!P35</f>
        <v>0</v>
      </c>
      <c r="T103" s="223">
        <f>$D103*'Staff Allocation %'!Q35</f>
        <v>0</v>
      </c>
      <c r="U103" s="223">
        <f t="shared" si="3"/>
        <v>0</v>
      </c>
    </row>
    <row r="104" spans="2:21" hidden="1" outlineLevel="1" x14ac:dyDescent="0.25">
      <c r="B104" t="str">
        <f>'Staffing Plan'!A37</f>
        <v>Employee 29</v>
      </c>
      <c r="D104" s="124">
        <f>Fringe!L38</f>
        <v>0</v>
      </c>
      <c r="F104" s="223">
        <f>$D104*'Staff Allocation %'!C36</f>
        <v>0</v>
      </c>
      <c r="G104" s="223">
        <f>$D104*'Staff Allocation %'!D36</f>
        <v>0</v>
      </c>
      <c r="H104" s="223">
        <f>$D104*'Staff Allocation %'!E36</f>
        <v>0</v>
      </c>
      <c r="I104" s="223">
        <f>$D104*'Staff Allocation %'!F36</f>
        <v>0</v>
      </c>
      <c r="J104" s="223">
        <f>$D104*'Staff Allocation %'!G36</f>
        <v>0</v>
      </c>
      <c r="K104" s="223">
        <f>$D104*'Staff Allocation %'!H36</f>
        <v>0</v>
      </c>
      <c r="L104" s="223">
        <f>$D104*'Staff Allocation %'!I36</f>
        <v>0</v>
      </c>
      <c r="M104" s="223">
        <f>$D104*'Staff Allocation %'!J36</f>
        <v>0</v>
      </c>
      <c r="N104" s="223">
        <f>$D104*'Staff Allocation %'!K36</f>
        <v>0</v>
      </c>
      <c r="O104" s="223">
        <f>$D104*'Staff Allocation %'!L36</f>
        <v>0</v>
      </c>
      <c r="P104" s="223">
        <f>$D104*'Staff Allocation %'!M36</f>
        <v>0</v>
      </c>
      <c r="Q104" s="223">
        <f>$D104*'Staff Allocation %'!N36</f>
        <v>0</v>
      </c>
      <c r="R104" s="223">
        <f>$D104*'Staff Allocation %'!O36</f>
        <v>0</v>
      </c>
      <c r="S104" s="223">
        <f>$D104*'Staff Allocation %'!P36</f>
        <v>0</v>
      </c>
      <c r="T104" s="223">
        <f>$D104*'Staff Allocation %'!Q36</f>
        <v>0</v>
      </c>
      <c r="U104" s="223">
        <f t="shared" si="3"/>
        <v>0</v>
      </c>
    </row>
    <row r="105" spans="2:21" hidden="1" outlineLevel="1" x14ac:dyDescent="0.25">
      <c r="B105" t="str">
        <f>'Staffing Plan'!A38</f>
        <v>Employee 30</v>
      </c>
      <c r="D105" s="124">
        <f>Fringe!L39</f>
        <v>0</v>
      </c>
      <c r="F105" s="223">
        <f>$D105*'Staff Allocation %'!C37</f>
        <v>0</v>
      </c>
      <c r="G105" s="223">
        <f>$D105*'Staff Allocation %'!D37</f>
        <v>0</v>
      </c>
      <c r="H105" s="223">
        <f>$D105*'Staff Allocation %'!E37</f>
        <v>0</v>
      </c>
      <c r="I105" s="223">
        <f>$D105*'Staff Allocation %'!F37</f>
        <v>0</v>
      </c>
      <c r="J105" s="223">
        <f>$D105*'Staff Allocation %'!G37</f>
        <v>0</v>
      </c>
      <c r="K105" s="223">
        <f>$D105*'Staff Allocation %'!H37</f>
        <v>0</v>
      </c>
      <c r="L105" s="223">
        <f>$D105*'Staff Allocation %'!I37</f>
        <v>0</v>
      </c>
      <c r="M105" s="223">
        <f>$D105*'Staff Allocation %'!J37</f>
        <v>0</v>
      </c>
      <c r="N105" s="223">
        <f>$D105*'Staff Allocation %'!K37</f>
        <v>0</v>
      </c>
      <c r="O105" s="223">
        <f>$D105*'Staff Allocation %'!L37</f>
        <v>0</v>
      </c>
      <c r="P105" s="223">
        <f>$D105*'Staff Allocation %'!M37</f>
        <v>0</v>
      </c>
      <c r="Q105" s="223">
        <f>$D105*'Staff Allocation %'!N37</f>
        <v>0</v>
      </c>
      <c r="R105" s="223">
        <f>$D105*'Staff Allocation %'!O37</f>
        <v>0</v>
      </c>
      <c r="S105" s="223">
        <f>$D105*'Staff Allocation %'!P37</f>
        <v>0</v>
      </c>
      <c r="T105" s="223">
        <f>$D105*'Staff Allocation %'!Q37</f>
        <v>0</v>
      </c>
      <c r="U105" s="223">
        <f t="shared" si="3"/>
        <v>0</v>
      </c>
    </row>
    <row r="106" spans="2:21" hidden="1" outlineLevel="1" x14ac:dyDescent="0.25">
      <c r="B106" t="str">
        <f>'Staffing Plan'!A39</f>
        <v>Employee 31</v>
      </c>
      <c r="D106" s="124">
        <f>Fringe!L40</f>
        <v>0</v>
      </c>
      <c r="F106" s="223">
        <f>$D106*'Staff Allocation %'!C38</f>
        <v>0</v>
      </c>
      <c r="G106" s="223">
        <f>$D106*'Staff Allocation %'!D38</f>
        <v>0</v>
      </c>
      <c r="H106" s="223">
        <f>$D106*'Staff Allocation %'!E38</f>
        <v>0</v>
      </c>
      <c r="I106" s="223">
        <f>$D106*'Staff Allocation %'!F38</f>
        <v>0</v>
      </c>
      <c r="J106" s="223">
        <f>$D106*'Staff Allocation %'!G38</f>
        <v>0</v>
      </c>
      <c r="K106" s="223">
        <f>$D106*'Staff Allocation %'!H38</f>
        <v>0</v>
      </c>
      <c r="L106" s="223">
        <f>$D106*'Staff Allocation %'!I38</f>
        <v>0</v>
      </c>
      <c r="M106" s="223">
        <f>$D106*'Staff Allocation %'!J38</f>
        <v>0</v>
      </c>
      <c r="N106" s="223">
        <f>$D106*'Staff Allocation %'!K38</f>
        <v>0</v>
      </c>
      <c r="O106" s="223">
        <f>$D106*'Staff Allocation %'!L38</f>
        <v>0</v>
      </c>
      <c r="P106" s="223">
        <f>$D106*'Staff Allocation %'!M38</f>
        <v>0</v>
      </c>
      <c r="Q106" s="223">
        <f>$D106*'Staff Allocation %'!N38</f>
        <v>0</v>
      </c>
      <c r="R106" s="223">
        <f>$D106*'Staff Allocation %'!O38</f>
        <v>0</v>
      </c>
      <c r="S106" s="223">
        <f>$D106*'Staff Allocation %'!P38</f>
        <v>0</v>
      </c>
      <c r="T106" s="223">
        <f>$D106*'Staff Allocation %'!Q38</f>
        <v>0</v>
      </c>
      <c r="U106" s="223">
        <f t="shared" si="3"/>
        <v>0</v>
      </c>
    </row>
    <row r="107" spans="2:21" hidden="1" outlineLevel="1" x14ac:dyDescent="0.25">
      <c r="B107" t="str">
        <f>'Staffing Plan'!A40</f>
        <v>Employee 32</v>
      </c>
      <c r="D107" s="124">
        <f>Fringe!L41</f>
        <v>0</v>
      </c>
      <c r="F107" s="223">
        <f>$D107*'Staff Allocation %'!C39</f>
        <v>0</v>
      </c>
      <c r="G107" s="223">
        <f>$D107*'Staff Allocation %'!D39</f>
        <v>0</v>
      </c>
      <c r="H107" s="223">
        <f>$D107*'Staff Allocation %'!E39</f>
        <v>0</v>
      </c>
      <c r="I107" s="223">
        <f>$D107*'Staff Allocation %'!F39</f>
        <v>0</v>
      </c>
      <c r="J107" s="223">
        <f>$D107*'Staff Allocation %'!G39</f>
        <v>0</v>
      </c>
      <c r="K107" s="223">
        <f>$D107*'Staff Allocation %'!H39</f>
        <v>0</v>
      </c>
      <c r="L107" s="223">
        <f>$D107*'Staff Allocation %'!I39</f>
        <v>0</v>
      </c>
      <c r="M107" s="223">
        <f>$D107*'Staff Allocation %'!J39</f>
        <v>0</v>
      </c>
      <c r="N107" s="223">
        <f>$D107*'Staff Allocation %'!K39</f>
        <v>0</v>
      </c>
      <c r="O107" s="223">
        <f>$D107*'Staff Allocation %'!L39</f>
        <v>0</v>
      </c>
      <c r="P107" s="223">
        <f>$D107*'Staff Allocation %'!M39</f>
        <v>0</v>
      </c>
      <c r="Q107" s="223">
        <f>$D107*'Staff Allocation %'!N39</f>
        <v>0</v>
      </c>
      <c r="R107" s="223">
        <f>$D107*'Staff Allocation %'!O39</f>
        <v>0</v>
      </c>
      <c r="S107" s="223">
        <f>$D107*'Staff Allocation %'!P39</f>
        <v>0</v>
      </c>
      <c r="T107" s="223">
        <f>$D107*'Staff Allocation %'!Q39</f>
        <v>0</v>
      </c>
      <c r="U107" s="223">
        <f t="shared" si="3"/>
        <v>0</v>
      </c>
    </row>
    <row r="108" spans="2:21" hidden="1" outlineLevel="1" x14ac:dyDescent="0.25">
      <c r="B108" t="str">
        <f>'Staffing Plan'!A41</f>
        <v>Employee 33</v>
      </c>
      <c r="D108" s="124">
        <f>Fringe!L42</f>
        <v>0</v>
      </c>
      <c r="F108" s="223">
        <f>$D108*'Staff Allocation %'!C40</f>
        <v>0</v>
      </c>
      <c r="G108" s="223">
        <f>$D108*'Staff Allocation %'!D40</f>
        <v>0</v>
      </c>
      <c r="H108" s="223">
        <f>$D108*'Staff Allocation %'!E40</f>
        <v>0</v>
      </c>
      <c r="I108" s="223">
        <f>$D108*'Staff Allocation %'!F40</f>
        <v>0</v>
      </c>
      <c r="J108" s="223">
        <f>$D108*'Staff Allocation %'!G40</f>
        <v>0</v>
      </c>
      <c r="K108" s="223">
        <f>$D108*'Staff Allocation %'!H40</f>
        <v>0</v>
      </c>
      <c r="L108" s="223">
        <f>$D108*'Staff Allocation %'!I40</f>
        <v>0</v>
      </c>
      <c r="M108" s="223">
        <f>$D108*'Staff Allocation %'!J40</f>
        <v>0</v>
      </c>
      <c r="N108" s="223">
        <f>$D108*'Staff Allocation %'!K40</f>
        <v>0</v>
      </c>
      <c r="O108" s="223">
        <f>$D108*'Staff Allocation %'!L40</f>
        <v>0</v>
      </c>
      <c r="P108" s="223">
        <f>$D108*'Staff Allocation %'!M40</f>
        <v>0</v>
      </c>
      <c r="Q108" s="223">
        <f>$D108*'Staff Allocation %'!N40</f>
        <v>0</v>
      </c>
      <c r="R108" s="223">
        <f>$D108*'Staff Allocation %'!O40</f>
        <v>0</v>
      </c>
      <c r="S108" s="223">
        <f>$D108*'Staff Allocation %'!P40</f>
        <v>0</v>
      </c>
      <c r="T108" s="223">
        <f>$D108*'Staff Allocation %'!Q40</f>
        <v>0</v>
      </c>
      <c r="U108" s="223">
        <f t="shared" si="3"/>
        <v>0</v>
      </c>
    </row>
    <row r="109" spans="2:21" hidden="1" outlineLevel="1" x14ac:dyDescent="0.25">
      <c r="B109" t="str">
        <f>'Staffing Plan'!A42</f>
        <v>Employee 34</v>
      </c>
      <c r="D109" s="124">
        <f>Fringe!L43</f>
        <v>0</v>
      </c>
      <c r="F109" s="223">
        <f>$D109*'Staff Allocation %'!C41</f>
        <v>0</v>
      </c>
      <c r="G109" s="223">
        <f>$D109*'Staff Allocation %'!D41</f>
        <v>0</v>
      </c>
      <c r="H109" s="223">
        <f>$D109*'Staff Allocation %'!E41</f>
        <v>0</v>
      </c>
      <c r="I109" s="223">
        <f>$D109*'Staff Allocation %'!F41</f>
        <v>0</v>
      </c>
      <c r="J109" s="223">
        <f>$D109*'Staff Allocation %'!G41</f>
        <v>0</v>
      </c>
      <c r="K109" s="223">
        <f>$D109*'Staff Allocation %'!H41</f>
        <v>0</v>
      </c>
      <c r="L109" s="223">
        <f>$D109*'Staff Allocation %'!I41</f>
        <v>0</v>
      </c>
      <c r="M109" s="223">
        <f>$D109*'Staff Allocation %'!J41</f>
        <v>0</v>
      </c>
      <c r="N109" s="223">
        <f>$D109*'Staff Allocation %'!K41</f>
        <v>0</v>
      </c>
      <c r="O109" s="223">
        <f>$D109*'Staff Allocation %'!L41</f>
        <v>0</v>
      </c>
      <c r="P109" s="223">
        <f>$D109*'Staff Allocation %'!M41</f>
        <v>0</v>
      </c>
      <c r="Q109" s="223">
        <f>$D109*'Staff Allocation %'!N41</f>
        <v>0</v>
      </c>
      <c r="R109" s="223">
        <f>$D109*'Staff Allocation %'!O41</f>
        <v>0</v>
      </c>
      <c r="S109" s="223">
        <f>$D109*'Staff Allocation %'!P41</f>
        <v>0</v>
      </c>
      <c r="T109" s="223">
        <f>$D109*'Staff Allocation %'!Q41</f>
        <v>0</v>
      </c>
      <c r="U109" s="223">
        <f t="shared" si="3"/>
        <v>0</v>
      </c>
    </row>
    <row r="110" spans="2:21" hidden="1" outlineLevel="1" x14ac:dyDescent="0.25">
      <c r="B110" t="str">
        <f>'Staffing Plan'!A43</f>
        <v>Employee 35</v>
      </c>
      <c r="D110" s="124">
        <f>Fringe!L44</f>
        <v>0</v>
      </c>
      <c r="F110" s="223">
        <f>$D110*'Staff Allocation %'!C42</f>
        <v>0</v>
      </c>
      <c r="G110" s="223">
        <f>$D110*'Staff Allocation %'!D42</f>
        <v>0</v>
      </c>
      <c r="H110" s="223">
        <f>$D110*'Staff Allocation %'!E42</f>
        <v>0</v>
      </c>
      <c r="I110" s="223">
        <f>$D110*'Staff Allocation %'!F42</f>
        <v>0</v>
      </c>
      <c r="J110" s="223">
        <f>$D110*'Staff Allocation %'!G42</f>
        <v>0</v>
      </c>
      <c r="K110" s="223">
        <f>$D110*'Staff Allocation %'!H42</f>
        <v>0</v>
      </c>
      <c r="L110" s="223">
        <f>$D110*'Staff Allocation %'!I42</f>
        <v>0</v>
      </c>
      <c r="M110" s="223">
        <f>$D110*'Staff Allocation %'!J42</f>
        <v>0</v>
      </c>
      <c r="N110" s="223">
        <f>$D110*'Staff Allocation %'!K42</f>
        <v>0</v>
      </c>
      <c r="O110" s="223">
        <f>$D110*'Staff Allocation %'!L42</f>
        <v>0</v>
      </c>
      <c r="P110" s="223">
        <f>$D110*'Staff Allocation %'!M42</f>
        <v>0</v>
      </c>
      <c r="Q110" s="223">
        <f>$D110*'Staff Allocation %'!N42</f>
        <v>0</v>
      </c>
      <c r="R110" s="223">
        <f>$D110*'Staff Allocation %'!O42</f>
        <v>0</v>
      </c>
      <c r="S110" s="223">
        <f>$D110*'Staff Allocation %'!P42</f>
        <v>0</v>
      </c>
      <c r="T110" s="223">
        <f>$D110*'Staff Allocation %'!Q42</f>
        <v>0</v>
      </c>
      <c r="U110" s="223">
        <f t="shared" si="3"/>
        <v>0</v>
      </c>
    </row>
    <row r="111" spans="2:21" hidden="1" outlineLevel="1" x14ac:dyDescent="0.25">
      <c r="B111" t="str">
        <f>'Staffing Plan'!A44</f>
        <v>Employee 36</v>
      </c>
      <c r="D111" s="124">
        <f>Fringe!L45</f>
        <v>0</v>
      </c>
      <c r="F111" s="223">
        <f>$D111*'Staff Allocation %'!C43</f>
        <v>0</v>
      </c>
      <c r="G111" s="223">
        <f>$D111*'Staff Allocation %'!D43</f>
        <v>0</v>
      </c>
      <c r="H111" s="223">
        <f>$D111*'Staff Allocation %'!E43</f>
        <v>0</v>
      </c>
      <c r="I111" s="223">
        <f>$D111*'Staff Allocation %'!F43</f>
        <v>0</v>
      </c>
      <c r="J111" s="223">
        <f>$D111*'Staff Allocation %'!G43</f>
        <v>0</v>
      </c>
      <c r="K111" s="223">
        <f>$D111*'Staff Allocation %'!H43</f>
        <v>0</v>
      </c>
      <c r="L111" s="223">
        <f>$D111*'Staff Allocation %'!I43</f>
        <v>0</v>
      </c>
      <c r="M111" s="223">
        <f>$D111*'Staff Allocation %'!J43</f>
        <v>0</v>
      </c>
      <c r="N111" s="223">
        <f>$D111*'Staff Allocation %'!K43</f>
        <v>0</v>
      </c>
      <c r="O111" s="223">
        <f>$D111*'Staff Allocation %'!L43</f>
        <v>0</v>
      </c>
      <c r="P111" s="223">
        <f>$D111*'Staff Allocation %'!M43</f>
        <v>0</v>
      </c>
      <c r="Q111" s="223">
        <f>$D111*'Staff Allocation %'!N43</f>
        <v>0</v>
      </c>
      <c r="R111" s="223">
        <f>$D111*'Staff Allocation %'!O43</f>
        <v>0</v>
      </c>
      <c r="S111" s="223">
        <f>$D111*'Staff Allocation %'!P43</f>
        <v>0</v>
      </c>
      <c r="T111" s="223">
        <f>$D111*'Staff Allocation %'!Q43</f>
        <v>0</v>
      </c>
      <c r="U111" s="223">
        <f t="shared" si="3"/>
        <v>0</v>
      </c>
    </row>
    <row r="112" spans="2:21" hidden="1" outlineLevel="1" x14ac:dyDescent="0.25">
      <c r="B112" t="str">
        <f>'Staffing Plan'!A45</f>
        <v>Employee 37</v>
      </c>
      <c r="D112" s="124">
        <f>Fringe!L46</f>
        <v>0</v>
      </c>
      <c r="F112" s="223">
        <f>$D112*'Staff Allocation %'!C44</f>
        <v>0</v>
      </c>
      <c r="G112" s="223">
        <f>$D112*'Staff Allocation %'!D44</f>
        <v>0</v>
      </c>
      <c r="H112" s="223">
        <f>$D112*'Staff Allocation %'!E44</f>
        <v>0</v>
      </c>
      <c r="I112" s="223">
        <f>$D112*'Staff Allocation %'!F44</f>
        <v>0</v>
      </c>
      <c r="J112" s="223">
        <f>$D112*'Staff Allocation %'!G44</f>
        <v>0</v>
      </c>
      <c r="K112" s="223">
        <f>$D112*'Staff Allocation %'!H44</f>
        <v>0</v>
      </c>
      <c r="L112" s="223">
        <f>$D112*'Staff Allocation %'!I44</f>
        <v>0</v>
      </c>
      <c r="M112" s="223">
        <f>$D112*'Staff Allocation %'!J44</f>
        <v>0</v>
      </c>
      <c r="N112" s="223">
        <f>$D112*'Staff Allocation %'!K44</f>
        <v>0</v>
      </c>
      <c r="O112" s="223">
        <f>$D112*'Staff Allocation %'!L44</f>
        <v>0</v>
      </c>
      <c r="P112" s="223">
        <f>$D112*'Staff Allocation %'!M44</f>
        <v>0</v>
      </c>
      <c r="Q112" s="223">
        <f>$D112*'Staff Allocation %'!N44</f>
        <v>0</v>
      </c>
      <c r="R112" s="223">
        <f>$D112*'Staff Allocation %'!O44</f>
        <v>0</v>
      </c>
      <c r="S112" s="223">
        <f>$D112*'Staff Allocation %'!P44</f>
        <v>0</v>
      </c>
      <c r="T112" s="223">
        <f>$D112*'Staff Allocation %'!Q44</f>
        <v>0</v>
      </c>
      <c r="U112" s="223">
        <f t="shared" si="3"/>
        <v>0</v>
      </c>
    </row>
    <row r="113" spans="2:21" hidden="1" outlineLevel="1" x14ac:dyDescent="0.25">
      <c r="B113" t="str">
        <f>'Staffing Plan'!A46</f>
        <v>Employee 38</v>
      </c>
      <c r="D113" s="124">
        <f>Fringe!L47</f>
        <v>0</v>
      </c>
      <c r="F113" s="223">
        <f>$D113*'Staff Allocation %'!C45</f>
        <v>0</v>
      </c>
      <c r="G113" s="223">
        <f>$D113*'Staff Allocation %'!D45</f>
        <v>0</v>
      </c>
      <c r="H113" s="223">
        <f>$D113*'Staff Allocation %'!E45</f>
        <v>0</v>
      </c>
      <c r="I113" s="223">
        <f>$D113*'Staff Allocation %'!F45</f>
        <v>0</v>
      </c>
      <c r="J113" s="223">
        <f>$D113*'Staff Allocation %'!G45</f>
        <v>0</v>
      </c>
      <c r="K113" s="223">
        <f>$D113*'Staff Allocation %'!H45</f>
        <v>0</v>
      </c>
      <c r="L113" s="223">
        <f>$D113*'Staff Allocation %'!I45</f>
        <v>0</v>
      </c>
      <c r="M113" s="223">
        <f>$D113*'Staff Allocation %'!J45</f>
        <v>0</v>
      </c>
      <c r="N113" s="223">
        <f>$D113*'Staff Allocation %'!K45</f>
        <v>0</v>
      </c>
      <c r="O113" s="223">
        <f>$D113*'Staff Allocation %'!L45</f>
        <v>0</v>
      </c>
      <c r="P113" s="223">
        <f>$D113*'Staff Allocation %'!M45</f>
        <v>0</v>
      </c>
      <c r="Q113" s="223">
        <f>$D113*'Staff Allocation %'!N45</f>
        <v>0</v>
      </c>
      <c r="R113" s="223">
        <f>$D113*'Staff Allocation %'!O45</f>
        <v>0</v>
      </c>
      <c r="S113" s="223">
        <f>$D113*'Staff Allocation %'!P45</f>
        <v>0</v>
      </c>
      <c r="T113" s="223">
        <f>$D113*'Staff Allocation %'!Q45</f>
        <v>0</v>
      </c>
      <c r="U113" s="223">
        <f t="shared" si="3"/>
        <v>0</v>
      </c>
    </row>
    <row r="114" spans="2:21" hidden="1" outlineLevel="1" x14ac:dyDescent="0.25">
      <c r="B114" t="str">
        <f>'Staffing Plan'!A47</f>
        <v>Employee 39</v>
      </c>
      <c r="D114" s="124">
        <f>Fringe!L48</f>
        <v>0</v>
      </c>
      <c r="F114" s="223">
        <f>$D114*'Staff Allocation %'!C46</f>
        <v>0</v>
      </c>
      <c r="G114" s="223">
        <f>$D114*'Staff Allocation %'!D46</f>
        <v>0</v>
      </c>
      <c r="H114" s="223">
        <f>$D114*'Staff Allocation %'!E46</f>
        <v>0</v>
      </c>
      <c r="I114" s="223">
        <f>$D114*'Staff Allocation %'!F46</f>
        <v>0</v>
      </c>
      <c r="J114" s="223">
        <f>$D114*'Staff Allocation %'!G46</f>
        <v>0</v>
      </c>
      <c r="K114" s="223">
        <f>$D114*'Staff Allocation %'!H46</f>
        <v>0</v>
      </c>
      <c r="L114" s="223">
        <f>$D114*'Staff Allocation %'!I46</f>
        <v>0</v>
      </c>
      <c r="M114" s="223">
        <f>$D114*'Staff Allocation %'!J46</f>
        <v>0</v>
      </c>
      <c r="N114" s="223">
        <f>$D114*'Staff Allocation %'!K46</f>
        <v>0</v>
      </c>
      <c r="O114" s="223">
        <f>$D114*'Staff Allocation %'!L46</f>
        <v>0</v>
      </c>
      <c r="P114" s="223">
        <f>$D114*'Staff Allocation %'!M46</f>
        <v>0</v>
      </c>
      <c r="Q114" s="223">
        <f>$D114*'Staff Allocation %'!N46</f>
        <v>0</v>
      </c>
      <c r="R114" s="223">
        <f>$D114*'Staff Allocation %'!O46</f>
        <v>0</v>
      </c>
      <c r="S114" s="223">
        <f>$D114*'Staff Allocation %'!P46</f>
        <v>0</v>
      </c>
      <c r="T114" s="223">
        <f>$D114*'Staff Allocation %'!Q46</f>
        <v>0</v>
      </c>
      <c r="U114" s="223">
        <f t="shared" si="3"/>
        <v>0</v>
      </c>
    </row>
    <row r="115" spans="2:21" hidden="1" outlineLevel="1" x14ac:dyDescent="0.25">
      <c r="B115" t="str">
        <f>'Staffing Plan'!A48</f>
        <v>Employee 40</v>
      </c>
      <c r="D115" s="124">
        <f>Fringe!L49</f>
        <v>0</v>
      </c>
      <c r="F115" s="223">
        <f>$D115*'Staff Allocation %'!C47</f>
        <v>0</v>
      </c>
      <c r="G115" s="223">
        <f>$D115*'Staff Allocation %'!D47</f>
        <v>0</v>
      </c>
      <c r="H115" s="223">
        <f>$D115*'Staff Allocation %'!E47</f>
        <v>0</v>
      </c>
      <c r="I115" s="223">
        <f>$D115*'Staff Allocation %'!F47</f>
        <v>0</v>
      </c>
      <c r="J115" s="223">
        <f>$D115*'Staff Allocation %'!G47</f>
        <v>0</v>
      </c>
      <c r="K115" s="223">
        <f>$D115*'Staff Allocation %'!H47</f>
        <v>0</v>
      </c>
      <c r="L115" s="223">
        <f>$D115*'Staff Allocation %'!I47</f>
        <v>0</v>
      </c>
      <c r="M115" s="223">
        <f>$D115*'Staff Allocation %'!J47</f>
        <v>0</v>
      </c>
      <c r="N115" s="223">
        <f>$D115*'Staff Allocation %'!K47</f>
        <v>0</v>
      </c>
      <c r="O115" s="223">
        <f>$D115*'Staff Allocation %'!L47</f>
        <v>0</v>
      </c>
      <c r="P115" s="223">
        <f>$D115*'Staff Allocation %'!M47</f>
        <v>0</v>
      </c>
      <c r="Q115" s="223">
        <f>$D115*'Staff Allocation %'!N47</f>
        <v>0</v>
      </c>
      <c r="R115" s="223">
        <f>$D115*'Staff Allocation %'!O47</f>
        <v>0</v>
      </c>
      <c r="S115" s="223">
        <f>$D115*'Staff Allocation %'!P47</f>
        <v>0</v>
      </c>
      <c r="T115" s="223">
        <f>$D115*'Staff Allocation %'!Q47</f>
        <v>0</v>
      </c>
      <c r="U115" s="223">
        <f t="shared" si="3"/>
        <v>0</v>
      </c>
    </row>
    <row r="116" spans="2:21" hidden="1" outlineLevel="1" x14ac:dyDescent="0.25">
      <c r="B116" t="str">
        <f>'Staffing Plan'!A49</f>
        <v>Employee 41</v>
      </c>
      <c r="D116" s="124">
        <f>Fringe!L50</f>
        <v>0</v>
      </c>
      <c r="F116" s="223">
        <f>$D116*'Staff Allocation %'!C48</f>
        <v>0</v>
      </c>
      <c r="G116" s="223">
        <f>$D116*'Staff Allocation %'!D48</f>
        <v>0</v>
      </c>
      <c r="H116" s="223">
        <f>$D116*'Staff Allocation %'!E48</f>
        <v>0</v>
      </c>
      <c r="I116" s="223">
        <f>$D116*'Staff Allocation %'!F48</f>
        <v>0</v>
      </c>
      <c r="J116" s="223">
        <f>$D116*'Staff Allocation %'!G48</f>
        <v>0</v>
      </c>
      <c r="K116" s="223">
        <f>$D116*'Staff Allocation %'!H48</f>
        <v>0</v>
      </c>
      <c r="L116" s="223">
        <f>$D116*'Staff Allocation %'!I48</f>
        <v>0</v>
      </c>
      <c r="M116" s="223">
        <f>$D116*'Staff Allocation %'!J48</f>
        <v>0</v>
      </c>
      <c r="N116" s="223">
        <f>$D116*'Staff Allocation %'!K48</f>
        <v>0</v>
      </c>
      <c r="O116" s="223">
        <f>$D116*'Staff Allocation %'!L48</f>
        <v>0</v>
      </c>
      <c r="P116" s="223">
        <f>$D116*'Staff Allocation %'!M48</f>
        <v>0</v>
      </c>
      <c r="Q116" s="223">
        <f>$D116*'Staff Allocation %'!N48</f>
        <v>0</v>
      </c>
      <c r="R116" s="223">
        <f>$D116*'Staff Allocation %'!O48</f>
        <v>0</v>
      </c>
      <c r="S116" s="223">
        <f>$D116*'Staff Allocation %'!P48</f>
        <v>0</v>
      </c>
      <c r="T116" s="223">
        <f>$D116*'Staff Allocation %'!Q48</f>
        <v>0</v>
      </c>
      <c r="U116" s="223">
        <f t="shared" si="3"/>
        <v>0</v>
      </c>
    </row>
    <row r="117" spans="2:21" hidden="1" outlineLevel="1" x14ac:dyDescent="0.25">
      <c r="B117" t="str">
        <f>'Staffing Plan'!A50</f>
        <v>Employee 42</v>
      </c>
      <c r="D117" s="124">
        <f>Fringe!L51</f>
        <v>0</v>
      </c>
      <c r="F117" s="223">
        <f>$D117*'Staff Allocation %'!C49</f>
        <v>0</v>
      </c>
      <c r="G117" s="223">
        <f>$D117*'Staff Allocation %'!D49</f>
        <v>0</v>
      </c>
      <c r="H117" s="223">
        <f>$D117*'Staff Allocation %'!E49</f>
        <v>0</v>
      </c>
      <c r="I117" s="223">
        <f>$D117*'Staff Allocation %'!F49</f>
        <v>0</v>
      </c>
      <c r="J117" s="223">
        <f>$D117*'Staff Allocation %'!G49</f>
        <v>0</v>
      </c>
      <c r="K117" s="223">
        <f>$D117*'Staff Allocation %'!H49</f>
        <v>0</v>
      </c>
      <c r="L117" s="223">
        <f>$D117*'Staff Allocation %'!I49</f>
        <v>0</v>
      </c>
      <c r="M117" s="223">
        <f>$D117*'Staff Allocation %'!J49</f>
        <v>0</v>
      </c>
      <c r="N117" s="223">
        <f>$D117*'Staff Allocation %'!K49</f>
        <v>0</v>
      </c>
      <c r="O117" s="223">
        <f>$D117*'Staff Allocation %'!L49</f>
        <v>0</v>
      </c>
      <c r="P117" s="223">
        <f>$D117*'Staff Allocation %'!M49</f>
        <v>0</v>
      </c>
      <c r="Q117" s="223">
        <f>$D117*'Staff Allocation %'!N49</f>
        <v>0</v>
      </c>
      <c r="R117" s="223">
        <f>$D117*'Staff Allocation %'!O49</f>
        <v>0</v>
      </c>
      <c r="S117" s="223">
        <f>$D117*'Staff Allocation %'!P49</f>
        <v>0</v>
      </c>
      <c r="T117" s="223">
        <f>$D117*'Staff Allocation %'!Q49</f>
        <v>0</v>
      </c>
      <c r="U117" s="223">
        <f t="shared" si="3"/>
        <v>0</v>
      </c>
    </row>
    <row r="118" spans="2:21" hidden="1" outlineLevel="1" x14ac:dyDescent="0.25">
      <c r="B118" t="str">
        <f>'Staffing Plan'!A51</f>
        <v>Employee 43</v>
      </c>
      <c r="D118" s="124">
        <f>Fringe!L52</f>
        <v>0</v>
      </c>
      <c r="F118" s="223">
        <f>$D118*'Staff Allocation %'!C50</f>
        <v>0</v>
      </c>
      <c r="G118" s="223">
        <f>$D118*'Staff Allocation %'!D50</f>
        <v>0</v>
      </c>
      <c r="H118" s="223">
        <f>$D118*'Staff Allocation %'!E50</f>
        <v>0</v>
      </c>
      <c r="I118" s="223">
        <f>$D118*'Staff Allocation %'!F50</f>
        <v>0</v>
      </c>
      <c r="J118" s="223">
        <f>$D118*'Staff Allocation %'!G50</f>
        <v>0</v>
      </c>
      <c r="K118" s="223">
        <f>$D118*'Staff Allocation %'!H50</f>
        <v>0</v>
      </c>
      <c r="L118" s="223">
        <f>$D118*'Staff Allocation %'!I50</f>
        <v>0</v>
      </c>
      <c r="M118" s="223">
        <f>$D118*'Staff Allocation %'!J50</f>
        <v>0</v>
      </c>
      <c r="N118" s="223">
        <f>$D118*'Staff Allocation %'!K50</f>
        <v>0</v>
      </c>
      <c r="O118" s="223">
        <f>$D118*'Staff Allocation %'!L50</f>
        <v>0</v>
      </c>
      <c r="P118" s="223">
        <f>$D118*'Staff Allocation %'!M50</f>
        <v>0</v>
      </c>
      <c r="Q118" s="223">
        <f>$D118*'Staff Allocation %'!N50</f>
        <v>0</v>
      </c>
      <c r="R118" s="223">
        <f>$D118*'Staff Allocation %'!O50</f>
        <v>0</v>
      </c>
      <c r="S118" s="223">
        <f>$D118*'Staff Allocation %'!P50</f>
        <v>0</v>
      </c>
      <c r="T118" s="223">
        <f>$D118*'Staff Allocation %'!Q50</f>
        <v>0</v>
      </c>
      <c r="U118" s="223">
        <f t="shared" si="3"/>
        <v>0</v>
      </c>
    </row>
    <row r="119" spans="2:21" hidden="1" outlineLevel="1" x14ac:dyDescent="0.25">
      <c r="B119" t="str">
        <f>'Staffing Plan'!A52</f>
        <v>Employee 44</v>
      </c>
      <c r="D119" s="124">
        <f>Fringe!L53</f>
        <v>0</v>
      </c>
      <c r="F119" s="223">
        <f>$D119*'Staff Allocation %'!C51</f>
        <v>0</v>
      </c>
      <c r="G119" s="223">
        <f>$D119*'Staff Allocation %'!D51</f>
        <v>0</v>
      </c>
      <c r="H119" s="223">
        <f>$D119*'Staff Allocation %'!E51</f>
        <v>0</v>
      </c>
      <c r="I119" s="223">
        <f>$D119*'Staff Allocation %'!F51</f>
        <v>0</v>
      </c>
      <c r="J119" s="223">
        <f>$D119*'Staff Allocation %'!G51</f>
        <v>0</v>
      </c>
      <c r="K119" s="223">
        <f>$D119*'Staff Allocation %'!H51</f>
        <v>0</v>
      </c>
      <c r="L119" s="223">
        <f>$D119*'Staff Allocation %'!I51</f>
        <v>0</v>
      </c>
      <c r="M119" s="223">
        <f>$D119*'Staff Allocation %'!J51</f>
        <v>0</v>
      </c>
      <c r="N119" s="223">
        <f>$D119*'Staff Allocation %'!K51</f>
        <v>0</v>
      </c>
      <c r="O119" s="223">
        <f>$D119*'Staff Allocation %'!L51</f>
        <v>0</v>
      </c>
      <c r="P119" s="223">
        <f>$D119*'Staff Allocation %'!M51</f>
        <v>0</v>
      </c>
      <c r="Q119" s="223">
        <f>$D119*'Staff Allocation %'!N51</f>
        <v>0</v>
      </c>
      <c r="R119" s="223">
        <f>$D119*'Staff Allocation %'!O51</f>
        <v>0</v>
      </c>
      <c r="S119" s="223">
        <f>$D119*'Staff Allocation %'!P51</f>
        <v>0</v>
      </c>
      <c r="T119" s="223">
        <f>$D119*'Staff Allocation %'!Q51</f>
        <v>0</v>
      </c>
      <c r="U119" s="223">
        <f t="shared" si="3"/>
        <v>0</v>
      </c>
    </row>
    <row r="120" spans="2:21" hidden="1" outlineLevel="1" x14ac:dyDescent="0.25">
      <c r="B120" t="str">
        <f>'Staffing Plan'!A53</f>
        <v>Employee 45</v>
      </c>
      <c r="D120" s="124">
        <f>Fringe!L54</f>
        <v>0</v>
      </c>
      <c r="F120" s="223">
        <f>$D120*'Staff Allocation %'!C52</f>
        <v>0</v>
      </c>
      <c r="G120" s="223">
        <f>$D120*'Staff Allocation %'!D52</f>
        <v>0</v>
      </c>
      <c r="H120" s="223">
        <f>$D120*'Staff Allocation %'!E52</f>
        <v>0</v>
      </c>
      <c r="I120" s="223">
        <f>$D120*'Staff Allocation %'!F52</f>
        <v>0</v>
      </c>
      <c r="J120" s="223">
        <f>$D120*'Staff Allocation %'!G52</f>
        <v>0</v>
      </c>
      <c r="K120" s="223">
        <f>$D120*'Staff Allocation %'!H52</f>
        <v>0</v>
      </c>
      <c r="L120" s="223">
        <f>$D120*'Staff Allocation %'!I52</f>
        <v>0</v>
      </c>
      <c r="M120" s="223">
        <f>$D120*'Staff Allocation %'!J52</f>
        <v>0</v>
      </c>
      <c r="N120" s="223">
        <f>$D120*'Staff Allocation %'!K52</f>
        <v>0</v>
      </c>
      <c r="O120" s="223">
        <f>$D120*'Staff Allocation %'!L52</f>
        <v>0</v>
      </c>
      <c r="P120" s="223">
        <f>$D120*'Staff Allocation %'!M52</f>
        <v>0</v>
      </c>
      <c r="Q120" s="223">
        <f>$D120*'Staff Allocation %'!N52</f>
        <v>0</v>
      </c>
      <c r="R120" s="223">
        <f>$D120*'Staff Allocation %'!O52</f>
        <v>0</v>
      </c>
      <c r="S120" s="223">
        <f>$D120*'Staff Allocation %'!P52</f>
        <v>0</v>
      </c>
      <c r="T120" s="223">
        <f>$D120*'Staff Allocation %'!Q52</f>
        <v>0</v>
      </c>
      <c r="U120" s="223">
        <f t="shared" si="3"/>
        <v>0</v>
      </c>
    </row>
    <row r="121" spans="2:21" hidden="1" outlineLevel="1" x14ac:dyDescent="0.25">
      <c r="B121" t="str">
        <f>'Staffing Plan'!A54</f>
        <v>Employee 46</v>
      </c>
      <c r="D121" s="124">
        <f>Fringe!L55</f>
        <v>0</v>
      </c>
      <c r="F121" s="223">
        <f>$D121*'Staff Allocation %'!C53</f>
        <v>0</v>
      </c>
      <c r="G121" s="223">
        <f>$D121*'Staff Allocation %'!D53</f>
        <v>0</v>
      </c>
      <c r="H121" s="223">
        <f>$D121*'Staff Allocation %'!E53</f>
        <v>0</v>
      </c>
      <c r="I121" s="223">
        <f>$D121*'Staff Allocation %'!F53</f>
        <v>0</v>
      </c>
      <c r="J121" s="223">
        <f>$D121*'Staff Allocation %'!G53</f>
        <v>0</v>
      </c>
      <c r="K121" s="223">
        <f>$D121*'Staff Allocation %'!H53</f>
        <v>0</v>
      </c>
      <c r="L121" s="223">
        <f>$D121*'Staff Allocation %'!I53</f>
        <v>0</v>
      </c>
      <c r="M121" s="223">
        <f>$D121*'Staff Allocation %'!J53</f>
        <v>0</v>
      </c>
      <c r="N121" s="223">
        <f>$D121*'Staff Allocation %'!K53</f>
        <v>0</v>
      </c>
      <c r="O121" s="223">
        <f>$D121*'Staff Allocation %'!L53</f>
        <v>0</v>
      </c>
      <c r="P121" s="223">
        <f>$D121*'Staff Allocation %'!M53</f>
        <v>0</v>
      </c>
      <c r="Q121" s="223">
        <f>$D121*'Staff Allocation %'!N53</f>
        <v>0</v>
      </c>
      <c r="R121" s="223">
        <f>$D121*'Staff Allocation %'!O53</f>
        <v>0</v>
      </c>
      <c r="S121" s="223">
        <f>$D121*'Staff Allocation %'!P53</f>
        <v>0</v>
      </c>
      <c r="T121" s="223">
        <f>$D121*'Staff Allocation %'!Q53</f>
        <v>0</v>
      </c>
      <c r="U121" s="223">
        <f t="shared" si="3"/>
        <v>0</v>
      </c>
    </row>
    <row r="122" spans="2:21" hidden="1" outlineLevel="1" x14ac:dyDescent="0.25">
      <c r="B122" t="str">
        <f>'Staffing Plan'!A55</f>
        <v>Employee 47</v>
      </c>
      <c r="D122" s="124">
        <f>Fringe!L56</f>
        <v>0</v>
      </c>
      <c r="F122" s="223">
        <f>$D122*'Staff Allocation %'!C54</f>
        <v>0</v>
      </c>
      <c r="G122" s="223">
        <f>$D122*'Staff Allocation %'!D54</f>
        <v>0</v>
      </c>
      <c r="H122" s="223">
        <f>$D122*'Staff Allocation %'!E54</f>
        <v>0</v>
      </c>
      <c r="I122" s="223">
        <f>$D122*'Staff Allocation %'!F54</f>
        <v>0</v>
      </c>
      <c r="J122" s="223">
        <f>$D122*'Staff Allocation %'!G54</f>
        <v>0</v>
      </c>
      <c r="K122" s="223">
        <f>$D122*'Staff Allocation %'!H54</f>
        <v>0</v>
      </c>
      <c r="L122" s="223">
        <f>$D122*'Staff Allocation %'!I54</f>
        <v>0</v>
      </c>
      <c r="M122" s="223">
        <f>$D122*'Staff Allocation %'!J54</f>
        <v>0</v>
      </c>
      <c r="N122" s="223">
        <f>$D122*'Staff Allocation %'!K54</f>
        <v>0</v>
      </c>
      <c r="O122" s="223">
        <f>$D122*'Staff Allocation %'!L54</f>
        <v>0</v>
      </c>
      <c r="P122" s="223">
        <f>$D122*'Staff Allocation %'!M54</f>
        <v>0</v>
      </c>
      <c r="Q122" s="223">
        <f>$D122*'Staff Allocation %'!N54</f>
        <v>0</v>
      </c>
      <c r="R122" s="223">
        <f>$D122*'Staff Allocation %'!O54</f>
        <v>0</v>
      </c>
      <c r="S122" s="223">
        <f>$D122*'Staff Allocation %'!P54</f>
        <v>0</v>
      </c>
      <c r="T122" s="223">
        <f>$D122*'Staff Allocation %'!Q54</f>
        <v>0</v>
      </c>
      <c r="U122" s="223">
        <f t="shared" si="3"/>
        <v>0</v>
      </c>
    </row>
    <row r="123" spans="2:21" hidden="1" outlineLevel="1" x14ac:dyDescent="0.25">
      <c r="B123" t="str">
        <f>'Staffing Plan'!A56</f>
        <v>Employee 48</v>
      </c>
      <c r="D123" s="124">
        <f>Fringe!L57</f>
        <v>0</v>
      </c>
      <c r="F123" s="223">
        <f>$D123*'Staff Allocation %'!C55</f>
        <v>0</v>
      </c>
      <c r="G123" s="223">
        <f>$D123*'Staff Allocation %'!D55</f>
        <v>0</v>
      </c>
      <c r="H123" s="223">
        <f>$D123*'Staff Allocation %'!E55</f>
        <v>0</v>
      </c>
      <c r="I123" s="223">
        <f>$D123*'Staff Allocation %'!F55</f>
        <v>0</v>
      </c>
      <c r="J123" s="223">
        <f>$D123*'Staff Allocation %'!G55</f>
        <v>0</v>
      </c>
      <c r="K123" s="223">
        <f>$D123*'Staff Allocation %'!H55</f>
        <v>0</v>
      </c>
      <c r="L123" s="223">
        <f>$D123*'Staff Allocation %'!I55</f>
        <v>0</v>
      </c>
      <c r="M123" s="223">
        <f>$D123*'Staff Allocation %'!J55</f>
        <v>0</v>
      </c>
      <c r="N123" s="223">
        <f>$D123*'Staff Allocation %'!K55</f>
        <v>0</v>
      </c>
      <c r="O123" s="223">
        <f>$D123*'Staff Allocation %'!L55</f>
        <v>0</v>
      </c>
      <c r="P123" s="223">
        <f>$D123*'Staff Allocation %'!M55</f>
        <v>0</v>
      </c>
      <c r="Q123" s="223">
        <f>$D123*'Staff Allocation %'!N55</f>
        <v>0</v>
      </c>
      <c r="R123" s="223">
        <f>$D123*'Staff Allocation %'!O55</f>
        <v>0</v>
      </c>
      <c r="S123" s="223">
        <f>$D123*'Staff Allocation %'!P55</f>
        <v>0</v>
      </c>
      <c r="T123" s="223">
        <f>$D123*'Staff Allocation %'!Q55</f>
        <v>0</v>
      </c>
      <c r="U123" s="223">
        <f t="shared" si="3"/>
        <v>0</v>
      </c>
    </row>
    <row r="124" spans="2:21" hidden="1" outlineLevel="1" x14ac:dyDescent="0.25">
      <c r="B124" t="str">
        <f>'Staffing Plan'!A57</f>
        <v>Employee 49</v>
      </c>
      <c r="D124" s="124">
        <f>Fringe!L58</f>
        <v>0</v>
      </c>
      <c r="F124" s="223">
        <f>$D124*'Staff Allocation %'!C56</f>
        <v>0</v>
      </c>
      <c r="G124" s="223">
        <f>$D124*'Staff Allocation %'!D56</f>
        <v>0</v>
      </c>
      <c r="H124" s="223">
        <f>$D124*'Staff Allocation %'!E56</f>
        <v>0</v>
      </c>
      <c r="I124" s="223">
        <f>$D124*'Staff Allocation %'!F56</f>
        <v>0</v>
      </c>
      <c r="J124" s="223">
        <f>$D124*'Staff Allocation %'!G56</f>
        <v>0</v>
      </c>
      <c r="K124" s="223">
        <f>$D124*'Staff Allocation %'!H56</f>
        <v>0</v>
      </c>
      <c r="L124" s="223">
        <f>$D124*'Staff Allocation %'!I56</f>
        <v>0</v>
      </c>
      <c r="M124" s="223">
        <f>$D124*'Staff Allocation %'!J56</f>
        <v>0</v>
      </c>
      <c r="N124" s="223">
        <f>$D124*'Staff Allocation %'!K56</f>
        <v>0</v>
      </c>
      <c r="O124" s="223">
        <f>$D124*'Staff Allocation %'!L56</f>
        <v>0</v>
      </c>
      <c r="P124" s="223">
        <f>$D124*'Staff Allocation %'!M56</f>
        <v>0</v>
      </c>
      <c r="Q124" s="223">
        <f>$D124*'Staff Allocation %'!N56</f>
        <v>0</v>
      </c>
      <c r="R124" s="223">
        <f>$D124*'Staff Allocation %'!O56</f>
        <v>0</v>
      </c>
      <c r="S124" s="223">
        <f>$D124*'Staff Allocation %'!P56</f>
        <v>0</v>
      </c>
      <c r="T124" s="223">
        <f>$D124*'Staff Allocation %'!Q56</f>
        <v>0</v>
      </c>
      <c r="U124" s="223">
        <f t="shared" si="3"/>
        <v>0</v>
      </c>
    </row>
    <row r="125" spans="2:21" hidden="1" outlineLevel="1" x14ac:dyDescent="0.25">
      <c r="B125" t="str">
        <f>'Staffing Plan'!A58</f>
        <v>Employee 50</v>
      </c>
      <c r="D125" s="124">
        <f>Fringe!L59</f>
        <v>0</v>
      </c>
      <c r="F125" s="223">
        <f>$D125*'Staff Allocation %'!C57</f>
        <v>0</v>
      </c>
      <c r="G125" s="223">
        <f>$D125*'Staff Allocation %'!D57</f>
        <v>0</v>
      </c>
      <c r="H125" s="223">
        <f>$D125*'Staff Allocation %'!E57</f>
        <v>0</v>
      </c>
      <c r="I125" s="223">
        <f>$D125*'Staff Allocation %'!F57</f>
        <v>0</v>
      </c>
      <c r="J125" s="223">
        <f>$D125*'Staff Allocation %'!G57</f>
        <v>0</v>
      </c>
      <c r="K125" s="223">
        <f>$D125*'Staff Allocation %'!H57</f>
        <v>0</v>
      </c>
      <c r="L125" s="223">
        <f>$D125*'Staff Allocation %'!I57</f>
        <v>0</v>
      </c>
      <c r="M125" s="223">
        <f>$D125*'Staff Allocation %'!J57</f>
        <v>0</v>
      </c>
      <c r="N125" s="223">
        <f>$D125*'Staff Allocation %'!K57</f>
        <v>0</v>
      </c>
      <c r="O125" s="223">
        <f>$D125*'Staff Allocation %'!L57</f>
        <v>0</v>
      </c>
      <c r="P125" s="223">
        <f>$D125*'Staff Allocation %'!M57</f>
        <v>0</v>
      </c>
      <c r="Q125" s="223">
        <f>$D125*'Staff Allocation %'!N57</f>
        <v>0</v>
      </c>
      <c r="R125" s="223">
        <f>$D125*'Staff Allocation %'!O57</f>
        <v>0</v>
      </c>
      <c r="S125" s="223">
        <f>$D125*'Staff Allocation %'!P57</f>
        <v>0</v>
      </c>
      <c r="T125" s="223">
        <f>$D125*'Staff Allocation %'!Q57</f>
        <v>0</v>
      </c>
      <c r="U125" s="223">
        <f t="shared" si="3"/>
        <v>0</v>
      </c>
    </row>
    <row r="126" spans="2:21" hidden="1" outlineLevel="1" x14ac:dyDescent="0.25">
      <c r="B126" t="str">
        <f>'Staffing Plan'!A59</f>
        <v>Employee 51</v>
      </c>
      <c r="D126" s="124">
        <f>Fringe!L60</f>
        <v>0</v>
      </c>
      <c r="F126" s="223">
        <f>$D126*'Staff Allocation %'!C58</f>
        <v>0</v>
      </c>
      <c r="G126" s="223">
        <f>$D126*'Staff Allocation %'!D58</f>
        <v>0</v>
      </c>
      <c r="H126" s="223">
        <f>$D126*'Staff Allocation %'!E58</f>
        <v>0</v>
      </c>
      <c r="I126" s="223">
        <f>$D126*'Staff Allocation %'!F58</f>
        <v>0</v>
      </c>
      <c r="J126" s="223">
        <f>$D126*'Staff Allocation %'!G58</f>
        <v>0</v>
      </c>
      <c r="K126" s="223">
        <f>$D126*'Staff Allocation %'!H58</f>
        <v>0</v>
      </c>
      <c r="L126" s="223">
        <f>$D126*'Staff Allocation %'!I58</f>
        <v>0</v>
      </c>
      <c r="M126" s="223">
        <f>$D126*'Staff Allocation %'!J58</f>
        <v>0</v>
      </c>
      <c r="N126" s="223">
        <f>$D126*'Staff Allocation %'!K58</f>
        <v>0</v>
      </c>
      <c r="O126" s="223">
        <f>$D126*'Staff Allocation %'!L58</f>
        <v>0</v>
      </c>
      <c r="P126" s="223">
        <f>$D126*'Staff Allocation %'!M58</f>
        <v>0</v>
      </c>
      <c r="Q126" s="223">
        <f>$D126*'Staff Allocation %'!N58</f>
        <v>0</v>
      </c>
      <c r="R126" s="223">
        <f>$D126*'Staff Allocation %'!O58</f>
        <v>0</v>
      </c>
      <c r="S126" s="223">
        <f>$D126*'Staff Allocation %'!P58</f>
        <v>0</v>
      </c>
      <c r="T126" s="223">
        <f>$D126*'Staff Allocation %'!Q58</f>
        <v>0</v>
      </c>
      <c r="U126" s="223">
        <f t="shared" si="3"/>
        <v>0</v>
      </c>
    </row>
    <row r="127" spans="2:21" hidden="1" outlineLevel="1" x14ac:dyDescent="0.25">
      <c r="B127" t="str">
        <f>'Staffing Plan'!A60</f>
        <v>Employee 52</v>
      </c>
      <c r="D127" s="124">
        <f>Fringe!L61</f>
        <v>0</v>
      </c>
      <c r="F127" s="223">
        <f>$D127*'Staff Allocation %'!C59</f>
        <v>0</v>
      </c>
      <c r="G127" s="223">
        <f>$D127*'Staff Allocation %'!D59</f>
        <v>0</v>
      </c>
      <c r="H127" s="223">
        <f>$D127*'Staff Allocation %'!E59</f>
        <v>0</v>
      </c>
      <c r="I127" s="223">
        <f>$D127*'Staff Allocation %'!F59</f>
        <v>0</v>
      </c>
      <c r="J127" s="223">
        <f>$D127*'Staff Allocation %'!G59</f>
        <v>0</v>
      </c>
      <c r="K127" s="223">
        <f>$D127*'Staff Allocation %'!H59</f>
        <v>0</v>
      </c>
      <c r="L127" s="223">
        <f>$D127*'Staff Allocation %'!I59</f>
        <v>0</v>
      </c>
      <c r="M127" s="223">
        <f>$D127*'Staff Allocation %'!J59</f>
        <v>0</v>
      </c>
      <c r="N127" s="223">
        <f>$D127*'Staff Allocation %'!K59</f>
        <v>0</v>
      </c>
      <c r="O127" s="223">
        <f>$D127*'Staff Allocation %'!L59</f>
        <v>0</v>
      </c>
      <c r="P127" s="223">
        <f>$D127*'Staff Allocation %'!M59</f>
        <v>0</v>
      </c>
      <c r="Q127" s="223">
        <f>$D127*'Staff Allocation %'!N59</f>
        <v>0</v>
      </c>
      <c r="R127" s="223">
        <f>$D127*'Staff Allocation %'!O59</f>
        <v>0</v>
      </c>
      <c r="S127" s="223">
        <f>$D127*'Staff Allocation %'!P59</f>
        <v>0</v>
      </c>
      <c r="T127" s="223">
        <f>$D127*'Staff Allocation %'!Q59</f>
        <v>0</v>
      </c>
      <c r="U127" s="223">
        <f t="shared" si="3"/>
        <v>0</v>
      </c>
    </row>
    <row r="128" spans="2:21" hidden="1" outlineLevel="1" x14ac:dyDescent="0.25">
      <c r="B128" t="str">
        <f>'Staffing Plan'!A61</f>
        <v>Employee 53</v>
      </c>
      <c r="D128" s="124">
        <f>Fringe!L62</f>
        <v>0</v>
      </c>
      <c r="F128" s="223">
        <f>$D128*'Staff Allocation %'!C60</f>
        <v>0</v>
      </c>
      <c r="G128" s="223">
        <f>$D128*'Staff Allocation %'!D60</f>
        <v>0</v>
      </c>
      <c r="H128" s="223">
        <f>$D128*'Staff Allocation %'!E60</f>
        <v>0</v>
      </c>
      <c r="I128" s="223">
        <f>$D128*'Staff Allocation %'!F60</f>
        <v>0</v>
      </c>
      <c r="J128" s="223">
        <f>$D128*'Staff Allocation %'!G60</f>
        <v>0</v>
      </c>
      <c r="K128" s="223">
        <f>$D128*'Staff Allocation %'!H60</f>
        <v>0</v>
      </c>
      <c r="L128" s="223">
        <f>$D128*'Staff Allocation %'!I60</f>
        <v>0</v>
      </c>
      <c r="M128" s="223">
        <f>$D128*'Staff Allocation %'!J60</f>
        <v>0</v>
      </c>
      <c r="N128" s="223">
        <f>$D128*'Staff Allocation %'!K60</f>
        <v>0</v>
      </c>
      <c r="O128" s="223">
        <f>$D128*'Staff Allocation %'!L60</f>
        <v>0</v>
      </c>
      <c r="P128" s="223">
        <f>$D128*'Staff Allocation %'!M60</f>
        <v>0</v>
      </c>
      <c r="Q128" s="223">
        <f>$D128*'Staff Allocation %'!N60</f>
        <v>0</v>
      </c>
      <c r="R128" s="223">
        <f>$D128*'Staff Allocation %'!O60</f>
        <v>0</v>
      </c>
      <c r="S128" s="223">
        <f>$D128*'Staff Allocation %'!P60</f>
        <v>0</v>
      </c>
      <c r="T128" s="223">
        <f>$D128*'Staff Allocation %'!Q60</f>
        <v>0</v>
      </c>
      <c r="U128" s="223">
        <f t="shared" si="3"/>
        <v>0</v>
      </c>
    </row>
    <row r="129" spans="2:21" hidden="1" outlineLevel="1" x14ac:dyDescent="0.25">
      <c r="B129" t="str">
        <f>'Staffing Plan'!A62</f>
        <v>Employee 54</v>
      </c>
      <c r="D129" s="124">
        <f>Fringe!L63</f>
        <v>0</v>
      </c>
      <c r="F129" s="223">
        <f>$D129*'Staff Allocation %'!C61</f>
        <v>0</v>
      </c>
      <c r="G129" s="223">
        <f>$D129*'Staff Allocation %'!D61</f>
        <v>0</v>
      </c>
      <c r="H129" s="223">
        <f>$D129*'Staff Allocation %'!E61</f>
        <v>0</v>
      </c>
      <c r="I129" s="223">
        <f>$D129*'Staff Allocation %'!F61</f>
        <v>0</v>
      </c>
      <c r="J129" s="223">
        <f>$D129*'Staff Allocation %'!G61</f>
        <v>0</v>
      </c>
      <c r="K129" s="223">
        <f>$D129*'Staff Allocation %'!H61</f>
        <v>0</v>
      </c>
      <c r="L129" s="223">
        <f>$D129*'Staff Allocation %'!I61</f>
        <v>0</v>
      </c>
      <c r="M129" s="223">
        <f>$D129*'Staff Allocation %'!J61</f>
        <v>0</v>
      </c>
      <c r="N129" s="223">
        <f>$D129*'Staff Allocation %'!K61</f>
        <v>0</v>
      </c>
      <c r="O129" s="223">
        <f>$D129*'Staff Allocation %'!L61</f>
        <v>0</v>
      </c>
      <c r="P129" s="223">
        <f>$D129*'Staff Allocation %'!M61</f>
        <v>0</v>
      </c>
      <c r="Q129" s="223">
        <f>$D129*'Staff Allocation %'!N61</f>
        <v>0</v>
      </c>
      <c r="R129" s="223">
        <f>$D129*'Staff Allocation %'!O61</f>
        <v>0</v>
      </c>
      <c r="S129" s="223">
        <f>$D129*'Staff Allocation %'!P61</f>
        <v>0</v>
      </c>
      <c r="T129" s="223">
        <f>$D129*'Staff Allocation %'!Q61</f>
        <v>0</v>
      </c>
      <c r="U129" s="223">
        <f t="shared" si="3"/>
        <v>0</v>
      </c>
    </row>
    <row r="130" spans="2:21" hidden="1" outlineLevel="1" x14ac:dyDescent="0.25">
      <c r="B130" t="str">
        <f>'Staffing Plan'!A63</f>
        <v>Employee 55</v>
      </c>
      <c r="D130" s="124">
        <f>Fringe!L64</f>
        <v>0</v>
      </c>
      <c r="F130" s="223">
        <f>$D130*'Staff Allocation %'!C62</f>
        <v>0</v>
      </c>
      <c r="G130" s="223">
        <f>$D130*'Staff Allocation %'!D62</f>
        <v>0</v>
      </c>
      <c r="H130" s="223">
        <f>$D130*'Staff Allocation %'!E62</f>
        <v>0</v>
      </c>
      <c r="I130" s="223">
        <f>$D130*'Staff Allocation %'!F62</f>
        <v>0</v>
      </c>
      <c r="J130" s="223">
        <f>$D130*'Staff Allocation %'!G62</f>
        <v>0</v>
      </c>
      <c r="K130" s="223">
        <f>$D130*'Staff Allocation %'!H62</f>
        <v>0</v>
      </c>
      <c r="L130" s="223">
        <f>$D130*'Staff Allocation %'!I62</f>
        <v>0</v>
      </c>
      <c r="M130" s="223">
        <f>$D130*'Staff Allocation %'!J62</f>
        <v>0</v>
      </c>
      <c r="N130" s="223">
        <f>$D130*'Staff Allocation %'!K62</f>
        <v>0</v>
      </c>
      <c r="O130" s="223">
        <f>$D130*'Staff Allocation %'!L62</f>
        <v>0</v>
      </c>
      <c r="P130" s="223">
        <f>$D130*'Staff Allocation %'!M62</f>
        <v>0</v>
      </c>
      <c r="Q130" s="223">
        <f>$D130*'Staff Allocation %'!N62</f>
        <v>0</v>
      </c>
      <c r="R130" s="223">
        <f>$D130*'Staff Allocation %'!O62</f>
        <v>0</v>
      </c>
      <c r="S130" s="223">
        <f>$D130*'Staff Allocation %'!P62</f>
        <v>0</v>
      </c>
      <c r="T130" s="223">
        <f>$D130*'Staff Allocation %'!Q62</f>
        <v>0</v>
      </c>
      <c r="U130" s="223">
        <f t="shared" si="3"/>
        <v>0</v>
      </c>
    </row>
    <row r="131" spans="2:21" hidden="1" outlineLevel="1" x14ac:dyDescent="0.25">
      <c r="B131" t="str">
        <f>'Staffing Plan'!A64</f>
        <v>Employee 56</v>
      </c>
      <c r="D131" s="124">
        <f>Fringe!L65</f>
        <v>0</v>
      </c>
      <c r="F131" s="223">
        <f>$D131*'Staff Allocation %'!C63</f>
        <v>0</v>
      </c>
      <c r="G131" s="223">
        <f>$D131*'Staff Allocation %'!D63</f>
        <v>0</v>
      </c>
      <c r="H131" s="223">
        <f>$D131*'Staff Allocation %'!E63</f>
        <v>0</v>
      </c>
      <c r="I131" s="223">
        <f>$D131*'Staff Allocation %'!F63</f>
        <v>0</v>
      </c>
      <c r="J131" s="223">
        <f>$D131*'Staff Allocation %'!G63</f>
        <v>0</v>
      </c>
      <c r="K131" s="223">
        <f>$D131*'Staff Allocation %'!H63</f>
        <v>0</v>
      </c>
      <c r="L131" s="223">
        <f>$D131*'Staff Allocation %'!I63</f>
        <v>0</v>
      </c>
      <c r="M131" s="223">
        <f>$D131*'Staff Allocation %'!J63</f>
        <v>0</v>
      </c>
      <c r="N131" s="223">
        <f>$D131*'Staff Allocation %'!K63</f>
        <v>0</v>
      </c>
      <c r="O131" s="223">
        <f>$D131*'Staff Allocation %'!L63</f>
        <v>0</v>
      </c>
      <c r="P131" s="223">
        <f>$D131*'Staff Allocation %'!M63</f>
        <v>0</v>
      </c>
      <c r="Q131" s="223">
        <f>$D131*'Staff Allocation %'!N63</f>
        <v>0</v>
      </c>
      <c r="R131" s="223">
        <f>$D131*'Staff Allocation %'!O63</f>
        <v>0</v>
      </c>
      <c r="S131" s="223">
        <f>$D131*'Staff Allocation %'!P63</f>
        <v>0</v>
      </c>
      <c r="T131" s="223">
        <f>$D131*'Staff Allocation %'!Q63</f>
        <v>0</v>
      </c>
      <c r="U131" s="223">
        <f t="shared" si="3"/>
        <v>0</v>
      </c>
    </row>
    <row r="132" spans="2:21" hidden="1" outlineLevel="1" x14ac:dyDescent="0.25">
      <c r="B132" t="str">
        <f>'Staffing Plan'!A65</f>
        <v>Employee 57</v>
      </c>
      <c r="D132" s="124">
        <f>Fringe!L66</f>
        <v>0</v>
      </c>
      <c r="F132" s="223">
        <f>$D132*'Staff Allocation %'!C64</f>
        <v>0</v>
      </c>
      <c r="G132" s="223">
        <f>$D132*'Staff Allocation %'!D64</f>
        <v>0</v>
      </c>
      <c r="H132" s="223">
        <f>$D132*'Staff Allocation %'!E64</f>
        <v>0</v>
      </c>
      <c r="I132" s="223">
        <f>$D132*'Staff Allocation %'!F64</f>
        <v>0</v>
      </c>
      <c r="J132" s="223">
        <f>$D132*'Staff Allocation %'!G64</f>
        <v>0</v>
      </c>
      <c r="K132" s="223">
        <f>$D132*'Staff Allocation %'!H64</f>
        <v>0</v>
      </c>
      <c r="L132" s="223">
        <f>$D132*'Staff Allocation %'!I64</f>
        <v>0</v>
      </c>
      <c r="M132" s="223">
        <f>$D132*'Staff Allocation %'!J64</f>
        <v>0</v>
      </c>
      <c r="N132" s="223">
        <f>$D132*'Staff Allocation %'!K64</f>
        <v>0</v>
      </c>
      <c r="O132" s="223">
        <f>$D132*'Staff Allocation %'!L64</f>
        <v>0</v>
      </c>
      <c r="P132" s="223">
        <f>$D132*'Staff Allocation %'!M64</f>
        <v>0</v>
      </c>
      <c r="Q132" s="223">
        <f>$D132*'Staff Allocation %'!N64</f>
        <v>0</v>
      </c>
      <c r="R132" s="223">
        <f>$D132*'Staff Allocation %'!O64</f>
        <v>0</v>
      </c>
      <c r="S132" s="223">
        <f>$D132*'Staff Allocation %'!P64</f>
        <v>0</v>
      </c>
      <c r="T132" s="223">
        <f>$D132*'Staff Allocation %'!Q64</f>
        <v>0</v>
      </c>
      <c r="U132" s="223">
        <f t="shared" si="3"/>
        <v>0</v>
      </c>
    </row>
    <row r="133" spans="2:21" hidden="1" outlineLevel="1" x14ac:dyDescent="0.25">
      <c r="B133" t="str">
        <f>'Staffing Plan'!A66</f>
        <v>Employee 58</v>
      </c>
      <c r="D133" s="124">
        <f>Fringe!L67</f>
        <v>0</v>
      </c>
      <c r="F133" s="223">
        <f>$D133*'Staff Allocation %'!C65</f>
        <v>0</v>
      </c>
      <c r="G133" s="223">
        <f>$D133*'Staff Allocation %'!D65</f>
        <v>0</v>
      </c>
      <c r="H133" s="223">
        <f>$D133*'Staff Allocation %'!E65</f>
        <v>0</v>
      </c>
      <c r="I133" s="223">
        <f>$D133*'Staff Allocation %'!F65</f>
        <v>0</v>
      </c>
      <c r="J133" s="223">
        <f>$D133*'Staff Allocation %'!G65</f>
        <v>0</v>
      </c>
      <c r="K133" s="223">
        <f>$D133*'Staff Allocation %'!H65</f>
        <v>0</v>
      </c>
      <c r="L133" s="223">
        <f>$D133*'Staff Allocation %'!I65</f>
        <v>0</v>
      </c>
      <c r="M133" s="223">
        <f>$D133*'Staff Allocation %'!J65</f>
        <v>0</v>
      </c>
      <c r="N133" s="223">
        <f>$D133*'Staff Allocation %'!K65</f>
        <v>0</v>
      </c>
      <c r="O133" s="223">
        <f>$D133*'Staff Allocation %'!L65</f>
        <v>0</v>
      </c>
      <c r="P133" s="223">
        <f>$D133*'Staff Allocation %'!M65</f>
        <v>0</v>
      </c>
      <c r="Q133" s="223">
        <f>$D133*'Staff Allocation %'!N65</f>
        <v>0</v>
      </c>
      <c r="R133" s="223">
        <f>$D133*'Staff Allocation %'!O65</f>
        <v>0</v>
      </c>
      <c r="S133" s="223">
        <f>$D133*'Staff Allocation %'!P65</f>
        <v>0</v>
      </c>
      <c r="T133" s="223">
        <f>$D133*'Staff Allocation %'!Q65</f>
        <v>0</v>
      </c>
      <c r="U133" s="223">
        <f t="shared" si="3"/>
        <v>0</v>
      </c>
    </row>
    <row r="134" spans="2:21" hidden="1" outlineLevel="1" x14ac:dyDescent="0.25">
      <c r="B134" t="str">
        <f>'Staffing Plan'!A67</f>
        <v>Employee 59</v>
      </c>
      <c r="D134" s="124">
        <f>Fringe!L68</f>
        <v>0</v>
      </c>
      <c r="F134" s="223">
        <f>$D134*'Staff Allocation %'!C66</f>
        <v>0</v>
      </c>
      <c r="G134" s="223">
        <f>$D134*'Staff Allocation %'!D66</f>
        <v>0</v>
      </c>
      <c r="H134" s="223">
        <f>$D134*'Staff Allocation %'!E66</f>
        <v>0</v>
      </c>
      <c r="I134" s="223">
        <f>$D134*'Staff Allocation %'!F66</f>
        <v>0</v>
      </c>
      <c r="J134" s="223">
        <f>$D134*'Staff Allocation %'!G66</f>
        <v>0</v>
      </c>
      <c r="K134" s="223">
        <f>$D134*'Staff Allocation %'!H66</f>
        <v>0</v>
      </c>
      <c r="L134" s="223">
        <f>$D134*'Staff Allocation %'!I66</f>
        <v>0</v>
      </c>
      <c r="M134" s="223">
        <f>$D134*'Staff Allocation %'!J66</f>
        <v>0</v>
      </c>
      <c r="N134" s="223">
        <f>$D134*'Staff Allocation %'!K66</f>
        <v>0</v>
      </c>
      <c r="O134" s="223">
        <f>$D134*'Staff Allocation %'!L66</f>
        <v>0</v>
      </c>
      <c r="P134" s="223">
        <f>$D134*'Staff Allocation %'!M66</f>
        <v>0</v>
      </c>
      <c r="Q134" s="223">
        <f>$D134*'Staff Allocation %'!N66</f>
        <v>0</v>
      </c>
      <c r="R134" s="223">
        <f>$D134*'Staff Allocation %'!O66</f>
        <v>0</v>
      </c>
      <c r="S134" s="223">
        <f>$D134*'Staff Allocation %'!P66</f>
        <v>0</v>
      </c>
      <c r="T134" s="223">
        <f>$D134*'Staff Allocation %'!Q66</f>
        <v>0</v>
      </c>
      <c r="U134" s="223">
        <f t="shared" si="3"/>
        <v>0</v>
      </c>
    </row>
    <row r="135" spans="2:21" hidden="1" outlineLevel="1" x14ac:dyDescent="0.25">
      <c r="B135" t="str">
        <f>'Staffing Plan'!A68</f>
        <v>Employee 60</v>
      </c>
      <c r="D135" s="124">
        <f>Fringe!L69</f>
        <v>0</v>
      </c>
      <c r="F135" s="223">
        <f>$D135*'Staff Allocation %'!C67</f>
        <v>0</v>
      </c>
      <c r="G135" s="223">
        <f>$D135*'Staff Allocation %'!D67</f>
        <v>0</v>
      </c>
      <c r="H135" s="223">
        <f>$D135*'Staff Allocation %'!E67</f>
        <v>0</v>
      </c>
      <c r="I135" s="223">
        <f>$D135*'Staff Allocation %'!F67</f>
        <v>0</v>
      </c>
      <c r="J135" s="223">
        <f>$D135*'Staff Allocation %'!G67</f>
        <v>0</v>
      </c>
      <c r="K135" s="223">
        <f>$D135*'Staff Allocation %'!H67</f>
        <v>0</v>
      </c>
      <c r="L135" s="223">
        <f>$D135*'Staff Allocation %'!I67</f>
        <v>0</v>
      </c>
      <c r="M135" s="223">
        <f>$D135*'Staff Allocation %'!J67</f>
        <v>0</v>
      </c>
      <c r="N135" s="223">
        <f>$D135*'Staff Allocation %'!K67</f>
        <v>0</v>
      </c>
      <c r="O135" s="223">
        <f>$D135*'Staff Allocation %'!L67</f>
        <v>0</v>
      </c>
      <c r="P135" s="223">
        <f>$D135*'Staff Allocation %'!M67</f>
        <v>0</v>
      </c>
      <c r="Q135" s="223">
        <f>$D135*'Staff Allocation %'!N67</f>
        <v>0</v>
      </c>
      <c r="R135" s="223">
        <f>$D135*'Staff Allocation %'!O67</f>
        <v>0</v>
      </c>
      <c r="S135" s="223">
        <f>$D135*'Staff Allocation %'!P67</f>
        <v>0</v>
      </c>
      <c r="T135" s="223">
        <f>$D135*'Staff Allocation %'!Q67</f>
        <v>0</v>
      </c>
      <c r="U135" s="223">
        <f t="shared" si="3"/>
        <v>0</v>
      </c>
    </row>
    <row r="136" spans="2:21" ht="15.75" collapsed="1" thickBot="1" x14ac:dyDescent="0.3">
      <c r="B136" s="19" t="s">
        <v>16</v>
      </c>
      <c r="D136" s="242">
        <f>Fringe!L71</f>
        <v>5115.2238961000012</v>
      </c>
      <c r="E136" s="242"/>
      <c r="F136" s="244">
        <f>SUM(F76:F135)</f>
        <v>3685.6035960750005</v>
      </c>
      <c r="G136" s="244">
        <f t="shared" ref="G136:U136" si="4">SUM(G76:G135)</f>
        <v>87</v>
      </c>
      <c r="H136" s="244">
        <f t="shared" si="4"/>
        <v>1021.6370277250001</v>
      </c>
      <c r="I136" s="244">
        <f t="shared" si="4"/>
        <v>0</v>
      </c>
      <c r="J136" s="244">
        <f t="shared" si="4"/>
        <v>0</v>
      </c>
      <c r="K136" s="244">
        <f t="shared" si="4"/>
        <v>0</v>
      </c>
      <c r="L136" s="244">
        <f t="shared" si="4"/>
        <v>0</v>
      </c>
      <c r="M136" s="244">
        <f t="shared" si="4"/>
        <v>0</v>
      </c>
      <c r="N136" s="244">
        <f t="shared" si="4"/>
        <v>0</v>
      </c>
      <c r="O136" s="244">
        <f t="shared" si="4"/>
        <v>0</v>
      </c>
      <c r="P136" s="244">
        <f t="shared" si="4"/>
        <v>0</v>
      </c>
      <c r="Q136" s="244">
        <f t="shared" si="4"/>
        <v>0</v>
      </c>
      <c r="R136" s="244">
        <f t="shared" si="4"/>
        <v>0</v>
      </c>
      <c r="S136" s="244">
        <f t="shared" si="4"/>
        <v>0</v>
      </c>
      <c r="T136" s="244">
        <f t="shared" si="4"/>
        <v>0</v>
      </c>
      <c r="U136" s="244">
        <f t="shared" si="4"/>
        <v>4794.2406238000003</v>
      </c>
    </row>
    <row r="137" spans="2:21" ht="15.75" thickTop="1" x14ac:dyDescent="0.25">
      <c r="F137" s="124"/>
      <c r="G137" s="124"/>
      <c r="H137" s="124"/>
      <c r="I137" s="124"/>
      <c r="J137" s="124"/>
      <c r="K137" s="124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</row>
    <row r="138" spans="2:21" x14ac:dyDescent="0.25">
      <c r="B138" s="19" t="s">
        <v>289</v>
      </c>
      <c r="F138" s="226">
        <f>F136/$D$136</f>
        <v>0.7205165738463597</v>
      </c>
      <c r="G138" s="226">
        <f t="shared" ref="G138:T138" si="5">G136/$D$136</f>
        <v>1.7008053169741286E-2</v>
      </c>
      <c r="H138" s="226">
        <f t="shared" si="5"/>
        <v>0.19972479181291097</v>
      </c>
      <c r="I138" s="226">
        <f t="shared" si="5"/>
        <v>0</v>
      </c>
      <c r="J138" s="226">
        <f t="shared" si="5"/>
        <v>0</v>
      </c>
      <c r="K138" s="226">
        <f t="shared" si="5"/>
        <v>0</v>
      </c>
      <c r="L138" s="226">
        <f t="shared" si="5"/>
        <v>0</v>
      </c>
      <c r="M138" s="226">
        <f t="shared" si="5"/>
        <v>0</v>
      </c>
      <c r="N138" s="226">
        <f t="shared" si="5"/>
        <v>0</v>
      </c>
      <c r="O138" s="226">
        <f t="shared" si="5"/>
        <v>0</v>
      </c>
      <c r="P138" s="226">
        <f t="shared" si="5"/>
        <v>0</v>
      </c>
      <c r="Q138" s="226">
        <f t="shared" si="5"/>
        <v>0</v>
      </c>
      <c r="R138" s="226">
        <f t="shared" si="5"/>
        <v>0</v>
      </c>
      <c r="S138" s="226">
        <f t="shared" si="5"/>
        <v>0</v>
      </c>
      <c r="T138" s="226">
        <f t="shared" si="5"/>
        <v>0</v>
      </c>
      <c r="U138" s="226">
        <f>U136/$D$136</f>
        <v>0.93724941882901192</v>
      </c>
    </row>
    <row r="139" spans="2:21" x14ac:dyDescent="0.25">
      <c r="F139" s="124"/>
      <c r="G139" s="124"/>
      <c r="H139" s="124"/>
      <c r="I139" s="124"/>
      <c r="J139" s="124"/>
      <c r="K139" s="124"/>
      <c r="L139" s="124"/>
      <c r="M139" s="124"/>
      <c r="N139" s="124"/>
      <c r="O139" s="124"/>
      <c r="P139" s="124"/>
      <c r="Q139" s="124"/>
      <c r="R139" s="124"/>
      <c r="S139" s="124"/>
      <c r="T139" s="124"/>
      <c r="U139" s="124"/>
    </row>
    <row r="140" spans="2:21" x14ac:dyDescent="0.25">
      <c r="F140" s="124"/>
      <c r="G140" s="124"/>
      <c r="H140" s="124"/>
      <c r="I140" s="124"/>
      <c r="J140" s="124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</row>
    <row r="141" spans="2:21" x14ac:dyDescent="0.25">
      <c r="B141" s="237" t="s">
        <v>292</v>
      </c>
      <c r="C141" s="238"/>
      <c r="D141" s="239"/>
      <c r="E141" s="238"/>
      <c r="F141" s="116">
        <f>'Budget Summary'!I$5</f>
        <v>0</v>
      </c>
      <c r="G141" s="116">
        <f>'Budget Summary'!J$5</f>
        <v>0</v>
      </c>
      <c r="H141" s="116">
        <f>'Budget Summary'!K$5</f>
        <v>0</v>
      </c>
      <c r="I141" s="116">
        <f>'Budget Summary'!L$5</f>
        <v>0</v>
      </c>
      <c r="J141" s="116">
        <f>'Budget Summary'!M$5</f>
        <v>0</v>
      </c>
      <c r="K141" s="116">
        <f>'Budget Summary'!N$5</f>
        <v>0</v>
      </c>
      <c r="L141" s="116">
        <f>'Budget Summary'!O$5</f>
        <v>0</v>
      </c>
      <c r="M141" s="116">
        <f>'Budget Summary'!P$5</f>
        <v>0</v>
      </c>
      <c r="N141" s="116">
        <f>'Budget Summary'!Q$5</f>
        <v>0</v>
      </c>
      <c r="O141" s="116">
        <f>'Budget Summary'!R$5</f>
        <v>0</v>
      </c>
      <c r="P141" s="116">
        <f>'Budget Summary'!S$5</f>
        <v>0</v>
      </c>
      <c r="Q141" s="116">
        <f>'Budget Summary'!T$5</f>
        <v>0</v>
      </c>
      <c r="R141" s="116">
        <f>'Budget Summary'!U$5</f>
        <v>0</v>
      </c>
      <c r="S141" s="116">
        <f>'Budget Summary'!V$5</f>
        <v>0</v>
      </c>
      <c r="T141" s="116">
        <f>'Budget Summary'!W$5</f>
        <v>0</v>
      </c>
      <c r="U141" s="116" t="s">
        <v>285</v>
      </c>
    </row>
    <row r="142" spans="2:21" ht="26.25" x14ac:dyDescent="0.25">
      <c r="B142" s="20" t="s">
        <v>185</v>
      </c>
      <c r="C142" s="20"/>
      <c r="D142" s="21" t="s">
        <v>293</v>
      </c>
      <c r="E142" s="20"/>
      <c r="F142" s="135" t="str">
        <f>'Budget Summary'!I$6</f>
        <v xml:space="preserve">State Aid </v>
      </c>
      <c r="G142" s="135" t="str">
        <f>'Budget Summary'!J$6</f>
        <v>Classroom Site Funds</v>
      </c>
      <c r="H142" s="135" t="str">
        <f>'Budget Summary'!K$6</f>
        <v xml:space="preserve">Title 1 </v>
      </c>
      <c r="I142" s="135" t="str">
        <f>'Budget Summary'!L$6</f>
        <v>Title 2</v>
      </c>
      <c r="J142" s="135" t="str">
        <f>'Budget Summary'!M$6</f>
        <v>IDEA</v>
      </c>
      <c r="K142" s="135" t="str">
        <f>'Budget Summary'!N$6</f>
        <v>NSLP</v>
      </c>
      <c r="L142" s="135" t="str">
        <f>'Budget Summary'!O$6</f>
        <v>Tax Credit Donations</v>
      </c>
      <c r="M142" s="135" t="str">
        <f>'Budget Summary'!P$6</f>
        <v>VSUW</v>
      </c>
      <c r="N142" s="135" t="str">
        <f>'Budget Summary'!Q$6</f>
        <v>Contract 9</v>
      </c>
      <c r="O142" s="135" t="str">
        <f>'Budget Summary'!R$6</f>
        <v>Contract 10</v>
      </c>
      <c r="P142" s="135" t="str">
        <f>'Budget Summary'!S$6</f>
        <v>Contract 11</v>
      </c>
      <c r="Q142" s="135" t="str">
        <f>'Budget Summary'!T$6</f>
        <v>Contract 12</v>
      </c>
      <c r="R142" s="135" t="str">
        <f>'Budget Summary'!U$6</f>
        <v>Contract 13</v>
      </c>
      <c r="S142" s="135" t="str">
        <f>'Budget Summary'!V$6</f>
        <v>Contract 14</v>
      </c>
      <c r="T142" s="135" t="str">
        <f>'Budget Summary'!W$6</f>
        <v>Contract 15</v>
      </c>
      <c r="U142" s="21" t="s">
        <v>286</v>
      </c>
    </row>
    <row r="143" spans="2:21" hidden="1" outlineLevel="1" x14ac:dyDescent="0.25">
      <c r="B143" t="str">
        <f>'Staffing Plan'!A9</f>
        <v>Benford, LaTrese Jamia</v>
      </c>
      <c r="D143" s="124">
        <f>Fringe!M10</f>
        <v>372.10129456499999</v>
      </c>
      <c r="F143" s="223">
        <f>$D143*'Staff Allocation %'!C8</f>
        <v>372.10129456499999</v>
      </c>
      <c r="G143" s="223">
        <f>$D143*'Staff Allocation %'!D8</f>
        <v>0</v>
      </c>
      <c r="H143" s="223">
        <f>$D143*'Staff Allocation %'!E8</f>
        <v>0</v>
      </c>
      <c r="I143" s="223">
        <f>$D143*'Staff Allocation %'!F8</f>
        <v>0</v>
      </c>
      <c r="J143" s="223">
        <f>$D143*'Staff Allocation %'!G8</f>
        <v>0</v>
      </c>
      <c r="K143" s="223">
        <f>$D143*'Staff Allocation %'!H8</f>
        <v>0</v>
      </c>
      <c r="L143" s="223">
        <f>$D143*'Staff Allocation %'!I8</f>
        <v>0</v>
      </c>
      <c r="M143" s="223">
        <f>$D143*'Staff Allocation %'!J8</f>
        <v>0</v>
      </c>
      <c r="N143" s="223">
        <f>$D143*'Staff Allocation %'!K8</f>
        <v>0</v>
      </c>
      <c r="O143" s="223">
        <f>$D143*'Staff Allocation %'!L8</f>
        <v>0</v>
      </c>
      <c r="P143" s="223">
        <f>$D143*'Staff Allocation %'!M8</f>
        <v>0</v>
      </c>
      <c r="Q143" s="223">
        <f>$D143*'Staff Allocation %'!N8</f>
        <v>0</v>
      </c>
      <c r="R143" s="223">
        <f>$D143*'Staff Allocation %'!O8</f>
        <v>0</v>
      </c>
      <c r="S143" s="223">
        <f>$D143*'Staff Allocation %'!P8</f>
        <v>0</v>
      </c>
      <c r="T143" s="223">
        <f>$D143*'Staff Allocation %'!Q8</f>
        <v>0</v>
      </c>
      <c r="U143" s="223">
        <f>SUM(F143:T143)</f>
        <v>372.10129456499999</v>
      </c>
    </row>
    <row r="144" spans="2:21" hidden="1" outlineLevel="1" x14ac:dyDescent="0.25">
      <c r="B144" t="str">
        <f>'Staffing Plan'!A10</f>
        <v>Burgess, Anya</v>
      </c>
      <c r="D144" s="124">
        <f>Fringe!M11</f>
        <v>375.75830974499996</v>
      </c>
      <c r="F144" s="223">
        <f>$D144*'Staff Allocation %'!C9</f>
        <v>0</v>
      </c>
      <c r="G144" s="223">
        <f>$D144*'Staff Allocation %'!D9</f>
        <v>0</v>
      </c>
      <c r="H144" s="223">
        <f>$D144*'Staff Allocation %'!E9</f>
        <v>375.75830974499996</v>
      </c>
      <c r="I144" s="223">
        <f>$D144*'Staff Allocation %'!F9</f>
        <v>0</v>
      </c>
      <c r="J144" s="223">
        <f>$D144*'Staff Allocation %'!G9</f>
        <v>0</v>
      </c>
      <c r="K144" s="223">
        <f>$D144*'Staff Allocation %'!H9</f>
        <v>0</v>
      </c>
      <c r="L144" s="223">
        <f>$D144*'Staff Allocation %'!I9</f>
        <v>0</v>
      </c>
      <c r="M144" s="223">
        <f>$D144*'Staff Allocation %'!J9</f>
        <v>0</v>
      </c>
      <c r="N144" s="223">
        <f>$D144*'Staff Allocation %'!K9</f>
        <v>0</v>
      </c>
      <c r="O144" s="223">
        <f>$D144*'Staff Allocation %'!L9</f>
        <v>0</v>
      </c>
      <c r="P144" s="223">
        <f>$D144*'Staff Allocation %'!M9</f>
        <v>0</v>
      </c>
      <c r="Q144" s="223">
        <f>$D144*'Staff Allocation %'!N9</f>
        <v>0</v>
      </c>
      <c r="R144" s="223">
        <f>$D144*'Staff Allocation %'!O9</f>
        <v>0</v>
      </c>
      <c r="S144" s="223">
        <f>$D144*'Staff Allocation %'!P9</f>
        <v>0</v>
      </c>
      <c r="T144" s="223">
        <f>$D144*'Staff Allocation %'!Q9</f>
        <v>0</v>
      </c>
      <c r="U144" s="223">
        <f>SUM(F144:T144)</f>
        <v>375.75830974499996</v>
      </c>
    </row>
    <row r="145" spans="2:21" hidden="1" outlineLevel="1" x14ac:dyDescent="0.25">
      <c r="B145" t="str">
        <f>'Staffing Plan'!A11</f>
        <v>Garcia, Rosalia</v>
      </c>
      <c r="D145" s="124">
        <f>Fringe!M12</f>
        <v>78.223764060000008</v>
      </c>
      <c r="F145" s="223">
        <f>$D145*'Staff Allocation %'!C10</f>
        <v>0</v>
      </c>
      <c r="G145" s="223">
        <f>$D145*'Staff Allocation %'!D10</f>
        <v>0</v>
      </c>
      <c r="H145" s="223">
        <f>$D145*'Staff Allocation %'!E10</f>
        <v>0</v>
      </c>
      <c r="I145" s="223">
        <f>$D145*'Staff Allocation %'!F10</f>
        <v>0</v>
      </c>
      <c r="J145" s="223">
        <f>$D145*'Staff Allocation %'!G10</f>
        <v>0</v>
      </c>
      <c r="K145" s="223">
        <f>$D145*'Staff Allocation %'!H10</f>
        <v>0</v>
      </c>
      <c r="L145" s="223">
        <f>$D145*'Staff Allocation %'!I10</f>
        <v>0</v>
      </c>
      <c r="M145" s="223">
        <f>$D145*'Staff Allocation %'!J10</f>
        <v>0</v>
      </c>
      <c r="N145" s="223">
        <f>$D145*'Staff Allocation %'!K10</f>
        <v>0</v>
      </c>
      <c r="O145" s="223">
        <f>$D145*'Staff Allocation %'!L10</f>
        <v>0</v>
      </c>
      <c r="P145" s="223">
        <f>$D145*'Staff Allocation %'!M10</f>
        <v>0</v>
      </c>
      <c r="Q145" s="223">
        <f>$D145*'Staff Allocation %'!N10</f>
        <v>0</v>
      </c>
      <c r="R145" s="223">
        <f>$D145*'Staff Allocation %'!O10</f>
        <v>0</v>
      </c>
      <c r="S145" s="223">
        <f>$D145*'Staff Allocation %'!P10</f>
        <v>0</v>
      </c>
      <c r="T145" s="223">
        <f>$D145*'Staff Allocation %'!Q10</f>
        <v>0</v>
      </c>
      <c r="U145" s="223">
        <f>SUM(F145:T145)</f>
        <v>0</v>
      </c>
    </row>
    <row r="146" spans="2:21" hidden="1" outlineLevel="1" x14ac:dyDescent="0.25">
      <c r="B146" t="str">
        <f>'Staffing Plan'!A12</f>
        <v>Gutierrez, Guadalupe</v>
      </c>
      <c r="D146" s="124">
        <f>Fringe!M13</f>
        <v>296.46822555</v>
      </c>
      <c r="F146" s="223">
        <f>$D146*'Staff Allocation %'!C11</f>
        <v>296.46822555</v>
      </c>
      <c r="G146" s="223">
        <f>$D146*'Staff Allocation %'!D11</f>
        <v>0</v>
      </c>
      <c r="H146" s="223">
        <f>$D146*'Staff Allocation %'!E11</f>
        <v>0</v>
      </c>
      <c r="I146" s="223">
        <f>$D146*'Staff Allocation %'!F11</f>
        <v>0</v>
      </c>
      <c r="J146" s="223">
        <f>$D146*'Staff Allocation %'!G11</f>
        <v>0</v>
      </c>
      <c r="K146" s="223">
        <f>$D146*'Staff Allocation %'!H11</f>
        <v>0</v>
      </c>
      <c r="L146" s="223">
        <f>$D146*'Staff Allocation %'!I11</f>
        <v>0</v>
      </c>
      <c r="M146" s="223">
        <f>$D146*'Staff Allocation %'!J11</f>
        <v>0</v>
      </c>
      <c r="N146" s="223">
        <f>$D146*'Staff Allocation %'!K11</f>
        <v>0</v>
      </c>
      <c r="O146" s="223">
        <f>$D146*'Staff Allocation %'!L11</f>
        <v>0</v>
      </c>
      <c r="P146" s="223">
        <f>$D146*'Staff Allocation %'!M11</f>
        <v>0</v>
      </c>
      <c r="Q146" s="223">
        <f>$D146*'Staff Allocation %'!N11</f>
        <v>0</v>
      </c>
      <c r="R146" s="223">
        <f>$D146*'Staff Allocation %'!O11</f>
        <v>0</v>
      </c>
      <c r="S146" s="223">
        <f>$D146*'Staff Allocation %'!P11</f>
        <v>0</v>
      </c>
      <c r="T146" s="223">
        <f>$D146*'Staff Allocation %'!Q11</f>
        <v>0</v>
      </c>
      <c r="U146" s="223">
        <f>SUM(F146:T146)</f>
        <v>296.46822555</v>
      </c>
    </row>
    <row r="147" spans="2:21" hidden="1" outlineLevel="1" x14ac:dyDescent="0.25">
      <c r="B147" t="str">
        <f>'Staffing Plan'!A13</f>
        <v>Padilla, Maria Alicia</v>
      </c>
      <c r="D147" s="124">
        <f>Fringe!M14</f>
        <v>158.99935649999998</v>
      </c>
      <c r="F147" s="223">
        <f>$D147*'Staff Allocation %'!C12</f>
        <v>158.99935649999998</v>
      </c>
      <c r="G147" s="223">
        <f>$D147*'Staff Allocation %'!D12</f>
        <v>0</v>
      </c>
      <c r="H147" s="223">
        <f>$D147*'Staff Allocation %'!E12</f>
        <v>0</v>
      </c>
      <c r="I147" s="223">
        <f>$D147*'Staff Allocation %'!F12</f>
        <v>0</v>
      </c>
      <c r="J147" s="223">
        <f>$D147*'Staff Allocation %'!G12</f>
        <v>0</v>
      </c>
      <c r="K147" s="223">
        <f>$D147*'Staff Allocation %'!H12</f>
        <v>0</v>
      </c>
      <c r="L147" s="223">
        <f>$D147*'Staff Allocation %'!I12</f>
        <v>0</v>
      </c>
      <c r="M147" s="223">
        <f>$D147*'Staff Allocation %'!J12</f>
        <v>0</v>
      </c>
      <c r="N147" s="223">
        <f>$D147*'Staff Allocation %'!K12</f>
        <v>0</v>
      </c>
      <c r="O147" s="223">
        <f>$D147*'Staff Allocation %'!L12</f>
        <v>0</v>
      </c>
      <c r="P147" s="223">
        <f>$D147*'Staff Allocation %'!M12</f>
        <v>0</v>
      </c>
      <c r="Q147" s="223">
        <f>$D147*'Staff Allocation %'!N12</f>
        <v>0</v>
      </c>
      <c r="R147" s="223">
        <f>$D147*'Staff Allocation %'!O12</f>
        <v>0</v>
      </c>
      <c r="S147" s="223">
        <f>$D147*'Staff Allocation %'!P12</f>
        <v>0</v>
      </c>
      <c r="T147" s="223">
        <f>$D147*'Staff Allocation %'!Q12</f>
        <v>0</v>
      </c>
      <c r="U147" s="223">
        <f t="shared" ref="U147:U202" si="6">SUM(F147:T147)</f>
        <v>158.99935649999998</v>
      </c>
    </row>
    <row r="148" spans="2:21" hidden="1" outlineLevel="1" x14ac:dyDescent="0.25">
      <c r="B148" t="str">
        <f>'Staffing Plan'!A14</f>
        <v>Ramirez, Ramona D</v>
      </c>
      <c r="D148" s="124">
        <f>Fringe!M15</f>
        <v>166.19616000000002</v>
      </c>
      <c r="F148" s="223">
        <f>$D148*'Staff Allocation %'!C13</f>
        <v>166.19616000000002</v>
      </c>
      <c r="G148" s="223">
        <f>$D148*'Staff Allocation %'!D13</f>
        <v>0</v>
      </c>
      <c r="H148" s="223">
        <f>$D148*'Staff Allocation %'!E13</f>
        <v>0</v>
      </c>
      <c r="I148" s="223">
        <f>$D148*'Staff Allocation %'!F13</f>
        <v>0</v>
      </c>
      <c r="J148" s="223">
        <f>$D148*'Staff Allocation %'!G13</f>
        <v>0</v>
      </c>
      <c r="K148" s="223">
        <f>$D148*'Staff Allocation %'!H13</f>
        <v>0</v>
      </c>
      <c r="L148" s="223">
        <f>$D148*'Staff Allocation %'!I13</f>
        <v>0</v>
      </c>
      <c r="M148" s="223">
        <f>$D148*'Staff Allocation %'!J13</f>
        <v>0</v>
      </c>
      <c r="N148" s="223">
        <f>$D148*'Staff Allocation %'!K13</f>
        <v>0</v>
      </c>
      <c r="O148" s="223">
        <f>$D148*'Staff Allocation %'!L13</f>
        <v>0</v>
      </c>
      <c r="P148" s="223">
        <f>$D148*'Staff Allocation %'!M13</f>
        <v>0</v>
      </c>
      <c r="Q148" s="223">
        <f>$D148*'Staff Allocation %'!N13</f>
        <v>0</v>
      </c>
      <c r="R148" s="223">
        <f>$D148*'Staff Allocation %'!O13</f>
        <v>0</v>
      </c>
      <c r="S148" s="223">
        <f>$D148*'Staff Allocation %'!P13</f>
        <v>0</v>
      </c>
      <c r="T148" s="223">
        <f>$D148*'Staff Allocation %'!Q13</f>
        <v>0</v>
      </c>
      <c r="U148" s="223">
        <f t="shared" si="6"/>
        <v>166.19616000000002</v>
      </c>
    </row>
    <row r="149" spans="2:21" hidden="1" outlineLevel="1" x14ac:dyDescent="0.25">
      <c r="B149" t="str">
        <f>'Staffing Plan'!A15</f>
        <v>Ruiz, Oscar</v>
      </c>
      <c r="D149" s="124">
        <f>Fringe!M16</f>
        <v>96.876000000000005</v>
      </c>
      <c r="F149" s="223">
        <f>$D149*'Staff Allocation %'!C14</f>
        <v>96.876000000000005</v>
      </c>
      <c r="G149" s="223">
        <f>$D149*'Staff Allocation %'!D14</f>
        <v>0</v>
      </c>
      <c r="H149" s="223">
        <f>$D149*'Staff Allocation %'!E14</f>
        <v>0</v>
      </c>
      <c r="I149" s="223">
        <f>$D149*'Staff Allocation %'!F14</f>
        <v>0</v>
      </c>
      <c r="J149" s="223">
        <f>$D149*'Staff Allocation %'!G14</f>
        <v>0</v>
      </c>
      <c r="K149" s="223">
        <f>$D149*'Staff Allocation %'!H14</f>
        <v>0</v>
      </c>
      <c r="L149" s="223">
        <f>$D149*'Staff Allocation %'!I14</f>
        <v>0</v>
      </c>
      <c r="M149" s="223">
        <f>$D149*'Staff Allocation %'!J14</f>
        <v>0</v>
      </c>
      <c r="N149" s="223">
        <f>$D149*'Staff Allocation %'!K14</f>
        <v>0</v>
      </c>
      <c r="O149" s="223">
        <f>$D149*'Staff Allocation %'!L14</f>
        <v>0</v>
      </c>
      <c r="P149" s="223">
        <f>$D149*'Staff Allocation %'!M14</f>
        <v>0</v>
      </c>
      <c r="Q149" s="223">
        <f>$D149*'Staff Allocation %'!N14</f>
        <v>0</v>
      </c>
      <c r="R149" s="223">
        <f>$D149*'Staff Allocation %'!O14</f>
        <v>0</v>
      </c>
      <c r="S149" s="223">
        <f>$D149*'Staff Allocation %'!P14</f>
        <v>0</v>
      </c>
      <c r="T149" s="223">
        <f>$D149*'Staff Allocation %'!Q14</f>
        <v>0</v>
      </c>
      <c r="U149" s="223">
        <f t="shared" si="6"/>
        <v>96.876000000000005</v>
      </c>
    </row>
    <row r="150" spans="2:21" hidden="1" outlineLevel="1" x14ac:dyDescent="0.25">
      <c r="B150" t="str">
        <f>'Staffing Plan'!A16</f>
        <v>Teague, Michelle N</v>
      </c>
      <c r="D150" s="124">
        <f>Fringe!M17</f>
        <v>116.993916</v>
      </c>
      <c r="F150" s="223">
        <f>$D150*'Staff Allocation %'!C15</f>
        <v>116.993916</v>
      </c>
      <c r="G150" s="223">
        <f>$D150*'Staff Allocation %'!D15</f>
        <v>0</v>
      </c>
      <c r="H150" s="223">
        <f>$D150*'Staff Allocation %'!E15</f>
        <v>0</v>
      </c>
      <c r="I150" s="223">
        <f>$D150*'Staff Allocation %'!F15</f>
        <v>0</v>
      </c>
      <c r="J150" s="223">
        <f>$D150*'Staff Allocation %'!G15</f>
        <v>0</v>
      </c>
      <c r="K150" s="223">
        <f>$D150*'Staff Allocation %'!H15</f>
        <v>0</v>
      </c>
      <c r="L150" s="223">
        <f>$D150*'Staff Allocation %'!I15</f>
        <v>0</v>
      </c>
      <c r="M150" s="223">
        <f>$D150*'Staff Allocation %'!J15</f>
        <v>0</v>
      </c>
      <c r="N150" s="223">
        <f>$D150*'Staff Allocation %'!K15</f>
        <v>0</v>
      </c>
      <c r="O150" s="223">
        <f>$D150*'Staff Allocation %'!L15</f>
        <v>0</v>
      </c>
      <c r="P150" s="223">
        <f>$D150*'Staff Allocation %'!M15</f>
        <v>0</v>
      </c>
      <c r="Q150" s="223">
        <f>$D150*'Staff Allocation %'!N15</f>
        <v>0</v>
      </c>
      <c r="R150" s="223">
        <f>$D150*'Staff Allocation %'!O15</f>
        <v>0</v>
      </c>
      <c r="S150" s="223">
        <f>$D150*'Staff Allocation %'!P15</f>
        <v>0</v>
      </c>
      <c r="T150" s="223">
        <f>$D150*'Staff Allocation %'!Q15</f>
        <v>0</v>
      </c>
      <c r="U150" s="223">
        <f t="shared" si="6"/>
        <v>116.993916</v>
      </c>
    </row>
    <row r="151" spans="2:21" hidden="1" outlineLevel="1" x14ac:dyDescent="0.25">
      <c r="B151" t="str">
        <f>'Staffing Plan'!A17</f>
        <v>Chelsia Stallworth</v>
      </c>
      <c r="D151" s="124">
        <f>Fringe!M18</f>
        <v>511.70400000000001</v>
      </c>
      <c r="F151" s="223">
        <f>$D151*'Staff Allocation %'!C16</f>
        <v>511.70400000000001</v>
      </c>
      <c r="G151" s="223">
        <f>$D151*'Staff Allocation %'!D16</f>
        <v>0</v>
      </c>
      <c r="H151" s="223">
        <f>$D151*'Staff Allocation %'!E16</f>
        <v>0</v>
      </c>
      <c r="I151" s="223">
        <f>$D151*'Staff Allocation %'!F16</f>
        <v>0</v>
      </c>
      <c r="J151" s="223">
        <f>$D151*'Staff Allocation %'!G16</f>
        <v>0</v>
      </c>
      <c r="K151" s="223">
        <f>$D151*'Staff Allocation %'!H16</f>
        <v>0</v>
      </c>
      <c r="L151" s="223">
        <f>$D151*'Staff Allocation %'!I16</f>
        <v>0</v>
      </c>
      <c r="M151" s="223">
        <f>$D151*'Staff Allocation %'!J16</f>
        <v>0</v>
      </c>
      <c r="N151" s="223">
        <f>$D151*'Staff Allocation %'!K16</f>
        <v>0</v>
      </c>
      <c r="O151" s="223">
        <f>$D151*'Staff Allocation %'!L16</f>
        <v>0</v>
      </c>
      <c r="P151" s="223">
        <f>$D151*'Staff Allocation %'!M16</f>
        <v>0</v>
      </c>
      <c r="Q151" s="223">
        <f>$D151*'Staff Allocation %'!N16</f>
        <v>0</v>
      </c>
      <c r="R151" s="223">
        <f>$D151*'Staff Allocation %'!O16</f>
        <v>0</v>
      </c>
      <c r="S151" s="223">
        <f>$D151*'Staff Allocation %'!P16</f>
        <v>0</v>
      </c>
      <c r="T151" s="223">
        <f>$D151*'Staff Allocation %'!Q16</f>
        <v>0</v>
      </c>
      <c r="U151" s="223">
        <f t="shared" si="6"/>
        <v>511.70400000000001</v>
      </c>
    </row>
    <row r="152" spans="2:21" hidden="1" outlineLevel="1" x14ac:dyDescent="0.25">
      <c r="B152" t="str">
        <f>'Staffing Plan'!A18</f>
        <v xml:space="preserve">Vacant </v>
      </c>
      <c r="D152" s="124">
        <f>Fringe!M19</f>
        <v>74.52</v>
      </c>
      <c r="F152" s="223">
        <f>$D152*'Staff Allocation %'!C17</f>
        <v>0</v>
      </c>
      <c r="G152" s="223">
        <f>$D152*'Staff Allocation %'!D17</f>
        <v>0</v>
      </c>
      <c r="H152" s="223">
        <f>$D152*'Staff Allocation %'!E17</f>
        <v>0</v>
      </c>
      <c r="I152" s="223">
        <f>$D152*'Staff Allocation %'!F17</f>
        <v>0</v>
      </c>
      <c r="J152" s="223">
        <f>$D152*'Staff Allocation %'!G17</f>
        <v>0</v>
      </c>
      <c r="K152" s="223">
        <f>$D152*'Staff Allocation %'!H17</f>
        <v>0</v>
      </c>
      <c r="L152" s="223">
        <f>$D152*'Staff Allocation %'!I17</f>
        <v>0</v>
      </c>
      <c r="M152" s="223">
        <f>$D152*'Staff Allocation %'!J17</f>
        <v>0</v>
      </c>
      <c r="N152" s="223">
        <f>$D152*'Staff Allocation %'!K17</f>
        <v>0</v>
      </c>
      <c r="O152" s="223">
        <f>$D152*'Staff Allocation %'!L17</f>
        <v>0</v>
      </c>
      <c r="P152" s="223">
        <f>$D152*'Staff Allocation %'!M17</f>
        <v>0</v>
      </c>
      <c r="Q152" s="223">
        <f>$D152*'Staff Allocation %'!N17</f>
        <v>0</v>
      </c>
      <c r="R152" s="223">
        <f>$D152*'Staff Allocation %'!O17</f>
        <v>0</v>
      </c>
      <c r="S152" s="223">
        <f>$D152*'Staff Allocation %'!P17</f>
        <v>0</v>
      </c>
      <c r="T152" s="223">
        <f>$D152*'Staff Allocation %'!Q17</f>
        <v>0</v>
      </c>
      <c r="U152" s="223">
        <f t="shared" si="6"/>
        <v>0</v>
      </c>
    </row>
    <row r="153" spans="2:21" hidden="1" outlineLevel="1" x14ac:dyDescent="0.25">
      <c r="B153">
        <f>'Staffing Plan'!A19</f>
        <v>0</v>
      </c>
      <c r="D153" s="124">
        <f>Fringe!M20</f>
        <v>0</v>
      </c>
      <c r="F153" s="223">
        <f>$D153*'Staff Allocation %'!C18</f>
        <v>0</v>
      </c>
      <c r="G153" s="223">
        <f>$D153*'Staff Allocation %'!D18</f>
        <v>0</v>
      </c>
      <c r="H153" s="223">
        <f>$D153*'Staff Allocation %'!E18</f>
        <v>0</v>
      </c>
      <c r="I153" s="223">
        <f>$D153*'Staff Allocation %'!F18</f>
        <v>0</v>
      </c>
      <c r="J153" s="223">
        <f>$D153*'Staff Allocation %'!G18</f>
        <v>0</v>
      </c>
      <c r="K153" s="223">
        <f>$D153*'Staff Allocation %'!H18</f>
        <v>0</v>
      </c>
      <c r="L153" s="223">
        <f>$D153*'Staff Allocation %'!I18</f>
        <v>0</v>
      </c>
      <c r="M153" s="223">
        <f>$D153*'Staff Allocation %'!J18</f>
        <v>0</v>
      </c>
      <c r="N153" s="223">
        <f>$D153*'Staff Allocation %'!K18</f>
        <v>0</v>
      </c>
      <c r="O153" s="223">
        <f>$D153*'Staff Allocation %'!L18</f>
        <v>0</v>
      </c>
      <c r="P153" s="223">
        <f>$D153*'Staff Allocation %'!M18</f>
        <v>0</v>
      </c>
      <c r="Q153" s="223">
        <f>$D153*'Staff Allocation %'!N18</f>
        <v>0</v>
      </c>
      <c r="R153" s="223">
        <f>$D153*'Staff Allocation %'!O18</f>
        <v>0</v>
      </c>
      <c r="S153" s="223">
        <f>$D153*'Staff Allocation %'!P18</f>
        <v>0</v>
      </c>
      <c r="T153" s="223">
        <f>$D153*'Staff Allocation %'!Q18</f>
        <v>0</v>
      </c>
      <c r="U153" s="223">
        <f t="shared" si="6"/>
        <v>0</v>
      </c>
    </row>
    <row r="154" spans="2:21" hidden="1" outlineLevel="1" x14ac:dyDescent="0.25">
      <c r="B154">
        <f>'Staffing Plan'!A20</f>
        <v>0</v>
      </c>
      <c r="D154" s="124">
        <f>Fringe!M21</f>
        <v>0</v>
      </c>
      <c r="F154" s="223">
        <f>$D154*'Staff Allocation %'!C19</f>
        <v>0</v>
      </c>
      <c r="G154" s="223">
        <f>$D154*'Staff Allocation %'!D19</f>
        <v>0</v>
      </c>
      <c r="H154" s="223">
        <f>$D154*'Staff Allocation %'!E19</f>
        <v>0</v>
      </c>
      <c r="I154" s="223">
        <f>$D154*'Staff Allocation %'!F19</f>
        <v>0</v>
      </c>
      <c r="J154" s="223">
        <f>$D154*'Staff Allocation %'!G19</f>
        <v>0</v>
      </c>
      <c r="K154" s="223">
        <f>$D154*'Staff Allocation %'!H19</f>
        <v>0</v>
      </c>
      <c r="L154" s="223">
        <f>$D154*'Staff Allocation %'!I19</f>
        <v>0</v>
      </c>
      <c r="M154" s="223">
        <f>$D154*'Staff Allocation %'!J19</f>
        <v>0</v>
      </c>
      <c r="N154" s="223">
        <f>$D154*'Staff Allocation %'!K19</f>
        <v>0</v>
      </c>
      <c r="O154" s="223">
        <f>$D154*'Staff Allocation %'!L19</f>
        <v>0</v>
      </c>
      <c r="P154" s="223">
        <f>$D154*'Staff Allocation %'!M19</f>
        <v>0</v>
      </c>
      <c r="Q154" s="223">
        <f>$D154*'Staff Allocation %'!N19</f>
        <v>0</v>
      </c>
      <c r="R154" s="223">
        <f>$D154*'Staff Allocation %'!O19</f>
        <v>0</v>
      </c>
      <c r="S154" s="223">
        <f>$D154*'Staff Allocation %'!P19</f>
        <v>0</v>
      </c>
      <c r="T154" s="223">
        <f>$D154*'Staff Allocation %'!Q19</f>
        <v>0</v>
      </c>
      <c r="U154" s="223">
        <f t="shared" si="6"/>
        <v>0</v>
      </c>
    </row>
    <row r="155" spans="2:21" hidden="1" outlineLevel="1" x14ac:dyDescent="0.25">
      <c r="B155" t="str">
        <f>'Staffing Plan'!A21</f>
        <v>Vacant</v>
      </c>
      <c r="D155" s="124">
        <f>Fringe!M22</f>
        <v>34.5</v>
      </c>
      <c r="F155" s="223">
        <f>$D155*'Staff Allocation %'!C20</f>
        <v>34.5</v>
      </c>
      <c r="G155" s="223">
        <f>$D155*'Staff Allocation %'!D20</f>
        <v>0</v>
      </c>
      <c r="H155" s="223">
        <f>$D155*'Staff Allocation %'!E20</f>
        <v>0</v>
      </c>
      <c r="I155" s="223">
        <f>$D155*'Staff Allocation %'!F20</f>
        <v>0</v>
      </c>
      <c r="J155" s="223">
        <f>$D155*'Staff Allocation %'!G20</f>
        <v>0</v>
      </c>
      <c r="K155" s="223">
        <f>$D155*'Staff Allocation %'!H20</f>
        <v>0</v>
      </c>
      <c r="L155" s="223">
        <f>$D155*'Staff Allocation %'!I20</f>
        <v>0</v>
      </c>
      <c r="M155" s="223">
        <f>$D155*'Staff Allocation %'!J20</f>
        <v>0</v>
      </c>
      <c r="N155" s="223">
        <f>$D155*'Staff Allocation %'!K20</f>
        <v>0</v>
      </c>
      <c r="O155" s="223">
        <f>$D155*'Staff Allocation %'!L20</f>
        <v>0</v>
      </c>
      <c r="P155" s="223">
        <f>$D155*'Staff Allocation %'!M20</f>
        <v>0</v>
      </c>
      <c r="Q155" s="223">
        <f>$D155*'Staff Allocation %'!N20</f>
        <v>0</v>
      </c>
      <c r="R155" s="223">
        <f>$D155*'Staff Allocation %'!O20</f>
        <v>0</v>
      </c>
      <c r="S155" s="223">
        <f>$D155*'Staff Allocation %'!P20</f>
        <v>0</v>
      </c>
      <c r="T155" s="223">
        <f>$D155*'Staff Allocation %'!Q20</f>
        <v>0</v>
      </c>
      <c r="U155" s="223">
        <f t="shared" si="6"/>
        <v>34.5</v>
      </c>
    </row>
    <row r="156" spans="2:21" hidden="1" outlineLevel="1" x14ac:dyDescent="0.25">
      <c r="B156">
        <f>'Staffing Plan'!A22</f>
        <v>0</v>
      </c>
      <c r="D156" s="124">
        <f>Fringe!M23</f>
        <v>0</v>
      </c>
      <c r="F156" s="223">
        <f>$D156*'Staff Allocation %'!C21</f>
        <v>0</v>
      </c>
      <c r="G156" s="223">
        <f>$D156*'Staff Allocation %'!D21</f>
        <v>0</v>
      </c>
      <c r="H156" s="223">
        <f>$D156*'Staff Allocation %'!E21</f>
        <v>0</v>
      </c>
      <c r="I156" s="223">
        <f>$D156*'Staff Allocation %'!F21</f>
        <v>0</v>
      </c>
      <c r="J156" s="223">
        <f>$D156*'Staff Allocation %'!G21</f>
        <v>0</v>
      </c>
      <c r="K156" s="223">
        <f>$D156*'Staff Allocation %'!H21</f>
        <v>0</v>
      </c>
      <c r="L156" s="223">
        <f>$D156*'Staff Allocation %'!I21</f>
        <v>0</v>
      </c>
      <c r="M156" s="223">
        <f>$D156*'Staff Allocation %'!J21</f>
        <v>0</v>
      </c>
      <c r="N156" s="223">
        <f>$D156*'Staff Allocation %'!K21</f>
        <v>0</v>
      </c>
      <c r="O156" s="223">
        <f>$D156*'Staff Allocation %'!L21</f>
        <v>0</v>
      </c>
      <c r="P156" s="223">
        <f>$D156*'Staff Allocation %'!M21</f>
        <v>0</v>
      </c>
      <c r="Q156" s="223">
        <f>$D156*'Staff Allocation %'!N21</f>
        <v>0</v>
      </c>
      <c r="R156" s="223">
        <f>$D156*'Staff Allocation %'!O21</f>
        <v>0</v>
      </c>
      <c r="S156" s="223">
        <f>$D156*'Staff Allocation %'!P21</f>
        <v>0</v>
      </c>
      <c r="T156" s="223">
        <f>$D156*'Staff Allocation %'!Q21</f>
        <v>0</v>
      </c>
      <c r="U156" s="223">
        <f t="shared" si="6"/>
        <v>0</v>
      </c>
    </row>
    <row r="157" spans="2:21" hidden="1" outlineLevel="1" x14ac:dyDescent="0.25">
      <c r="B157" t="str">
        <f>'Staffing Plan'!A23</f>
        <v>Vacant</v>
      </c>
      <c r="D157" s="124">
        <f>Fringe!M24</f>
        <v>0</v>
      </c>
      <c r="F157" s="223">
        <f>$D157*'Staff Allocation %'!C22</f>
        <v>0</v>
      </c>
      <c r="G157" s="223">
        <f>$D157*'Staff Allocation %'!D22</f>
        <v>0</v>
      </c>
      <c r="H157" s="223">
        <f>$D157*'Staff Allocation %'!E22</f>
        <v>0</v>
      </c>
      <c r="I157" s="223">
        <f>$D157*'Staff Allocation %'!F22</f>
        <v>0</v>
      </c>
      <c r="J157" s="223">
        <f>$D157*'Staff Allocation %'!G22</f>
        <v>0</v>
      </c>
      <c r="K157" s="223">
        <f>$D157*'Staff Allocation %'!H22</f>
        <v>0</v>
      </c>
      <c r="L157" s="223">
        <f>$D157*'Staff Allocation %'!I22</f>
        <v>0</v>
      </c>
      <c r="M157" s="223">
        <f>$D157*'Staff Allocation %'!J22</f>
        <v>0</v>
      </c>
      <c r="N157" s="223">
        <f>$D157*'Staff Allocation %'!K22</f>
        <v>0</v>
      </c>
      <c r="O157" s="223">
        <f>$D157*'Staff Allocation %'!L22</f>
        <v>0</v>
      </c>
      <c r="P157" s="223">
        <f>$D157*'Staff Allocation %'!M22</f>
        <v>0</v>
      </c>
      <c r="Q157" s="223">
        <f>$D157*'Staff Allocation %'!N22</f>
        <v>0</v>
      </c>
      <c r="R157" s="223">
        <f>$D157*'Staff Allocation %'!O22</f>
        <v>0</v>
      </c>
      <c r="S157" s="223">
        <f>$D157*'Staff Allocation %'!P22</f>
        <v>0</v>
      </c>
      <c r="T157" s="223">
        <f>$D157*'Staff Allocation %'!Q22</f>
        <v>0</v>
      </c>
      <c r="U157" s="223">
        <f t="shared" si="6"/>
        <v>0</v>
      </c>
    </row>
    <row r="158" spans="2:21" hidden="1" outlineLevel="1" x14ac:dyDescent="0.25">
      <c r="B158" t="str">
        <f>'Staffing Plan'!A24</f>
        <v>CSF Performance Pay/ Avid Teaching</v>
      </c>
      <c r="D158" s="124">
        <f>Fringe!M25</f>
        <v>41.4</v>
      </c>
      <c r="F158" s="223">
        <f>$D158*'Staff Allocation %'!C23</f>
        <v>0</v>
      </c>
      <c r="G158" s="223">
        <f>$D158*'Staff Allocation %'!D23</f>
        <v>41.4</v>
      </c>
      <c r="H158" s="223">
        <f>$D158*'Staff Allocation %'!E23</f>
        <v>0</v>
      </c>
      <c r="I158" s="223">
        <f>$D158*'Staff Allocation %'!F23</f>
        <v>0</v>
      </c>
      <c r="J158" s="223">
        <f>$D158*'Staff Allocation %'!G23</f>
        <v>0</v>
      </c>
      <c r="K158" s="223">
        <f>$D158*'Staff Allocation %'!H23</f>
        <v>0</v>
      </c>
      <c r="L158" s="223">
        <f>$D158*'Staff Allocation %'!I23</f>
        <v>0</v>
      </c>
      <c r="M158" s="223">
        <f>$D158*'Staff Allocation %'!J23</f>
        <v>0</v>
      </c>
      <c r="N158" s="223">
        <f>$D158*'Staff Allocation %'!K23</f>
        <v>0</v>
      </c>
      <c r="O158" s="223">
        <f>$D158*'Staff Allocation %'!L23</f>
        <v>0</v>
      </c>
      <c r="P158" s="223">
        <f>$D158*'Staff Allocation %'!M23</f>
        <v>0</v>
      </c>
      <c r="Q158" s="223">
        <f>$D158*'Staff Allocation %'!N23</f>
        <v>0</v>
      </c>
      <c r="R158" s="223">
        <f>$D158*'Staff Allocation %'!O23</f>
        <v>0</v>
      </c>
      <c r="S158" s="223">
        <f>$D158*'Staff Allocation %'!P23</f>
        <v>0</v>
      </c>
      <c r="T158" s="223">
        <f>$D158*'Staff Allocation %'!Q23</f>
        <v>0</v>
      </c>
      <c r="U158" s="223">
        <f t="shared" si="6"/>
        <v>41.4</v>
      </c>
    </row>
    <row r="159" spans="2:21" hidden="1" outlineLevel="1" x14ac:dyDescent="0.25">
      <c r="B159" t="str">
        <f>'Staffing Plan'!A25</f>
        <v>Mares, Yizza</v>
      </c>
      <c r="D159" s="124">
        <f>Fringe!M26</f>
        <v>110.39999999999999</v>
      </c>
      <c r="F159" s="223">
        <f>$D159*'Staff Allocation %'!C24</f>
        <v>0</v>
      </c>
      <c r="G159" s="223">
        <f>$D159*'Staff Allocation %'!D24</f>
        <v>0</v>
      </c>
      <c r="H159" s="223">
        <f>$D159*'Staff Allocation %'!E24</f>
        <v>110.39999999999999</v>
      </c>
      <c r="I159" s="223">
        <f>$D159*'Staff Allocation %'!F24</f>
        <v>0</v>
      </c>
      <c r="J159" s="223">
        <f>$D159*'Staff Allocation %'!G24</f>
        <v>0</v>
      </c>
      <c r="K159" s="223">
        <f>$D159*'Staff Allocation %'!H24</f>
        <v>0</v>
      </c>
      <c r="L159" s="223">
        <f>$D159*'Staff Allocation %'!I24</f>
        <v>0</v>
      </c>
      <c r="M159" s="223">
        <f>$D159*'Staff Allocation %'!J24</f>
        <v>0</v>
      </c>
      <c r="N159" s="223">
        <f>$D159*'Staff Allocation %'!K24</f>
        <v>0</v>
      </c>
      <c r="O159" s="223">
        <f>$D159*'Staff Allocation %'!L24</f>
        <v>0</v>
      </c>
      <c r="P159" s="223">
        <f>$D159*'Staff Allocation %'!M24</f>
        <v>0</v>
      </c>
      <c r="Q159" s="223">
        <f>$D159*'Staff Allocation %'!N24</f>
        <v>0</v>
      </c>
      <c r="R159" s="223">
        <f>$D159*'Staff Allocation %'!O24</f>
        <v>0</v>
      </c>
      <c r="S159" s="223">
        <f>$D159*'Staff Allocation %'!P24</f>
        <v>0</v>
      </c>
      <c r="T159" s="223">
        <f>$D159*'Staff Allocation %'!Q24</f>
        <v>0</v>
      </c>
      <c r="U159" s="223">
        <f t="shared" si="6"/>
        <v>110.39999999999999</v>
      </c>
    </row>
    <row r="160" spans="2:21" hidden="1" outlineLevel="1" x14ac:dyDescent="0.25">
      <c r="B160" t="str">
        <f>'Staffing Plan'!A26</f>
        <v>Employee 18</v>
      </c>
      <c r="D160" s="124">
        <f>Fringe!M27</f>
        <v>0</v>
      </c>
      <c r="F160" s="223">
        <f>$D160*'Staff Allocation %'!C25</f>
        <v>0</v>
      </c>
      <c r="G160" s="223">
        <f>$D160*'Staff Allocation %'!D25</f>
        <v>0</v>
      </c>
      <c r="H160" s="223">
        <f>$D160*'Staff Allocation %'!E25</f>
        <v>0</v>
      </c>
      <c r="I160" s="223">
        <f>$D160*'Staff Allocation %'!F25</f>
        <v>0</v>
      </c>
      <c r="J160" s="223">
        <f>$D160*'Staff Allocation %'!G25</f>
        <v>0</v>
      </c>
      <c r="K160" s="223">
        <f>$D160*'Staff Allocation %'!H25</f>
        <v>0</v>
      </c>
      <c r="L160" s="223">
        <f>$D160*'Staff Allocation %'!I25</f>
        <v>0</v>
      </c>
      <c r="M160" s="223">
        <f>$D160*'Staff Allocation %'!J25</f>
        <v>0</v>
      </c>
      <c r="N160" s="223">
        <f>$D160*'Staff Allocation %'!K25</f>
        <v>0</v>
      </c>
      <c r="O160" s="223">
        <f>$D160*'Staff Allocation %'!L25</f>
        <v>0</v>
      </c>
      <c r="P160" s="223">
        <f>$D160*'Staff Allocation %'!M25</f>
        <v>0</v>
      </c>
      <c r="Q160" s="223">
        <f>$D160*'Staff Allocation %'!N25</f>
        <v>0</v>
      </c>
      <c r="R160" s="223">
        <f>$D160*'Staff Allocation %'!O25</f>
        <v>0</v>
      </c>
      <c r="S160" s="223">
        <f>$D160*'Staff Allocation %'!P25</f>
        <v>0</v>
      </c>
      <c r="T160" s="223">
        <f>$D160*'Staff Allocation %'!Q25</f>
        <v>0</v>
      </c>
      <c r="U160" s="223">
        <f t="shared" si="6"/>
        <v>0</v>
      </c>
    </row>
    <row r="161" spans="2:21" hidden="1" outlineLevel="1" x14ac:dyDescent="0.25">
      <c r="B161" t="str">
        <f>'Staffing Plan'!A27</f>
        <v>Employee 19</v>
      </c>
      <c r="D161" s="124">
        <f>Fringe!M28</f>
        <v>0</v>
      </c>
      <c r="F161" s="223">
        <f>$D161*'Staff Allocation %'!C26</f>
        <v>0</v>
      </c>
      <c r="G161" s="223">
        <f>$D161*'Staff Allocation %'!D26</f>
        <v>0</v>
      </c>
      <c r="H161" s="223">
        <f>$D161*'Staff Allocation %'!E26</f>
        <v>0</v>
      </c>
      <c r="I161" s="223">
        <f>$D161*'Staff Allocation %'!F26</f>
        <v>0</v>
      </c>
      <c r="J161" s="223">
        <f>$D161*'Staff Allocation %'!G26</f>
        <v>0</v>
      </c>
      <c r="K161" s="223">
        <f>$D161*'Staff Allocation %'!H26</f>
        <v>0</v>
      </c>
      <c r="L161" s="223">
        <f>$D161*'Staff Allocation %'!I26</f>
        <v>0</v>
      </c>
      <c r="M161" s="223">
        <f>$D161*'Staff Allocation %'!J26</f>
        <v>0</v>
      </c>
      <c r="N161" s="223">
        <f>$D161*'Staff Allocation %'!K26</f>
        <v>0</v>
      </c>
      <c r="O161" s="223">
        <f>$D161*'Staff Allocation %'!L26</f>
        <v>0</v>
      </c>
      <c r="P161" s="223">
        <f>$D161*'Staff Allocation %'!M26</f>
        <v>0</v>
      </c>
      <c r="Q161" s="223">
        <f>$D161*'Staff Allocation %'!N26</f>
        <v>0</v>
      </c>
      <c r="R161" s="223">
        <f>$D161*'Staff Allocation %'!O26</f>
        <v>0</v>
      </c>
      <c r="S161" s="223">
        <f>$D161*'Staff Allocation %'!P26</f>
        <v>0</v>
      </c>
      <c r="T161" s="223">
        <f>$D161*'Staff Allocation %'!Q26</f>
        <v>0</v>
      </c>
      <c r="U161" s="223">
        <f t="shared" si="6"/>
        <v>0</v>
      </c>
    </row>
    <row r="162" spans="2:21" hidden="1" outlineLevel="1" x14ac:dyDescent="0.25">
      <c r="B162" t="str">
        <f>'Staffing Plan'!A28</f>
        <v>Employee 20</v>
      </c>
      <c r="D162" s="124">
        <f>Fringe!M29</f>
        <v>0</v>
      </c>
      <c r="F162" s="223">
        <f>$D162*'Staff Allocation %'!C27</f>
        <v>0</v>
      </c>
      <c r="G162" s="223">
        <f>$D162*'Staff Allocation %'!D27</f>
        <v>0</v>
      </c>
      <c r="H162" s="223">
        <f>$D162*'Staff Allocation %'!E27</f>
        <v>0</v>
      </c>
      <c r="I162" s="223">
        <f>$D162*'Staff Allocation %'!F27</f>
        <v>0</v>
      </c>
      <c r="J162" s="223">
        <f>$D162*'Staff Allocation %'!G27</f>
        <v>0</v>
      </c>
      <c r="K162" s="223">
        <f>$D162*'Staff Allocation %'!H27</f>
        <v>0</v>
      </c>
      <c r="L162" s="223">
        <f>$D162*'Staff Allocation %'!I27</f>
        <v>0</v>
      </c>
      <c r="M162" s="223">
        <f>$D162*'Staff Allocation %'!J27</f>
        <v>0</v>
      </c>
      <c r="N162" s="223">
        <f>$D162*'Staff Allocation %'!K27</f>
        <v>0</v>
      </c>
      <c r="O162" s="223">
        <f>$D162*'Staff Allocation %'!L27</f>
        <v>0</v>
      </c>
      <c r="P162" s="223">
        <f>$D162*'Staff Allocation %'!M27</f>
        <v>0</v>
      </c>
      <c r="Q162" s="223">
        <f>$D162*'Staff Allocation %'!N27</f>
        <v>0</v>
      </c>
      <c r="R162" s="223">
        <f>$D162*'Staff Allocation %'!O27</f>
        <v>0</v>
      </c>
      <c r="S162" s="223">
        <f>$D162*'Staff Allocation %'!P27</f>
        <v>0</v>
      </c>
      <c r="T162" s="223">
        <f>$D162*'Staff Allocation %'!Q27</f>
        <v>0</v>
      </c>
      <c r="U162" s="223">
        <f t="shared" si="6"/>
        <v>0</v>
      </c>
    </row>
    <row r="163" spans="2:21" hidden="1" outlineLevel="1" x14ac:dyDescent="0.25">
      <c r="B163" t="str">
        <f>'Staffing Plan'!A29</f>
        <v>Employee 21</v>
      </c>
      <c r="D163" s="124">
        <f>Fringe!M30</f>
        <v>0</v>
      </c>
      <c r="F163" s="223">
        <f>$D163*'Staff Allocation %'!C28</f>
        <v>0</v>
      </c>
      <c r="G163" s="223">
        <f>$D163*'Staff Allocation %'!D28</f>
        <v>0</v>
      </c>
      <c r="H163" s="223">
        <f>$D163*'Staff Allocation %'!E28</f>
        <v>0</v>
      </c>
      <c r="I163" s="223">
        <f>$D163*'Staff Allocation %'!F28</f>
        <v>0</v>
      </c>
      <c r="J163" s="223">
        <f>$D163*'Staff Allocation %'!G28</f>
        <v>0</v>
      </c>
      <c r="K163" s="223">
        <f>$D163*'Staff Allocation %'!H28</f>
        <v>0</v>
      </c>
      <c r="L163" s="223">
        <f>$D163*'Staff Allocation %'!I28</f>
        <v>0</v>
      </c>
      <c r="M163" s="223">
        <f>$D163*'Staff Allocation %'!J28</f>
        <v>0</v>
      </c>
      <c r="N163" s="223">
        <f>$D163*'Staff Allocation %'!K28</f>
        <v>0</v>
      </c>
      <c r="O163" s="223">
        <f>$D163*'Staff Allocation %'!L28</f>
        <v>0</v>
      </c>
      <c r="P163" s="223">
        <f>$D163*'Staff Allocation %'!M28</f>
        <v>0</v>
      </c>
      <c r="Q163" s="223">
        <f>$D163*'Staff Allocation %'!N28</f>
        <v>0</v>
      </c>
      <c r="R163" s="223">
        <f>$D163*'Staff Allocation %'!O28</f>
        <v>0</v>
      </c>
      <c r="S163" s="223">
        <f>$D163*'Staff Allocation %'!P28</f>
        <v>0</v>
      </c>
      <c r="T163" s="223">
        <f>$D163*'Staff Allocation %'!Q28</f>
        <v>0</v>
      </c>
      <c r="U163" s="223">
        <f t="shared" si="6"/>
        <v>0</v>
      </c>
    </row>
    <row r="164" spans="2:21" hidden="1" outlineLevel="1" x14ac:dyDescent="0.25">
      <c r="B164" t="str">
        <f>'Staffing Plan'!A30</f>
        <v>Employee 22</v>
      </c>
      <c r="D164" s="124">
        <f>Fringe!M31</f>
        <v>0</v>
      </c>
      <c r="F164" s="223">
        <f>$D164*'Staff Allocation %'!C29</f>
        <v>0</v>
      </c>
      <c r="G164" s="223">
        <f>$D164*'Staff Allocation %'!D29</f>
        <v>0</v>
      </c>
      <c r="H164" s="223">
        <f>$D164*'Staff Allocation %'!E29</f>
        <v>0</v>
      </c>
      <c r="I164" s="223">
        <f>$D164*'Staff Allocation %'!F29</f>
        <v>0</v>
      </c>
      <c r="J164" s="223">
        <f>$D164*'Staff Allocation %'!G29</f>
        <v>0</v>
      </c>
      <c r="K164" s="223">
        <f>$D164*'Staff Allocation %'!H29</f>
        <v>0</v>
      </c>
      <c r="L164" s="223">
        <f>$D164*'Staff Allocation %'!I29</f>
        <v>0</v>
      </c>
      <c r="M164" s="223">
        <f>$D164*'Staff Allocation %'!J29</f>
        <v>0</v>
      </c>
      <c r="N164" s="223">
        <f>$D164*'Staff Allocation %'!K29</f>
        <v>0</v>
      </c>
      <c r="O164" s="223">
        <f>$D164*'Staff Allocation %'!L29</f>
        <v>0</v>
      </c>
      <c r="P164" s="223">
        <f>$D164*'Staff Allocation %'!M29</f>
        <v>0</v>
      </c>
      <c r="Q164" s="223">
        <f>$D164*'Staff Allocation %'!N29</f>
        <v>0</v>
      </c>
      <c r="R164" s="223">
        <f>$D164*'Staff Allocation %'!O29</f>
        <v>0</v>
      </c>
      <c r="S164" s="223">
        <f>$D164*'Staff Allocation %'!P29</f>
        <v>0</v>
      </c>
      <c r="T164" s="223">
        <f>$D164*'Staff Allocation %'!Q29</f>
        <v>0</v>
      </c>
      <c r="U164" s="223">
        <f t="shared" si="6"/>
        <v>0</v>
      </c>
    </row>
    <row r="165" spans="2:21" hidden="1" outlineLevel="1" x14ac:dyDescent="0.25">
      <c r="B165" t="str">
        <f>'Staffing Plan'!A31</f>
        <v>Employee 23</v>
      </c>
      <c r="D165" s="124">
        <f>Fringe!M32</f>
        <v>0</v>
      </c>
      <c r="F165" s="223">
        <f>$D165*'Staff Allocation %'!C30</f>
        <v>0</v>
      </c>
      <c r="G165" s="223">
        <f>$D165*'Staff Allocation %'!D30</f>
        <v>0</v>
      </c>
      <c r="H165" s="223">
        <f>$D165*'Staff Allocation %'!E30</f>
        <v>0</v>
      </c>
      <c r="I165" s="223">
        <f>$D165*'Staff Allocation %'!F30</f>
        <v>0</v>
      </c>
      <c r="J165" s="223">
        <f>$D165*'Staff Allocation %'!G30</f>
        <v>0</v>
      </c>
      <c r="K165" s="223">
        <f>$D165*'Staff Allocation %'!H30</f>
        <v>0</v>
      </c>
      <c r="L165" s="223">
        <f>$D165*'Staff Allocation %'!I30</f>
        <v>0</v>
      </c>
      <c r="M165" s="223">
        <f>$D165*'Staff Allocation %'!J30</f>
        <v>0</v>
      </c>
      <c r="N165" s="223">
        <f>$D165*'Staff Allocation %'!K30</f>
        <v>0</v>
      </c>
      <c r="O165" s="223">
        <f>$D165*'Staff Allocation %'!L30</f>
        <v>0</v>
      </c>
      <c r="P165" s="223">
        <f>$D165*'Staff Allocation %'!M30</f>
        <v>0</v>
      </c>
      <c r="Q165" s="223">
        <f>$D165*'Staff Allocation %'!N30</f>
        <v>0</v>
      </c>
      <c r="R165" s="223">
        <f>$D165*'Staff Allocation %'!O30</f>
        <v>0</v>
      </c>
      <c r="S165" s="223">
        <f>$D165*'Staff Allocation %'!P30</f>
        <v>0</v>
      </c>
      <c r="T165" s="223">
        <f>$D165*'Staff Allocation %'!Q30</f>
        <v>0</v>
      </c>
      <c r="U165" s="223">
        <f t="shared" si="6"/>
        <v>0</v>
      </c>
    </row>
    <row r="166" spans="2:21" hidden="1" outlineLevel="1" x14ac:dyDescent="0.25">
      <c r="B166" t="str">
        <f>'Staffing Plan'!A32</f>
        <v>Employee 24</v>
      </c>
      <c r="D166" s="124">
        <f>Fringe!M33</f>
        <v>0</v>
      </c>
      <c r="F166" s="223">
        <f>$D166*'Staff Allocation %'!C31</f>
        <v>0</v>
      </c>
      <c r="G166" s="223">
        <f>$D166*'Staff Allocation %'!D31</f>
        <v>0</v>
      </c>
      <c r="H166" s="223">
        <f>$D166*'Staff Allocation %'!E31</f>
        <v>0</v>
      </c>
      <c r="I166" s="223">
        <f>$D166*'Staff Allocation %'!F31</f>
        <v>0</v>
      </c>
      <c r="J166" s="223">
        <f>$D166*'Staff Allocation %'!G31</f>
        <v>0</v>
      </c>
      <c r="K166" s="223">
        <f>$D166*'Staff Allocation %'!H31</f>
        <v>0</v>
      </c>
      <c r="L166" s="223">
        <f>$D166*'Staff Allocation %'!I31</f>
        <v>0</v>
      </c>
      <c r="M166" s="223">
        <f>$D166*'Staff Allocation %'!J31</f>
        <v>0</v>
      </c>
      <c r="N166" s="223">
        <f>$D166*'Staff Allocation %'!K31</f>
        <v>0</v>
      </c>
      <c r="O166" s="223">
        <f>$D166*'Staff Allocation %'!L31</f>
        <v>0</v>
      </c>
      <c r="P166" s="223">
        <f>$D166*'Staff Allocation %'!M31</f>
        <v>0</v>
      </c>
      <c r="Q166" s="223">
        <f>$D166*'Staff Allocation %'!N31</f>
        <v>0</v>
      </c>
      <c r="R166" s="223">
        <f>$D166*'Staff Allocation %'!O31</f>
        <v>0</v>
      </c>
      <c r="S166" s="223">
        <f>$D166*'Staff Allocation %'!P31</f>
        <v>0</v>
      </c>
      <c r="T166" s="223">
        <f>$D166*'Staff Allocation %'!Q31</f>
        <v>0</v>
      </c>
      <c r="U166" s="223">
        <f t="shared" si="6"/>
        <v>0</v>
      </c>
    </row>
    <row r="167" spans="2:21" hidden="1" outlineLevel="1" x14ac:dyDescent="0.25">
      <c r="B167" t="str">
        <f>'Staffing Plan'!A33</f>
        <v>Employee 25</v>
      </c>
      <c r="D167" s="124">
        <f>Fringe!M34</f>
        <v>0</v>
      </c>
      <c r="F167" s="223">
        <f>$D167*'Staff Allocation %'!C32</f>
        <v>0</v>
      </c>
      <c r="G167" s="223">
        <f>$D167*'Staff Allocation %'!D32</f>
        <v>0</v>
      </c>
      <c r="H167" s="223">
        <f>$D167*'Staff Allocation %'!E32</f>
        <v>0</v>
      </c>
      <c r="I167" s="223">
        <f>$D167*'Staff Allocation %'!F32</f>
        <v>0</v>
      </c>
      <c r="J167" s="223">
        <f>$D167*'Staff Allocation %'!G32</f>
        <v>0</v>
      </c>
      <c r="K167" s="223">
        <f>$D167*'Staff Allocation %'!H32</f>
        <v>0</v>
      </c>
      <c r="L167" s="223">
        <f>$D167*'Staff Allocation %'!I32</f>
        <v>0</v>
      </c>
      <c r="M167" s="223">
        <f>$D167*'Staff Allocation %'!J32</f>
        <v>0</v>
      </c>
      <c r="N167" s="223">
        <f>$D167*'Staff Allocation %'!K32</f>
        <v>0</v>
      </c>
      <c r="O167" s="223">
        <f>$D167*'Staff Allocation %'!L32</f>
        <v>0</v>
      </c>
      <c r="P167" s="223">
        <f>$D167*'Staff Allocation %'!M32</f>
        <v>0</v>
      </c>
      <c r="Q167" s="223">
        <f>$D167*'Staff Allocation %'!N32</f>
        <v>0</v>
      </c>
      <c r="R167" s="223">
        <f>$D167*'Staff Allocation %'!O32</f>
        <v>0</v>
      </c>
      <c r="S167" s="223">
        <f>$D167*'Staff Allocation %'!P32</f>
        <v>0</v>
      </c>
      <c r="T167" s="223">
        <f>$D167*'Staff Allocation %'!Q32</f>
        <v>0</v>
      </c>
      <c r="U167" s="223">
        <f t="shared" si="6"/>
        <v>0</v>
      </c>
    </row>
    <row r="168" spans="2:21" hidden="1" outlineLevel="1" x14ac:dyDescent="0.25">
      <c r="B168" t="str">
        <f>'Staffing Plan'!A34</f>
        <v>Employee 26</v>
      </c>
      <c r="D168" s="124">
        <f>Fringe!M35</f>
        <v>0</v>
      </c>
      <c r="F168" s="223">
        <f>$D168*'Staff Allocation %'!C33</f>
        <v>0</v>
      </c>
      <c r="G168" s="223">
        <f>$D168*'Staff Allocation %'!D33</f>
        <v>0</v>
      </c>
      <c r="H168" s="223">
        <f>$D168*'Staff Allocation %'!E33</f>
        <v>0</v>
      </c>
      <c r="I168" s="223">
        <f>$D168*'Staff Allocation %'!F33</f>
        <v>0</v>
      </c>
      <c r="J168" s="223">
        <f>$D168*'Staff Allocation %'!G33</f>
        <v>0</v>
      </c>
      <c r="K168" s="223">
        <f>$D168*'Staff Allocation %'!H33</f>
        <v>0</v>
      </c>
      <c r="L168" s="223">
        <f>$D168*'Staff Allocation %'!I33</f>
        <v>0</v>
      </c>
      <c r="M168" s="223">
        <f>$D168*'Staff Allocation %'!J33</f>
        <v>0</v>
      </c>
      <c r="N168" s="223">
        <f>$D168*'Staff Allocation %'!K33</f>
        <v>0</v>
      </c>
      <c r="O168" s="223">
        <f>$D168*'Staff Allocation %'!L33</f>
        <v>0</v>
      </c>
      <c r="P168" s="223">
        <f>$D168*'Staff Allocation %'!M33</f>
        <v>0</v>
      </c>
      <c r="Q168" s="223">
        <f>$D168*'Staff Allocation %'!N33</f>
        <v>0</v>
      </c>
      <c r="R168" s="223">
        <f>$D168*'Staff Allocation %'!O33</f>
        <v>0</v>
      </c>
      <c r="S168" s="223">
        <f>$D168*'Staff Allocation %'!P33</f>
        <v>0</v>
      </c>
      <c r="T168" s="223">
        <f>$D168*'Staff Allocation %'!Q33</f>
        <v>0</v>
      </c>
      <c r="U168" s="223">
        <f t="shared" si="6"/>
        <v>0</v>
      </c>
    </row>
    <row r="169" spans="2:21" hidden="1" outlineLevel="1" x14ac:dyDescent="0.25">
      <c r="B169" t="str">
        <f>'Staffing Plan'!A35</f>
        <v>Employee 27</v>
      </c>
      <c r="D169" s="124">
        <f>Fringe!M36</f>
        <v>0</v>
      </c>
      <c r="F169" s="223">
        <f>$D169*'Staff Allocation %'!C34</f>
        <v>0</v>
      </c>
      <c r="G169" s="223">
        <f>$D169*'Staff Allocation %'!D34</f>
        <v>0</v>
      </c>
      <c r="H169" s="223">
        <f>$D169*'Staff Allocation %'!E34</f>
        <v>0</v>
      </c>
      <c r="I169" s="223">
        <f>$D169*'Staff Allocation %'!F34</f>
        <v>0</v>
      </c>
      <c r="J169" s="223">
        <f>$D169*'Staff Allocation %'!G34</f>
        <v>0</v>
      </c>
      <c r="K169" s="223">
        <f>$D169*'Staff Allocation %'!H34</f>
        <v>0</v>
      </c>
      <c r="L169" s="223">
        <f>$D169*'Staff Allocation %'!I34</f>
        <v>0</v>
      </c>
      <c r="M169" s="223">
        <f>$D169*'Staff Allocation %'!J34</f>
        <v>0</v>
      </c>
      <c r="N169" s="223">
        <f>$D169*'Staff Allocation %'!K34</f>
        <v>0</v>
      </c>
      <c r="O169" s="223">
        <f>$D169*'Staff Allocation %'!L34</f>
        <v>0</v>
      </c>
      <c r="P169" s="223">
        <f>$D169*'Staff Allocation %'!M34</f>
        <v>0</v>
      </c>
      <c r="Q169" s="223">
        <f>$D169*'Staff Allocation %'!N34</f>
        <v>0</v>
      </c>
      <c r="R169" s="223">
        <f>$D169*'Staff Allocation %'!O34</f>
        <v>0</v>
      </c>
      <c r="S169" s="223">
        <f>$D169*'Staff Allocation %'!P34</f>
        <v>0</v>
      </c>
      <c r="T169" s="223">
        <f>$D169*'Staff Allocation %'!Q34</f>
        <v>0</v>
      </c>
      <c r="U169" s="223">
        <f t="shared" si="6"/>
        <v>0</v>
      </c>
    </row>
    <row r="170" spans="2:21" hidden="1" outlineLevel="1" x14ac:dyDescent="0.25">
      <c r="B170" t="str">
        <f>'Staffing Plan'!A36</f>
        <v>Employee 28</v>
      </c>
      <c r="D170" s="124">
        <f>Fringe!M37</f>
        <v>0</v>
      </c>
      <c r="F170" s="223">
        <f>$D170*'Staff Allocation %'!C35</f>
        <v>0</v>
      </c>
      <c r="G170" s="223">
        <f>$D170*'Staff Allocation %'!D35</f>
        <v>0</v>
      </c>
      <c r="H170" s="223">
        <f>$D170*'Staff Allocation %'!E35</f>
        <v>0</v>
      </c>
      <c r="I170" s="223">
        <f>$D170*'Staff Allocation %'!F35</f>
        <v>0</v>
      </c>
      <c r="J170" s="223">
        <f>$D170*'Staff Allocation %'!G35</f>
        <v>0</v>
      </c>
      <c r="K170" s="223">
        <f>$D170*'Staff Allocation %'!H35</f>
        <v>0</v>
      </c>
      <c r="L170" s="223">
        <f>$D170*'Staff Allocation %'!I35</f>
        <v>0</v>
      </c>
      <c r="M170" s="223">
        <f>$D170*'Staff Allocation %'!J35</f>
        <v>0</v>
      </c>
      <c r="N170" s="223">
        <f>$D170*'Staff Allocation %'!K35</f>
        <v>0</v>
      </c>
      <c r="O170" s="223">
        <f>$D170*'Staff Allocation %'!L35</f>
        <v>0</v>
      </c>
      <c r="P170" s="223">
        <f>$D170*'Staff Allocation %'!M35</f>
        <v>0</v>
      </c>
      <c r="Q170" s="223">
        <f>$D170*'Staff Allocation %'!N35</f>
        <v>0</v>
      </c>
      <c r="R170" s="223">
        <f>$D170*'Staff Allocation %'!O35</f>
        <v>0</v>
      </c>
      <c r="S170" s="223">
        <f>$D170*'Staff Allocation %'!P35</f>
        <v>0</v>
      </c>
      <c r="T170" s="223">
        <f>$D170*'Staff Allocation %'!Q35</f>
        <v>0</v>
      </c>
      <c r="U170" s="223">
        <f t="shared" si="6"/>
        <v>0</v>
      </c>
    </row>
    <row r="171" spans="2:21" hidden="1" outlineLevel="1" x14ac:dyDescent="0.25">
      <c r="B171" t="str">
        <f>'Staffing Plan'!A37</f>
        <v>Employee 29</v>
      </c>
      <c r="D171" s="124">
        <f>Fringe!M38</f>
        <v>0</v>
      </c>
      <c r="F171" s="223">
        <f>$D171*'Staff Allocation %'!C36</f>
        <v>0</v>
      </c>
      <c r="G171" s="223">
        <f>$D171*'Staff Allocation %'!D36</f>
        <v>0</v>
      </c>
      <c r="H171" s="223">
        <f>$D171*'Staff Allocation %'!E36</f>
        <v>0</v>
      </c>
      <c r="I171" s="223">
        <f>$D171*'Staff Allocation %'!F36</f>
        <v>0</v>
      </c>
      <c r="J171" s="223">
        <f>$D171*'Staff Allocation %'!G36</f>
        <v>0</v>
      </c>
      <c r="K171" s="223">
        <f>$D171*'Staff Allocation %'!H36</f>
        <v>0</v>
      </c>
      <c r="L171" s="223">
        <f>$D171*'Staff Allocation %'!I36</f>
        <v>0</v>
      </c>
      <c r="M171" s="223">
        <f>$D171*'Staff Allocation %'!J36</f>
        <v>0</v>
      </c>
      <c r="N171" s="223">
        <f>$D171*'Staff Allocation %'!K36</f>
        <v>0</v>
      </c>
      <c r="O171" s="223">
        <f>$D171*'Staff Allocation %'!L36</f>
        <v>0</v>
      </c>
      <c r="P171" s="223">
        <f>$D171*'Staff Allocation %'!M36</f>
        <v>0</v>
      </c>
      <c r="Q171" s="223">
        <f>$D171*'Staff Allocation %'!N36</f>
        <v>0</v>
      </c>
      <c r="R171" s="223">
        <f>$D171*'Staff Allocation %'!O36</f>
        <v>0</v>
      </c>
      <c r="S171" s="223">
        <f>$D171*'Staff Allocation %'!P36</f>
        <v>0</v>
      </c>
      <c r="T171" s="223">
        <f>$D171*'Staff Allocation %'!Q36</f>
        <v>0</v>
      </c>
      <c r="U171" s="223">
        <f t="shared" si="6"/>
        <v>0</v>
      </c>
    </row>
    <row r="172" spans="2:21" hidden="1" outlineLevel="1" x14ac:dyDescent="0.25">
      <c r="B172" t="str">
        <f>'Staffing Plan'!A38</f>
        <v>Employee 30</v>
      </c>
      <c r="D172" s="124">
        <f>Fringe!M39</f>
        <v>0</v>
      </c>
      <c r="F172" s="223">
        <f>$D172*'Staff Allocation %'!C37</f>
        <v>0</v>
      </c>
      <c r="G172" s="223">
        <f>$D172*'Staff Allocation %'!D37</f>
        <v>0</v>
      </c>
      <c r="H172" s="223">
        <f>$D172*'Staff Allocation %'!E37</f>
        <v>0</v>
      </c>
      <c r="I172" s="223">
        <f>$D172*'Staff Allocation %'!F37</f>
        <v>0</v>
      </c>
      <c r="J172" s="223">
        <f>$D172*'Staff Allocation %'!G37</f>
        <v>0</v>
      </c>
      <c r="K172" s="223">
        <f>$D172*'Staff Allocation %'!H37</f>
        <v>0</v>
      </c>
      <c r="L172" s="223">
        <f>$D172*'Staff Allocation %'!I37</f>
        <v>0</v>
      </c>
      <c r="M172" s="223">
        <f>$D172*'Staff Allocation %'!J37</f>
        <v>0</v>
      </c>
      <c r="N172" s="223">
        <f>$D172*'Staff Allocation %'!K37</f>
        <v>0</v>
      </c>
      <c r="O172" s="223">
        <f>$D172*'Staff Allocation %'!L37</f>
        <v>0</v>
      </c>
      <c r="P172" s="223">
        <f>$D172*'Staff Allocation %'!M37</f>
        <v>0</v>
      </c>
      <c r="Q172" s="223">
        <f>$D172*'Staff Allocation %'!N37</f>
        <v>0</v>
      </c>
      <c r="R172" s="223">
        <f>$D172*'Staff Allocation %'!O37</f>
        <v>0</v>
      </c>
      <c r="S172" s="223">
        <f>$D172*'Staff Allocation %'!P37</f>
        <v>0</v>
      </c>
      <c r="T172" s="223">
        <f>$D172*'Staff Allocation %'!Q37</f>
        <v>0</v>
      </c>
      <c r="U172" s="223">
        <f t="shared" si="6"/>
        <v>0</v>
      </c>
    </row>
    <row r="173" spans="2:21" hidden="1" outlineLevel="1" x14ac:dyDescent="0.25">
      <c r="B173" t="str">
        <f>'Staffing Plan'!A39</f>
        <v>Employee 31</v>
      </c>
      <c r="D173" s="124">
        <f>Fringe!M40</f>
        <v>0</v>
      </c>
      <c r="F173" s="223">
        <f>$D173*'Staff Allocation %'!C38</f>
        <v>0</v>
      </c>
      <c r="G173" s="223">
        <f>$D173*'Staff Allocation %'!D38</f>
        <v>0</v>
      </c>
      <c r="H173" s="223">
        <f>$D173*'Staff Allocation %'!E38</f>
        <v>0</v>
      </c>
      <c r="I173" s="223">
        <f>$D173*'Staff Allocation %'!F38</f>
        <v>0</v>
      </c>
      <c r="J173" s="223">
        <f>$D173*'Staff Allocation %'!G38</f>
        <v>0</v>
      </c>
      <c r="K173" s="223">
        <f>$D173*'Staff Allocation %'!H38</f>
        <v>0</v>
      </c>
      <c r="L173" s="223">
        <f>$D173*'Staff Allocation %'!I38</f>
        <v>0</v>
      </c>
      <c r="M173" s="223">
        <f>$D173*'Staff Allocation %'!J38</f>
        <v>0</v>
      </c>
      <c r="N173" s="223">
        <f>$D173*'Staff Allocation %'!K38</f>
        <v>0</v>
      </c>
      <c r="O173" s="223">
        <f>$D173*'Staff Allocation %'!L38</f>
        <v>0</v>
      </c>
      <c r="P173" s="223">
        <f>$D173*'Staff Allocation %'!M38</f>
        <v>0</v>
      </c>
      <c r="Q173" s="223">
        <f>$D173*'Staff Allocation %'!N38</f>
        <v>0</v>
      </c>
      <c r="R173" s="223">
        <f>$D173*'Staff Allocation %'!O38</f>
        <v>0</v>
      </c>
      <c r="S173" s="223">
        <f>$D173*'Staff Allocation %'!P38</f>
        <v>0</v>
      </c>
      <c r="T173" s="223">
        <f>$D173*'Staff Allocation %'!Q38</f>
        <v>0</v>
      </c>
      <c r="U173" s="223">
        <f t="shared" si="6"/>
        <v>0</v>
      </c>
    </row>
    <row r="174" spans="2:21" hidden="1" outlineLevel="1" x14ac:dyDescent="0.25">
      <c r="B174" t="str">
        <f>'Staffing Plan'!A40</f>
        <v>Employee 32</v>
      </c>
      <c r="D174" s="124">
        <f>Fringe!M41</f>
        <v>0</v>
      </c>
      <c r="F174" s="223">
        <f>$D174*'Staff Allocation %'!C39</f>
        <v>0</v>
      </c>
      <c r="G174" s="223">
        <f>$D174*'Staff Allocation %'!D39</f>
        <v>0</v>
      </c>
      <c r="H174" s="223">
        <f>$D174*'Staff Allocation %'!E39</f>
        <v>0</v>
      </c>
      <c r="I174" s="223">
        <f>$D174*'Staff Allocation %'!F39</f>
        <v>0</v>
      </c>
      <c r="J174" s="223">
        <f>$D174*'Staff Allocation %'!G39</f>
        <v>0</v>
      </c>
      <c r="K174" s="223">
        <f>$D174*'Staff Allocation %'!H39</f>
        <v>0</v>
      </c>
      <c r="L174" s="223">
        <f>$D174*'Staff Allocation %'!I39</f>
        <v>0</v>
      </c>
      <c r="M174" s="223">
        <f>$D174*'Staff Allocation %'!J39</f>
        <v>0</v>
      </c>
      <c r="N174" s="223">
        <f>$D174*'Staff Allocation %'!K39</f>
        <v>0</v>
      </c>
      <c r="O174" s="223">
        <f>$D174*'Staff Allocation %'!L39</f>
        <v>0</v>
      </c>
      <c r="P174" s="223">
        <f>$D174*'Staff Allocation %'!M39</f>
        <v>0</v>
      </c>
      <c r="Q174" s="223">
        <f>$D174*'Staff Allocation %'!N39</f>
        <v>0</v>
      </c>
      <c r="R174" s="223">
        <f>$D174*'Staff Allocation %'!O39</f>
        <v>0</v>
      </c>
      <c r="S174" s="223">
        <f>$D174*'Staff Allocation %'!P39</f>
        <v>0</v>
      </c>
      <c r="T174" s="223">
        <f>$D174*'Staff Allocation %'!Q39</f>
        <v>0</v>
      </c>
      <c r="U174" s="223">
        <f t="shared" si="6"/>
        <v>0</v>
      </c>
    </row>
    <row r="175" spans="2:21" hidden="1" outlineLevel="1" x14ac:dyDescent="0.25">
      <c r="B175" t="str">
        <f>'Staffing Plan'!A41</f>
        <v>Employee 33</v>
      </c>
      <c r="D175" s="124">
        <f>Fringe!M42</f>
        <v>0</v>
      </c>
      <c r="F175" s="223">
        <f>$D175*'Staff Allocation %'!C40</f>
        <v>0</v>
      </c>
      <c r="G175" s="223">
        <f>$D175*'Staff Allocation %'!D40</f>
        <v>0</v>
      </c>
      <c r="H175" s="223">
        <f>$D175*'Staff Allocation %'!E40</f>
        <v>0</v>
      </c>
      <c r="I175" s="223">
        <f>$D175*'Staff Allocation %'!F40</f>
        <v>0</v>
      </c>
      <c r="J175" s="223">
        <f>$D175*'Staff Allocation %'!G40</f>
        <v>0</v>
      </c>
      <c r="K175" s="223">
        <f>$D175*'Staff Allocation %'!H40</f>
        <v>0</v>
      </c>
      <c r="L175" s="223">
        <f>$D175*'Staff Allocation %'!I40</f>
        <v>0</v>
      </c>
      <c r="M175" s="223">
        <f>$D175*'Staff Allocation %'!J40</f>
        <v>0</v>
      </c>
      <c r="N175" s="223">
        <f>$D175*'Staff Allocation %'!K40</f>
        <v>0</v>
      </c>
      <c r="O175" s="223">
        <f>$D175*'Staff Allocation %'!L40</f>
        <v>0</v>
      </c>
      <c r="P175" s="223">
        <f>$D175*'Staff Allocation %'!M40</f>
        <v>0</v>
      </c>
      <c r="Q175" s="223">
        <f>$D175*'Staff Allocation %'!N40</f>
        <v>0</v>
      </c>
      <c r="R175" s="223">
        <f>$D175*'Staff Allocation %'!O40</f>
        <v>0</v>
      </c>
      <c r="S175" s="223">
        <f>$D175*'Staff Allocation %'!P40</f>
        <v>0</v>
      </c>
      <c r="T175" s="223">
        <f>$D175*'Staff Allocation %'!Q40</f>
        <v>0</v>
      </c>
      <c r="U175" s="223">
        <f t="shared" si="6"/>
        <v>0</v>
      </c>
    </row>
    <row r="176" spans="2:21" hidden="1" outlineLevel="1" x14ac:dyDescent="0.25">
      <c r="B176" t="str">
        <f>'Staffing Plan'!A42</f>
        <v>Employee 34</v>
      </c>
      <c r="D176" s="124">
        <f>Fringe!M43</f>
        <v>0</v>
      </c>
      <c r="F176" s="223">
        <f>$D176*'Staff Allocation %'!C41</f>
        <v>0</v>
      </c>
      <c r="G176" s="223">
        <f>$D176*'Staff Allocation %'!D41</f>
        <v>0</v>
      </c>
      <c r="H176" s="223">
        <f>$D176*'Staff Allocation %'!E41</f>
        <v>0</v>
      </c>
      <c r="I176" s="223">
        <f>$D176*'Staff Allocation %'!F41</f>
        <v>0</v>
      </c>
      <c r="J176" s="223">
        <f>$D176*'Staff Allocation %'!G41</f>
        <v>0</v>
      </c>
      <c r="K176" s="223">
        <f>$D176*'Staff Allocation %'!H41</f>
        <v>0</v>
      </c>
      <c r="L176" s="223">
        <f>$D176*'Staff Allocation %'!I41</f>
        <v>0</v>
      </c>
      <c r="M176" s="223">
        <f>$D176*'Staff Allocation %'!J41</f>
        <v>0</v>
      </c>
      <c r="N176" s="223">
        <f>$D176*'Staff Allocation %'!K41</f>
        <v>0</v>
      </c>
      <c r="O176" s="223">
        <f>$D176*'Staff Allocation %'!L41</f>
        <v>0</v>
      </c>
      <c r="P176" s="223">
        <f>$D176*'Staff Allocation %'!M41</f>
        <v>0</v>
      </c>
      <c r="Q176" s="223">
        <f>$D176*'Staff Allocation %'!N41</f>
        <v>0</v>
      </c>
      <c r="R176" s="223">
        <f>$D176*'Staff Allocation %'!O41</f>
        <v>0</v>
      </c>
      <c r="S176" s="223">
        <f>$D176*'Staff Allocation %'!P41</f>
        <v>0</v>
      </c>
      <c r="T176" s="223">
        <f>$D176*'Staff Allocation %'!Q41</f>
        <v>0</v>
      </c>
      <c r="U176" s="223">
        <f t="shared" si="6"/>
        <v>0</v>
      </c>
    </row>
    <row r="177" spans="2:21" hidden="1" outlineLevel="1" x14ac:dyDescent="0.25">
      <c r="B177" t="str">
        <f>'Staffing Plan'!A43</f>
        <v>Employee 35</v>
      </c>
      <c r="D177" s="124">
        <f>Fringe!M44</f>
        <v>0</v>
      </c>
      <c r="F177" s="223">
        <f>$D177*'Staff Allocation %'!C42</f>
        <v>0</v>
      </c>
      <c r="G177" s="223">
        <f>$D177*'Staff Allocation %'!D42</f>
        <v>0</v>
      </c>
      <c r="H177" s="223">
        <f>$D177*'Staff Allocation %'!E42</f>
        <v>0</v>
      </c>
      <c r="I177" s="223">
        <f>$D177*'Staff Allocation %'!F42</f>
        <v>0</v>
      </c>
      <c r="J177" s="223">
        <f>$D177*'Staff Allocation %'!G42</f>
        <v>0</v>
      </c>
      <c r="K177" s="223">
        <f>$D177*'Staff Allocation %'!H42</f>
        <v>0</v>
      </c>
      <c r="L177" s="223">
        <f>$D177*'Staff Allocation %'!I42</f>
        <v>0</v>
      </c>
      <c r="M177" s="223">
        <f>$D177*'Staff Allocation %'!J42</f>
        <v>0</v>
      </c>
      <c r="N177" s="223">
        <f>$D177*'Staff Allocation %'!K42</f>
        <v>0</v>
      </c>
      <c r="O177" s="223">
        <f>$D177*'Staff Allocation %'!L42</f>
        <v>0</v>
      </c>
      <c r="P177" s="223">
        <f>$D177*'Staff Allocation %'!M42</f>
        <v>0</v>
      </c>
      <c r="Q177" s="223">
        <f>$D177*'Staff Allocation %'!N42</f>
        <v>0</v>
      </c>
      <c r="R177" s="223">
        <f>$D177*'Staff Allocation %'!O42</f>
        <v>0</v>
      </c>
      <c r="S177" s="223">
        <f>$D177*'Staff Allocation %'!P42</f>
        <v>0</v>
      </c>
      <c r="T177" s="223">
        <f>$D177*'Staff Allocation %'!Q42</f>
        <v>0</v>
      </c>
      <c r="U177" s="223">
        <f t="shared" si="6"/>
        <v>0</v>
      </c>
    </row>
    <row r="178" spans="2:21" hidden="1" outlineLevel="1" x14ac:dyDescent="0.25">
      <c r="B178" t="str">
        <f>'Staffing Plan'!A44</f>
        <v>Employee 36</v>
      </c>
      <c r="D178" s="124">
        <f>Fringe!M45</f>
        <v>0</v>
      </c>
      <c r="F178" s="223">
        <f>$D178*'Staff Allocation %'!C43</f>
        <v>0</v>
      </c>
      <c r="G178" s="223">
        <f>$D178*'Staff Allocation %'!D43</f>
        <v>0</v>
      </c>
      <c r="H178" s="223">
        <f>$D178*'Staff Allocation %'!E43</f>
        <v>0</v>
      </c>
      <c r="I178" s="223">
        <f>$D178*'Staff Allocation %'!F43</f>
        <v>0</v>
      </c>
      <c r="J178" s="223">
        <f>$D178*'Staff Allocation %'!G43</f>
        <v>0</v>
      </c>
      <c r="K178" s="223">
        <f>$D178*'Staff Allocation %'!H43</f>
        <v>0</v>
      </c>
      <c r="L178" s="223">
        <f>$D178*'Staff Allocation %'!I43</f>
        <v>0</v>
      </c>
      <c r="M178" s="223">
        <f>$D178*'Staff Allocation %'!J43</f>
        <v>0</v>
      </c>
      <c r="N178" s="223">
        <f>$D178*'Staff Allocation %'!K43</f>
        <v>0</v>
      </c>
      <c r="O178" s="223">
        <f>$D178*'Staff Allocation %'!L43</f>
        <v>0</v>
      </c>
      <c r="P178" s="223">
        <f>$D178*'Staff Allocation %'!M43</f>
        <v>0</v>
      </c>
      <c r="Q178" s="223">
        <f>$D178*'Staff Allocation %'!N43</f>
        <v>0</v>
      </c>
      <c r="R178" s="223">
        <f>$D178*'Staff Allocation %'!O43</f>
        <v>0</v>
      </c>
      <c r="S178" s="223">
        <f>$D178*'Staff Allocation %'!P43</f>
        <v>0</v>
      </c>
      <c r="T178" s="223">
        <f>$D178*'Staff Allocation %'!Q43</f>
        <v>0</v>
      </c>
      <c r="U178" s="223">
        <f t="shared" si="6"/>
        <v>0</v>
      </c>
    </row>
    <row r="179" spans="2:21" hidden="1" outlineLevel="1" x14ac:dyDescent="0.25">
      <c r="B179" t="str">
        <f>'Staffing Plan'!A45</f>
        <v>Employee 37</v>
      </c>
      <c r="D179" s="124">
        <f>Fringe!M46</f>
        <v>0</v>
      </c>
      <c r="F179" s="223">
        <f>$D179*'Staff Allocation %'!C44</f>
        <v>0</v>
      </c>
      <c r="G179" s="223">
        <f>$D179*'Staff Allocation %'!D44</f>
        <v>0</v>
      </c>
      <c r="H179" s="223">
        <f>$D179*'Staff Allocation %'!E44</f>
        <v>0</v>
      </c>
      <c r="I179" s="223">
        <f>$D179*'Staff Allocation %'!F44</f>
        <v>0</v>
      </c>
      <c r="J179" s="223">
        <f>$D179*'Staff Allocation %'!G44</f>
        <v>0</v>
      </c>
      <c r="K179" s="223">
        <f>$D179*'Staff Allocation %'!H44</f>
        <v>0</v>
      </c>
      <c r="L179" s="223">
        <f>$D179*'Staff Allocation %'!I44</f>
        <v>0</v>
      </c>
      <c r="M179" s="223">
        <f>$D179*'Staff Allocation %'!J44</f>
        <v>0</v>
      </c>
      <c r="N179" s="223">
        <f>$D179*'Staff Allocation %'!K44</f>
        <v>0</v>
      </c>
      <c r="O179" s="223">
        <f>$D179*'Staff Allocation %'!L44</f>
        <v>0</v>
      </c>
      <c r="P179" s="223">
        <f>$D179*'Staff Allocation %'!M44</f>
        <v>0</v>
      </c>
      <c r="Q179" s="223">
        <f>$D179*'Staff Allocation %'!N44</f>
        <v>0</v>
      </c>
      <c r="R179" s="223">
        <f>$D179*'Staff Allocation %'!O44</f>
        <v>0</v>
      </c>
      <c r="S179" s="223">
        <f>$D179*'Staff Allocation %'!P44</f>
        <v>0</v>
      </c>
      <c r="T179" s="223">
        <f>$D179*'Staff Allocation %'!Q44</f>
        <v>0</v>
      </c>
      <c r="U179" s="223">
        <f t="shared" si="6"/>
        <v>0</v>
      </c>
    </row>
    <row r="180" spans="2:21" hidden="1" outlineLevel="1" x14ac:dyDescent="0.25">
      <c r="B180" t="str">
        <f>'Staffing Plan'!A46</f>
        <v>Employee 38</v>
      </c>
      <c r="D180" s="124">
        <f>Fringe!M47</f>
        <v>0</v>
      </c>
      <c r="F180" s="223">
        <f>$D180*'Staff Allocation %'!C45</f>
        <v>0</v>
      </c>
      <c r="G180" s="223">
        <f>$D180*'Staff Allocation %'!D45</f>
        <v>0</v>
      </c>
      <c r="H180" s="223">
        <f>$D180*'Staff Allocation %'!E45</f>
        <v>0</v>
      </c>
      <c r="I180" s="223">
        <f>$D180*'Staff Allocation %'!F45</f>
        <v>0</v>
      </c>
      <c r="J180" s="223">
        <f>$D180*'Staff Allocation %'!G45</f>
        <v>0</v>
      </c>
      <c r="K180" s="223">
        <f>$D180*'Staff Allocation %'!H45</f>
        <v>0</v>
      </c>
      <c r="L180" s="223">
        <f>$D180*'Staff Allocation %'!I45</f>
        <v>0</v>
      </c>
      <c r="M180" s="223">
        <f>$D180*'Staff Allocation %'!J45</f>
        <v>0</v>
      </c>
      <c r="N180" s="223">
        <f>$D180*'Staff Allocation %'!K45</f>
        <v>0</v>
      </c>
      <c r="O180" s="223">
        <f>$D180*'Staff Allocation %'!L45</f>
        <v>0</v>
      </c>
      <c r="P180" s="223">
        <f>$D180*'Staff Allocation %'!M45</f>
        <v>0</v>
      </c>
      <c r="Q180" s="223">
        <f>$D180*'Staff Allocation %'!N45</f>
        <v>0</v>
      </c>
      <c r="R180" s="223">
        <f>$D180*'Staff Allocation %'!O45</f>
        <v>0</v>
      </c>
      <c r="S180" s="223">
        <f>$D180*'Staff Allocation %'!P45</f>
        <v>0</v>
      </c>
      <c r="T180" s="223">
        <f>$D180*'Staff Allocation %'!Q45</f>
        <v>0</v>
      </c>
      <c r="U180" s="223">
        <f t="shared" si="6"/>
        <v>0</v>
      </c>
    </row>
    <row r="181" spans="2:21" hidden="1" outlineLevel="1" x14ac:dyDescent="0.25">
      <c r="B181" t="str">
        <f>'Staffing Plan'!A47</f>
        <v>Employee 39</v>
      </c>
      <c r="D181" s="124">
        <f>Fringe!M48</f>
        <v>0</v>
      </c>
      <c r="F181" s="223">
        <f>$D181*'Staff Allocation %'!C46</f>
        <v>0</v>
      </c>
      <c r="G181" s="223">
        <f>$D181*'Staff Allocation %'!D46</f>
        <v>0</v>
      </c>
      <c r="H181" s="223">
        <f>$D181*'Staff Allocation %'!E46</f>
        <v>0</v>
      </c>
      <c r="I181" s="223">
        <f>$D181*'Staff Allocation %'!F46</f>
        <v>0</v>
      </c>
      <c r="J181" s="223">
        <f>$D181*'Staff Allocation %'!G46</f>
        <v>0</v>
      </c>
      <c r="K181" s="223">
        <f>$D181*'Staff Allocation %'!H46</f>
        <v>0</v>
      </c>
      <c r="L181" s="223">
        <f>$D181*'Staff Allocation %'!I46</f>
        <v>0</v>
      </c>
      <c r="M181" s="223">
        <f>$D181*'Staff Allocation %'!J46</f>
        <v>0</v>
      </c>
      <c r="N181" s="223">
        <f>$D181*'Staff Allocation %'!K46</f>
        <v>0</v>
      </c>
      <c r="O181" s="223">
        <f>$D181*'Staff Allocation %'!L46</f>
        <v>0</v>
      </c>
      <c r="P181" s="223">
        <f>$D181*'Staff Allocation %'!M46</f>
        <v>0</v>
      </c>
      <c r="Q181" s="223">
        <f>$D181*'Staff Allocation %'!N46</f>
        <v>0</v>
      </c>
      <c r="R181" s="223">
        <f>$D181*'Staff Allocation %'!O46</f>
        <v>0</v>
      </c>
      <c r="S181" s="223">
        <f>$D181*'Staff Allocation %'!P46</f>
        <v>0</v>
      </c>
      <c r="T181" s="223">
        <f>$D181*'Staff Allocation %'!Q46</f>
        <v>0</v>
      </c>
      <c r="U181" s="223">
        <f t="shared" si="6"/>
        <v>0</v>
      </c>
    </row>
    <row r="182" spans="2:21" hidden="1" outlineLevel="1" x14ac:dyDescent="0.25">
      <c r="B182" t="str">
        <f>'Staffing Plan'!A48</f>
        <v>Employee 40</v>
      </c>
      <c r="D182" s="124">
        <f>Fringe!M49</f>
        <v>0</v>
      </c>
      <c r="F182" s="223">
        <f>$D182*'Staff Allocation %'!C47</f>
        <v>0</v>
      </c>
      <c r="G182" s="223">
        <f>$D182*'Staff Allocation %'!D47</f>
        <v>0</v>
      </c>
      <c r="H182" s="223">
        <f>$D182*'Staff Allocation %'!E47</f>
        <v>0</v>
      </c>
      <c r="I182" s="223">
        <f>$D182*'Staff Allocation %'!F47</f>
        <v>0</v>
      </c>
      <c r="J182" s="223">
        <f>$D182*'Staff Allocation %'!G47</f>
        <v>0</v>
      </c>
      <c r="K182" s="223">
        <f>$D182*'Staff Allocation %'!H47</f>
        <v>0</v>
      </c>
      <c r="L182" s="223">
        <f>$D182*'Staff Allocation %'!I47</f>
        <v>0</v>
      </c>
      <c r="M182" s="223">
        <f>$D182*'Staff Allocation %'!J47</f>
        <v>0</v>
      </c>
      <c r="N182" s="223">
        <f>$D182*'Staff Allocation %'!K47</f>
        <v>0</v>
      </c>
      <c r="O182" s="223">
        <f>$D182*'Staff Allocation %'!L47</f>
        <v>0</v>
      </c>
      <c r="P182" s="223">
        <f>$D182*'Staff Allocation %'!M47</f>
        <v>0</v>
      </c>
      <c r="Q182" s="223">
        <f>$D182*'Staff Allocation %'!N47</f>
        <v>0</v>
      </c>
      <c r="R182" s="223">
        <f>$D182*'Staff Allocation %'!O47</f>
        <v>0</v>
      </c>
      <c r="S182" s="223">
        <f>$D182*'Staff Allocation %'!P47</f>
        <v>0</v>
      </c>
      <c r="T182" s="223">
        <f>$D182*'Staff Allocation %'!Q47</f>
        <v>0</v>
      </c>
      <c r="U182" s="223">
        <f t="shared" si="6"/>
        <v>0</v>
      </c>
    </row>
    <row r="183" spans="2:21" hidden="1" outlineLevel="1" x14ac:dyDescent="0.25">
      <c r="B183" t="str">
        <f>'Staffing Plan'!A49</f>
        <v>Employee 41</v>
      </c>
      <c r="D183" s="124">
        <f>Fringe!M50</f>
        <v>0</v>
      </c>
      <c r="F183" s="223">
        <f>$D183*'Staff Allocation %'!C48</f>
        <v>0</v>
      </c>
      <c r="G183" s="223">
        <f>$D183*'Staff Allocation %'!D48</f>
        <v>0</v>
      </c>
      <c r="H183" s="223">
        <f>$D183*'Staff Allocation %'!E48</f>
        <v>0</v>
      </c>
      <c r="I183" s="223">
        <f>$D183*'Staff Allocation %'!F48</f>
        <v>0</v>
      </c>
      <c r="J183" s="223">
        <f>$D183*'Staff Allocation %'!G48</f>
        <v>0</v>
      </c>
      <c r="K183" s="223">
        <f>$D183*'Staff Allocation %'!H48</f>
        <v>0</v>
      </c>
      <c r="L183" s="223">
        <f>$D183*'Staff Allocation %'!I48</f>
        <v>0</v>
      </c>
      <c r="M183" s="223">
        <f>$D183*'Staff Allocation %'!J48</f>
        <v>0</v>
      </c>
      <c r="N183" s="223">
        <f>$D183*'Staff Allocation %'!K48</f>
        <v>0</v>
      </c>
      <c r="O183" s="223">
        <f>$D183*'Staff Allocation %'!L48</f>
        <v>0</v>
      </c>
      <c r="P183" s="223">
        <f>$D183*'Staff Allocation %'!M48</f>
        <v>0</v>
      </c>
      <c r="Q183" s="223">
        <f>$D183*'Staff Allocation %'!N48</f>
        <v>0</v>
      </c>
      <c r="R183" s="223">
        <f>$D183*'Staff Allocation %'!O48</f>
        <v>0</v>
      </c>
      <c r="S183" s="223">
        <f>$D183*'Staff Allocation %'!P48</f>
        <v>0</v>
      </c>
      <c r="T183" s="223">
        <f>$D183*'Staff Allocation %'!Q48</f>
        <v>0</v>
      </c>
      <c r="U183" s="223">
        <f t="shared" si="6"/>
        <v>0</v>
      </c>
    </row>
    <row r="184" spans="2:21" hidden="1" outlineLevel="1" x14ac:dyDescent="0.25">
      <c r="B184" t="str">
        <f>'Staffing Plan'!A50</f>
        <v>Employee 42</v>
      </c>
      <c r="D184" s="124">
        <f>Fringe!M51</f>
        <v>0</v>
      </c>
      <c r="F184" s="223">
        <f>$D184*'Staff Allocation %'!C49</f>
        <v>0</v>
      </c>
      <c r="G184" s="223">
        <f>$D184*'Staff Allocation %'!D49</f>
        <v>0</v>
      </c>
      <c r="H184" s="223">
        <f>$D184*'Staff Allocation %'!E49</f>
        <v>0</v>
      </c>
      <c r="I184" s="223">
        <f>$D184*'Staff Allocation %'!F49</f>
        <v>0</v>
      </c>
      <c r="J184" s="223">
        <f>$D184*'Staff Allocation %'!G49</f>
        <v>0</v>
      </c>
      <c r="K184" s="223">
        <f>$D184*'Staff Allocation %'!H49</f>
        <v>0</v>
      </c>
      <c r="L184" s="223">
        <f>$D184*'Staff Allocation %'!I49</f>
        <v>0</v>
      </c>
      <c r="M184" s="223">
        <f>$D184*'Staff Allocation %'!J49</f>
        <v>0</v>
      </c>
      <c r="N184" s="223">
        <f>$D184*'Staff Allocation %'!K49</f>
        <v>0</v>
      </c>
      <c r="O184" s="223">
        <f>$D184*'Staff Allocation %'!L49</f>
        <v>0</v>
      </c>
      <c r="P184" s="223">
        <f>$D184*'Staff Allocation %'!M49</f>
        <v>0</v>
      </c>
      <c r="Q184" s="223">
        <f>$D184*'Staff Allocation %'!N49</f>
        <v>0</v>
      </c>
      <c r="R184" s="223">
        <f>$D184*'Staff Allocation %'!O49</f>
        <v>0</v>
      </c>
      <c r="S184" s="223">
        <f>$D184*'Staff Allocation %'!P49</f>
        <v>0</v>
      </c>
      <c r="T184" s="223">
        <f>$D184*'Staff Allocation %'!Q49</f>
        <v>0</v>
      </c>
      <c r="U184" s="223">
        <f t="shared" si="6"/>
        <v>0</v>
      </c>
    </row>
    <row r="185" spans="2:21" hidden="1" outlineLevel="1" x14ac:dyDescent="0.25">
      <c r="B185" t="str">
        <f>'Staffing Plan'!A51</f>
        <v>Employee 43</v>
      </c>
      <c r="D185" s="124">
        <f>Fringe!M52</f>
        <v>0</v>
      </c>
      <c r="F185" s="223">
        <f>$D185*'Staff Allocation %'!C50</f>
        <v>0</v>
      </c>
      <c r="G185" s="223">
        <f>$D185*'Staff Allocation %'!D50</f>
        <v>0</v>
      </c>
      <c r="H185" s="223">
        <f>$D185*'Staff Allocation %'!E50</f>
        <v>0</v>
      </c>
      <c r="I185" s="223">
        <f>$D185*'Staff Allocation %'!F50</f>
        <v>0</v>
      </c>
      <c r="J185" s="223">
        <f>$D185*'Staff Allocation %'!G50</f>
        <v>0</v>
      </c>
      <c r="K185" s="223">
        <f>$D185*'Staff Allocation %'!H50</f>
        <v>0</v>
      </c>
      <c r="L185" s="223">
        <f>$D185*'Staff Allocation %'!I50</f>
        <v>0</v>
      </c>
      <c r="M185" s="223">
        <f>$D185*'Staff Allocation %'!J50</f>
        <v>0</v>
      </c>
      <c r="N185" s="223">
        <f>$D185*'Staff Allocation %'!K50</f>
        <v>0</v>
      </c>
      <c r="O185" s="223">
        <f>$D185*'Staff Allocation %'!L50</f>
        <v>0</v>
      </c>
      <c r="P185" s="223">
        <f>$D185*'Staff Allocation %'!M50</f>
        <v>0</v>
      </c>
      <c r="Q185" s="223">
        <f>$D185*'Staff Allocation %'!N50</f>
        <v>0</v>
      </c>
      <c r="R185" s="223">
        <f>$D185*'Staff Allocation %'!O50</f>
        <v>0</v>
      </c>
      <c r="S185" s="223">
        <f>$D185*'Staff Allocation %'!P50</f>
        <v>0</v>
      </c>
      <c r="T185" s="223">
        <f>$D185*'Staff Allocation %'!Q50</f>
        <v>0</v>
      </c>
      <c r="U185" s="223">
        <f t="shared" si="6"/>
        <v>0</v>
      </c>
    </row>
    <row r="186" spans="2:21" hidden="1" outlineLevel="1" x14ac:dyDescent="0.25">
      <c r="B186" t="str">
        <f>'Staffing Plan'!A52</f>
        <v>Employee 44</v>
      </c>
      <c r="D186" s="124">
        <f>Fringe!M53</f>
        <v>0</v>
      </c>
      <c r="F186" s="223">
        <f>$D186*'Staff Allocation %'!C51</f>
        <v>0</v>
      </c>
      <c r="G186" s="223">
        <f>$D186*'Staff Allocation %'!D51</f>
        <v>0</v>
      </c>
      <c r="H186" s="223">
        <f>$D186*'Staff Allocation %'!E51</f>
        <v>0</v>
      </c>
      <c r="I186" s="223">
        <f>$D186*'Staff Allocation %'!F51</f>
        <v>0</v>
      </c>
      <c r="J186" s="223">
        <f>$D186*'Staff Allocation %'!G51</f>
        <v>0</v>
      </c>
      <c r="K186" s="223">
        <f>$D186*'Staff Allocation %'!H51</f>
        <v>0</v>
      </c>
      <c r="L186" s="223">
        <f>$D186*'Staff Allocation %'!I51</f>
        <v>0</v>
      </c>
      <c r="M186" s="223">
        <f>$D186*'Staff Allocation %'!J51</f>
        <v>0</v>
      </c>
      <c r="N186" s="223">
        <f>$D186*'Staff Allocation %'!K51</f>
        <v>0</v>
      </c>
      <c r="O186" s="223">
        <f>$D186*'Staff Allocation %'!L51</f>
        <v>0</v>
      </c>
      <c r="P186" s="223">
        <f>$D186*'Staff Allocation %'!M51</f>
        <v>0</v>
      </c>
      <c r="Q186" s="223">
        <f>$D186*'Staff Allocation %'!N51</f>
        <v>0</v>
      </c>
      <c r="R186" s="223">
        <f>$D186*'Staff Allocation %'!O51</f>
        <v>0</v>
      </c>
      <c r="S186" s="223">
        <f>$D186*'Staff Allocation %'!P51</f>
        <v>0</v>
      </c>
      <c r="T186" s="223">
        <f>$D186*'Staff Allocation %'!Q51</f>
        <v>0</v>
      </c>
      <c r="U186" s="223">
        <f t="shared" si="6"/>
        <v>0</v>
      </c>
    </row>
    <row r="187" spans="2:21" hidden="1" outlineLevel="1" x14ac:dyDescent="0.25">
      <c r="B187" t="str">
        <f>'Staffing Plan'!A53</f>
        <v>Employee 45</v>
      </c>
      <c r="D187" s="124">
        <f>Fringe!M54</f>
        <v>0</v>
      </c>
      <c r="F187" s="223">
        <f>$D187*'Staff Allocation %'!C52</f>
        <v>0</v>
      </c>
      <c r="G187" s="223">
        <f>$D187*'Staff Allocation %'!D52</f>
        <v>0</v>
      </c>
      <c r="H187" s="223">
        <f>$D187*'Staff Allocation %'!E52</f>
        <v>0</v>
      </c>
      <c r="I187" s="223">
        <f>$D187*'Staff Allocation %'!F52</f>
        <v>0</v>
      </c>
      <c r="J187" s="223">
        <f>$D187*'Staff Allocation %'!G52</f>
        <v>0</v>
      </c>
      <c r="K187" s="223">
        <f>$D187*'Staff Allocation %'!H52</f>
        <v>0</v>
      </c>
      <c r="L187" s="223">
        <f>$D187*'Staff Allocation %'!I52</f>
        <v>0</v>
      </c>
      <c r="M187" s="223">
        <f>$D187*'Staff Allocation %'!J52</f>
        <v>0</v>
      </c>
      <c r="N187" s="223">
        <f>$D187*'Staff Allocation %'!K52</f>
        <v>0</v>
      </c>
      <c r="O187" s="223">
        <f>$D187*'Staff Allocation %'!L52</f>
        <v>0</v>
      </c>
      <c r="P187" s="223">
        <f>$D187*'Staff Allocation %'!M52</f>
        <v>0</v>
      </c>
      <c r="Q187" s="223">
        <f>$D187*'Staff Allocation %'!N52</f>
        <v>0</v>
      </c>
      <c r="R187" s="223">
        <f>$D187*'Staff Allocation %'!O52</f>
        <v>0</v>
      </c>
      <c r="S187" s="223">
        <f>$D187*'Staff Allocation %'!P52</f>
        <v>0</v>
      </c>
      <c r="T187" s="223">
        <f>$D187*'Staff Allocation %'!Q52</f>
        <v>0</v>
      </c>
      <c r="U187" s="223">
        <f t="shared" si="6"/>
        <v>0</v>
      </c>
    </row>
    <row r="188" spans="2:21" hidden="1" outlineLevel="1" x14ac:dyDescent="0.25">
      <c r="B188" t="str">
        <f>'Staffing Plan'!A54</f>
        <v>Employee 46</v>
      </c>
      <c r="D188" s="124">
        <f>Fringe!M55</f>
        <v>0</v>
      </c>
      <c r="F188" s="223">
        <f>$D188*'Staff Allocation %'!C53</f>
        <v>0</v>
      </c>
      <c r="G188" s="223">
        <f>$D188*'Staff Allocation %'!D53</f>
        <v>0</v>
      </c>
      <c r="H188" s="223">
        <f>$D188*'Staff Allocation %'!E53</f>
        <v>0</v>
      </c>
      <c r="I188" s="223">
        <f>$D188*'Staff Allocation %'!F53</f>
        <v>0</v>
      </c>
      <c r="J188" s="223">
        <f>$D188*'Staff Allocation %'!G53</f>
        <v>0</v>
      </c>
      <c r="K188" s="223">
        <f>$D188*'Staff Allocation %'!H53</f>
        <v>0</v>
      </c>
      <c r="L188" s="223">
        <f>$D188*'Staff Allocation %'!I53</f>
        <v>0</v>
      </c>
      <c r="M188" s="223">
        <f>$D188*'Staff Allocation %'!J53</f>
        <v>0</v>
      </c>
      <c r="N188" s="223">
        <f>$D188*'Staff Allocation %'!K53</f>
        <v>0</v>
      </c>
      <c r="O188" s="223">
        <f>$D188*'Staff Allocation %'!L53</f>
        <v>0</v>
      </c>
      <c r="P188" s="223">
        <f>$D188*'Staff Allocation %'!M53</f>
        <v>0</v>
      </c>
      <c r="Q188" s="223">
        <f>$D188*'Staff Allocation %'!N53</f>
        <v>0</v>
      </c>
      <c r="R188" s="223">
        <f>$D188*'Staff Allocation %'!O53</f>
        <v>0</v>
      </c>
      <c r="S188" s="223">
        <f>$D188*'Staff Allocation %'!P53</f>
        <v>0</v>
      </c>
      <c r="T188" s="223">
        <f>$D188*'Staff Allocation %'!Q53</f>
        <v>0</v>
      </c>
      <c r="U188" s="223">
        <f t="shared" si="6"/>
        <v>0</v>
      </c>
    </row>
    <row r="189" spans="2:21" hidden="1" outlineLevel="1" x14ac:dyDescent="0.25">
      <c r="B189" t="str">
        <f>'Staffing Plan'!A55</f>
        <v>Employee 47</v>
      </c>
      <c r="D189" s="124">
        <f>Fringe!M56</f>
        <v>0</v>
      </c>
      <c r="F189" s="223">
        <f>$D189*'Staff Allocation %'!C54</f>
        <v>0</v>
      </c>
      <c r="G189" s="223">
        <f>$D189*'Staff Allocation %'!D54</f>
        <v>0</v>
      </c>
      <c r="H189" s="223">
        <f>$D189*'Staff Allocation %'!E54</f>
        <v>0</v>
      </c>
      <c r="I189" s="223">
        <f>$D189*'Staff Allocation %'!F54</f>
        <v>0</v>
      </c>
      <c r="J189" s="223">
        <f>$D189*'Staff Allocation %'!G54</f>
        <v>0</v>
      </c>
      <c r="K189" s="223">
        <f>$D189*'Staff Allocation %'!H54</f>
        <v>0</v>
      </c>
      <c r="L189" s="223">
        <f>$D189*'Staff Allocation %'!I54</f>
        <v>0</v>
      </c>
      <c r="M189" s="223">
        <f>$D189*'Staff Allocation %'!J54</f>
        <v>0</v>
      </c>
      <c r="N189" s="223">
        <f>$D189*'Staff Allocation %'!K54</f>
        <v>0</v>
      </c>
      <c r="O189" s="223">
        <f>$D189*'Staff Allocation %'!L54</f>
        <v>0</v>
      </c>
      <c r="P189" s="223">
        <f>$D189*'Staff Allocation %'!M54</f>
        <v>0</v>
      </c>
      <c r="Q189" s="223">
        <f>$D189*'Staff Allocation %'!N54</f>
        <v>0</v>
      </c>
      <c r="R189" s="223">
        <f>$D189*'Staff Allocation %'!O54</f>
        <v>0</v>
      </c>
      <c r="S189" s="223">
        <f>$D189*'Staff Allocation %'!P54</f>
        <v>0</v>
      </c>
      <c r="T189" s="223">
        <f>$D189*'Staff Allocation %'!Q54</f>
        <v>0</v>
      </c>
      <c r="U189" s="223">
        <f t="shared" si="6"/>
        <v>0</v>
      </c>
    </row>
    <row r="190" spans="2:21" hidden="1" outlineLevel="1" x14ac:dyDescent="0.25">
      <c r="B190" t="str">
        <f>'Staffing Plan'!A56</f>
        <v>Employee 48</v>
      </c>
      <c r="D190" s="124">
        <f>Fringe!M57</f>
        <v>0</v>
      </c>
      <c r="F190" s="223">
        <f>$D190*'Staff Allocation %'!C55</f>
        <v>0</v>
      </c>
      <c r="G190" s="223">
        <f>$D190*'Staff Allocation %'!D55</f>
        <v>0</v>
      </c>
      <c r="H190" s="223">
        <f>$D190*'Staff Allocation %'!E55</f>
        <v>0</v>
      </c>
      <c r="I190" s="223">
        <f>$D190*'Staff Allocation %'!F55</f>
        <v>0</v>
      </c>
      <c r="J190" s="223">
        <f>$D190*'Staff Allocation %'!G55</f>
        <v>0</v>
      </c>
      <c r="K190" s="223">
        <f>$D190*'Staff Allocation %'!H55</f>
        <v>0</v>
      </c>
      <c r="L190" s="223">
        <f>$D190*'Staff Allocation %'!I55</f>
        <v>0</v>
      </c>
      <c r="M190" s="223">
        <f>$D190*'Staff Allocation %'!J55</f>
        <v>0</v>
      </c>
      <c r="N190" s="223">
        <f>$D190*'Staff Allocation %'!K55</f>
        <v>0</v>
      </c>
      <c r="O190" s="223">
        <f>$D190*'Staff Allocation %'!L55</f>
        <v>0</v>
      </c>
      <c r="P190" s="223">
        <f>$D190*'Staff Allocation %'!M55</f>
        <v>0</v>
      </c>
      <c r="Q190" s="223">
        <f>$D190*'Staff Allocation %'!N55</f>
        <v>0</v>
      </c>
      <c r="R190" s="223">
        <f>$D190*'Staff Allocation %'!O55</f>
        <v>0</v>
      </c>
      <c r="S190" s="223">
        <f>$D190*'Staff Allocation %'!P55</f>
        <v>0</v>
      </c>
      <c r="T190" s="223">
        <f>$D190*'Staff Allocation %'!Q55</f>
        <v>0</v>
      </c>
      <c r="U190" s="223">
        <f t="shared" si="6"/>
        <v>0</v>
      </c>
    </row>
    <row r="191" spans="2:21" hidden="1" outlineLevel="1" x14ac:dyDescent="0.25">
      <c r="B191" t="str">
        <f>'Staffing Plan'!A57</f>
        <v>Employee 49</v>
      </c>
      <c r="D191" s="124">
        <f>Fringe!M58</f>
        <v>0</v>
      </c>
      <c r="F191" s="223">
        <f>$D191*'Staff Allocation %'!C56</f>
        <v>0</v>
      </c>
      <c r="G191" s="223">
        <f>$D191*'Staff Allocation %'!D56</f>
        <v>0</v>
      </c>
      <c r="H191" s="223">
        <f>$D191*'Staff Allocation %'!E56</f>
        <v>0</v>
      </c>
      <c r="I191" s="223">
        <f>$D191*'Staff Allocation %'!F56</f>
        <v>0</v>
      </c>
      <c r="J191" s="223">
        <f>$D191*'Staff Allocation %'!G56</f>
        <v>0</v>
      </c>
      <c r="K191" s="223">
        <f>$D191*'Staff Allocation %'!H56</f>
        <v>0</v>
      </c>
      <c r="L191" s="223">
        <f>$D191*'Staff Allocation %'!I56</f>
        <v>0</v>
      </c>
      <c r="M191" s="223">
        <f>$D191*'Staff Allocation %'!J56</f>
        <v>0</v>
      </c>
      <c r="N191" s="223">
        <f>$D191*'Staff Allocation %'!K56</f>
        <v>0</v>
      </c>
      <c r="O191" s="223">
        <f>$D191*'Staff Allocation %'!L56</f>
        <v>0</v>
      </c>
      <c r="P191" s="223">
        <f>$D191*'Staff Allocation %'!M56</f>
        <v>0</v>
      </c>
      <c r="Q191" s="223">
        <f>$D191*'Staff Allocation %'!N56</f>
        <v>0</v>
      </c>
      <c r="R191" s="223">
        <f>$D191*'Staff Allocation %'!O56</f>
        <v>0</v>
      </c>
      <c r="S191" s="223">
        <f>$D191*'Staff Allocation %'!P56</f>
        <v>0</v>
      </c>
      <c r="T191" s="223">
        <f>$D191*'Staff Allocation %'!Q56</f>
        <v>0</v>
      </c>
      <c r="U191" s="223">
        <f t="shared" si="6"/>
        <v>0</v>
      </c>
    </row>
    <row r="192" spans="2:21" hidden="1" outlineLevel="1" x14ac:dyDescent="0.25">
      <c r="B192" t="str">
        <f>'Staffing Plan'!A58</f>
        <v>Employee 50</v>
      </c>
      <c r="D192" s="124">
        <f>Fringe!M59</f>
        <v>0</v>
      </c>
      <c r="F192" s="223">
        <f>$D192*'Staff Allocation %'!C57</f>
        <v>0</v>
      </c>
      <c r="G192" s="223">
        <f>$D192*'Staff Allocation %'!D57</f>
        <v>0</v>
      </c>
      <c r="H192" s="223">
        <f>$D192*'Staff Allocation %'!E57</f>
        <v>0</v>
      </c>
      <c r="I192" s="223">
        <f>$D192*'Staff Allocation %'!F57</f>
        <v>0</v>
      </c>
      <c r="J192" s="223">
        <f>$D192*'Staff Allocation %'!G57</f>
        <v>0</v>
      </c>
      <c r="K192" s="223">
        <f>$D192*'Staff Allocation %'!H57</f>
        <v>0</v>
      </c>
      <c r="L192" s="223">
        <f>$D192*'Staff Allocation %'!I57</f>
        <v>0</v>
      </c>
      <c r="M192" s="223">
        <f>$D192*'Staff Allocation %'!J57</f>
        <v>0</v>
      </c>
      <c r="N192" s="223">
        <f>$D192*'Staff Allocation %'!K57</f>
        <v>0</v>
      </c>
      <c r="O192" s="223">
        <f>$D192*'Staff Allocation %'!L57</f>
        <v>0</v>
      </c>
      <c r="P192" s="223">
        <f>$D192*'Staff Allocation %'!M57</f>
        <v>0</v>
      </c>
      <c r="Q192" s="223">
        <f>$D192*'Staff Allocation %'!N57</f>
        <v>0</v>
      </c>
      <c r="R192" s="223">
        <f>$D192*'Staff Allocation %'!O57</f>
        <v>0</v>
      </c>
      <c r="S192" s="223">
        <f>$D192*'Staff Allocation %'!P57</f>
        <v>0</v>
      </c>
      <c r="T192" s="223">
        <f>$D192*'Staff Allocation %'!Q57</f>
        <v>0</v>
      </c>
      <c r="U192" s="223">
        <f t="shared" si="6"/>
        <v>0</v>
      </c>
    </row>
    <row r="193" spans="2:21" hidden="1" outlineLevel="1" x14ac:dyDescent="0.25">
      <c r="B193" t="str">
        <f>'Staffing Plan'!A59</f>
        <v>Employee 51</v>
      </c>
      <c r="D193" s="124">
        <f>Fringe!M60</f>
        <v>0</v>
      </c>
      <c r="F193" s="223">
        <f>$D193*'Staff Allocation %'!C58</f>
        <v>0</v>
      </c>
      <c r="G193" s="223">
        <f>$D193*'Staff Allocation %'!D58</f>
        <v>0</v>
      </c>
      <c r="H193" s="223">
        <f>$D193*'Staff Allocation %'!E58</f>
        <v>0</v>
      </c>
      <c r="I193" s="223">
        <f>$D193*'Staff Allocation %'!F58</f>
        <v>0</v>
      </c>
      <c r="J193" s="223">
        <f>$D193*'Staff Allocation %'!G58</f>
        <v>0</v>
      </c>
      <c r="K193" s="223">
        <f>$D193*'Staff Allocation %'!H58</f>
        <v>0</v>
      </c>
      <c r="L193" s="223">
        <f>$D193*'Staff Allocation %'!I58</f>
        <v>0</v>
      </c>
      <c r="M193" s="223">
        <f>$D193*'Staff Allocation %'!J58</f>
        <v>0</v>
      </c>
      <c r="N193" s="223">
        <f>$D193*'Staff Allocation %'!K58</f>
        <v>0</v>
      </c>
      <c r="O193" s="223">
        <f>$D193*'Staff Allocation %'!L58</f>
        <v>0</v>
      </c>
      <c r="P193" s="223">
        <f>$D193*'Staff Allocation %'!M58</f>
        <v>0</v>
      </c>
      <c r="Q193" s="223">
        <f>$D193*'Staff Allocation %'!N58</f>
        <v>0</v>
      </c>
      <c r="R193" s="223">
        <f>$D193*'Staff Allocation %'!O58</f>
        <v>0</v>
      </c>
      <c r="S193" s="223">
        <f>$D193*'Staff Allocation %'!P58</f>
        <v>0</v>
      </c>
      <c r="T193" s="223">
        <f>$D193*'Staff Allocation %'!Q58</f>
        <v>0</v>
      </c>
      <c r="U193" s="223">
        <f t="shared" si="6"/>
        <v>0</v>
      </c>
    </row>
    <row r="194" spans="2:21" hidden="1" outlineLevel="1" x14ac:dyDescent="0.25">
      <c r="B194" t="str">
        <f>'Staffing Plan'!A60</f>
        <v>Employee 52</v>
      </c>
      <c r="D194" s="124">
        <f>Fringe!M61</f>
        <v>0</v>
      </c>
      <c r="F194" s="223">
        <f>$D194*'Staff Allocation %'!C59</f>
        <v>0</v>
      </c>
      <c r="G194" s="223">
        <f>$D194*'Staff Allocation %'!D59</f>
        <v>0</v>
      </c>
      <c r="H194" s="223">
        <f>$D194*'Staff Allocation %'!E59</f>
        <v>0</v>
      </c>
      <c r="I194" s="223">
        <f>$D194*'Staff Allocation %'!F59</f>
        <v>0</v>
      </c>
      <c r="J194" s="223">
        <f>$D194*'Staff Allocation %'!G59</f>
        <v>0</v>
      </c>
      <c r="K194" s="223">
        <f>$D194*'Staff Allocation %'!H59</f>
        <v>0</v>
      </c>
      <c r="L194" s="223">
        <f>$D194*'Staff Allocation %'!I59</f>
        <v>0</v>
      </c>
      <c r="M194" s="223">
        <f>$D194*'Staff Allocation %'!J59</f>
        <v>0</v>
      </c>
      <c r="N194" s="223">
        <f>$D194*'Staff Allocation %'!K59</f>
        <v>0</v>
      </c>
      <c r="O194" s="223">
        <f>$D194*'Staff Allocation %'!L59</f>
        <v>0</v>
      </c>
      <c r="P194" s="223">
        <f>$D194*'Staff Allocation %'!M59</f>
        <v>0</v>
      </c>
      <c r="Q194" s="223">
        <f>$D194*'Staff Allocation %'!N59</f>
        <v>0</v>
      </c>
      <c r="R194" s="223">
        <f>$D194*'Staff Allocation %'!O59</f>
        <v>0</v>
      </c>
      <c r="S194" s="223">
        <f>$D194*'Staff Allocation %'!P59</f>
        <v>0</v>
      </c>
      <c r="T194" s="223">
        <f>$D194*'Staff Allocation %'!Q59</f>
        <v>0</v>
      </c>
      <c r="U194" s="223">
        <f t="shared" si="6"/>
        <v>0</v>
      </c>
    </row>
    <row r="195" spans="2:21" hidden="1" outlineLevel="1" x14ac:dyDescent="0.25">
      <c r="B195" t="str">
        <f>'Staffing Plan'!A61</f>
        <v>Employee 53</v>
      </c>
      <c r="D195" s="124">
        <f>Fringe!M62</f>
        <v>0</v>
      </c>
      <c r="F195" s="223">
        <f>$D195*'Staff Allocation %'!C60</f>
        <v>0</v>
      </c>
      <c r="G195" s="223">
        <f>$D195*'Staff Allocation %'!D60</f>
        <v>0</v>
      </c>
      <c r="H195" s="223">
        <f>$D195*'Staff Allocation %'!E60</f>
        <v>0</v>
      </c>
      <c r="I195" s="223">
        <f>$D195*'Staff Allocation %'!F60</f>
        <v>0</v>
      </c>
      <c r="J195" s="223">
        <f>$D195*'Staff Allocation %'!G60</f>
        <v>0</v>
      </c>
      <c r="K195" s="223">
        <f>$D195*'Staff Allocation %'!H60</f>
        <v>0</v>
      </c>
      <c r="L195" s="223">
        <f>$D195*'Staff Allocation %'!I60</f>
        <v>0</v>
      </c>
      <c r="M195" s="223">
        <f>$D195*'Staff Allocation %'!J60</f>
        <v>0</v>
      </c>
      <c r="N195" s="223">
        <f>$D195*'Staff Allocation %'!K60</f>
        <v>0</v>
      </c>
      <c r="O195" s="223">
        <f>$D195*'Staff Allocation %'!L60</f>
        <v>0</v>
      </c>
      <c r="P195" s="223">
        <f>$D195*'Staff Allocation %'!M60</f>
        <v>0</v>
      </c>
      <c r="Q195" s="223">
        <f>$D195*'Staff Allocation %'!N60</f>
        <v>0</v>
      </c>
      <c r="R195" s="223">
        <f>$D195*'Staff Allocation %'!O60</f>
        <v>0</v>
      </c>
      <c r="S195" s="223">
        <f>$D195*'Staff Allocation %'!P60</f>
        <v>0</v>
      </c>
      <c r="T195" s="223">
        <f>$D195*'Staff Allocation %'!Q60</f>
        <v>0</v>
      </c>
      <c r="U195" s="223">
        <f t="shared" si="6"/>
        <v>0</v>
      </c>
    </row>
    <row r="196" spans="2:21" hidden="1" outlineLevel="1" x14ac:dyDescent="0.25">
      <c r="B196" t="str">
        <f>'Staffing Plan'!A62</f>
        <v>Employee 54</v>
      </c>
      <c r="D196" s="124">
        <f>Fringe!M63</f>
        <v>0</v>
      </c>
      <c r="F196" s="223">
        <f>$D196*'Staff Allocation %'!C61</f>
        <v>0</v>
      </c>
      <c r="G196" s="223">
        <f>$D196*'Staff Allocation %'!D61</f>
        <v>0</v>
      </c>
      <c r="H196" s="223">
        <f>$D196*'Staff Allocation %'!E61</f>
        <v>0</v>
      </c>
      <c r="I196" s="223">
        <f>$D196*'Staff Allocation %'!F61</f>
        <v>0</v>
      </c>
      <c r="J196" s="223">
        <f>$D196*'Staff Allocation %'!G61</f>
        <v>0</v>
      </c>
      <c r="K196" s="223">
        <f>$D196*'Staff Allocation %'!H61</f>
        <v>0</v>
      </c>
      <c r="L196" s="223">
        <f>$D196*'Staff Allocation %'!I61</f>
        <v>0</v>
      </c>
      <c r="M196" s="223">
        <f>$D196*'Staff Allocation %'!J61</f>
        <v>0</v>
      </c>
      <c r="N196" s="223">
        <f>$D196*'Staff Allocation %'!K61</f>
        <v>0</v>
      </c>
      <c r="O196" s="223">
        <f>$D196*'Staff Allocation %'!L61</f>
        <v>0</v>
      </c>
      <c r="P196" s="223">
        <f>$D196*'Staff Allocation %'!M61</f>
        <v>0</v>
      </c>
      <c r="Q196" s="223">
        <f>$D196*'Staff Allocation %'!N61</f>
        <v>0</v>
      </c>
      <c r="R196" s="223">
        <f>$D196*'Staff Allocation %'!O61</f>
        <v>0</v>
      </c>
      <c r="S196" s="223">
        <f>$D196*'Staff Allocation %'!P61</f>
        <v>0</v>
      </c>
      <c r="T196" s="223">
        <f>$D196*'Staff Allocation %'!Q61</f>
        <v>0</v>
      </c>
      <c r="U196" s="223">
        <f t="shared" si="6"/>
        <v>0</v>
      </c>
    </row>
    <row r="197" spans="2:21" hidden="1" outlineLevel="1" x14ac:dyDescent="0.25">
      <c r="B197" t="str">
        <f>'Staffing Plan'!A63</f>
        <v>Employee 55</v>
      </c>
      <c r="D197" s="124">
        <f>Fringe!M64</f>
        <v>0</v>
      </c>
      <c r="F197" s="223">
        <f>$D197*'Staff Allocation %'!C62</f>
        <v>0</v>
      </c>
      <c r="G197" s="223">
        <f>$D197*'Staff Allocation %'!D62</f>
        <v>0</v>
      </c>
      <c r="H197" s="223">
        <f>$D197*'Staff Allocation %'!E62</f>
        <v>0</v>
      </c>
      <c r="I197" s="223">
        <f>$D197*'Staff Allocation %'!F62</f>
        <v>0</v>
      </c>
      <c r="J197" s="223">
        <f>$D197*'Staff Allocation %'!G62</f>
        <v>0</v>
      </c>
      <c r="K197" s="223">
        <f>$D197*'Staff Allocation %'!H62</f>
        <v>0</v>
      </c>
      <c r="L197" s="223">
        <f>$D197*'Staff Allocation %'!I62</f>
        <v>0</v>
      </c>
      <c r="M197" s="223">
        <f>$D197*'Staff Allocation %'!J62</f>
        <v>0</v>
      </c>
      <c r="N197" s="223">
        <f>$D197*'Staff Allocation %'!K62</f>
        <v>0</v>
      </c>
      <c r="O197" s="223">
        <f>$D197*'Staff Allocation %'!L62</f>
        <v>0</v>
      </c>
      <c r="P197" s="223">
        <f>$D197*'Staff Allocation %'!M62</f>
        <v>0</v>
      </c>
      <c r="Q197" s="223">
        <f>$D197*'Staff Allocation %'!N62</f>
        <v>0</v>
      </c>
      <c r="R197" s="223">
        <f>$D197*'Staff Allocation %'!O62</f>
        <v>0</v>
      </c>
      <c r="S197" s="223">
        <f>$D197*'Staff Allocation %'!P62</f>
        <v>0</v>
      </c>
      <c r="T197" s="223">
        <f>$D197*'Staff Allocation %'!Q62</f>
        <v>0</v>
      </c>
      <c r="U197" s="223">
        <f t="shared" si="6"/>
        <v>0</v>
      </c>
    </row>
    <row r="198" spans="2:21" hidden="1" outlineLevel="1" x14ac:dyDescent="0.25">
      <c r="B198" t="str">
        <f>'Staffing Plan'!A64</f>
        <v>Employee 56</v>
      </c>
      <c r="D198" s="124">
        <f>Fringe!M65</f>
        <v>0</v>
      </c>
      <c r="F198" s="223">
        <f>$D198*'Staff Allocation %'!C63</f>
        <v>0</v>
      </c>
      <c r="G198" s="223">
        <f>$D198*'Staff Allocation %'!D63</f>
        <v>0</v>
      </c>
      <c r="H198" s="223">
        <f>$D198*'Staff Allocation %'!E63</f>
        <v>0</v>
      </c>
      <c r="I198" s="223">
        <f>$D198*'Staff Allocation %'!F63</f>
        <v>0</v>
      </c>
      <c r="J198" s="223">
        <f>$D198*'Staff Allocation %'!G63</f>
        <v>0</v>
      </c>
      <c r="K198" s="223">
        <f>$D198*'Staff Allocation %'!H63</f>
        <v>0</v>
      </c>
      <c r="L198" s="223">
        <f>$D198*'Staff Allocation %'!I63</f>
        <v>0</v>
      </c>
      <c r="M198" s="223">
        <f>$D198*'Staff Allocation %'!J63</f>
        <v>0</v>
      </c>
      <c r="N198" s="223">
        <f>$D198*'Staff Allocation %'!K63</f>
        <v>0</v>
      </c>
      <c r="O198" s="223">
        <f>$D198*'Staff Allocation %'!L63</f>
        <v>0</v>
      </c>
      <c r="P198" s="223">
        <f>$D198*'Staff Allocation %'!M63</f>
        <v>0</v>
      </c>
      <c r="Q198" s="223">
        <f>$D198*'Staff Allocation %'!N63</f>
        <v>0</v>
      </c>
      <c r="R198" s="223">
        <f>$D198*'Staff Allocation %'!O63</f>
        <v>0</v>
      </c>
      <c r="S198" s="223">
        <f>$D198*'Staff Allocation %'!P63</f>
        <v>0</v>
      </c>
      <c r="T198" s="223">
        <f>$D198*'Staff Allocation %'!Q63</f>
        <v>0</v>
      </c>
      <c r="U198" s="223">
        <f t="shared" si="6"/>
        <v>0</v>
      </c>
    </row>
    <row r="199" spans="2:21" hidden="1" outlineLevel="1" x14ac:dyDescent="0.25">
      <c r="B199" t="str">
        <f>'Staffing Plan'!A65</f>
        <v>Employee 57</v>
      </c>
      <c r="D199" s="124">
        <f>Fringe!M66</f>
        <v>0</v>
      </c>
      <c r="F199" s="223">
        <f>$D199*'Staff Allocation %'!C64</f>
        <v>0</v>
      </c>
      <c r="G199" s="223">
        <f>$D199*'Staff Allocation %'!D64</f>
        <v>0</v>
      </c>
      <c r="H199" s="223">
        <f>$D199*'Staff Allocation %'!E64</f>
        <v>0</v>
      </c>
      <c r="I199" s="223">
        <f>$D199*'Staff Allocation %'!F64</f>
        <v>0</v>
      </c>
      <c r="J199" s="223">
        <f>$D199*'Staff Allocation %'!G64</f>
        <v>0</v>
      </c>
      <c r="K199" s="223">
        <f>$D199*'Staff Allocation %'!H64</f>
        <v>0</v>
      </c>
      <c r="L199" s="223">
        <f>$D199*'Staff Allocation %'!I64</f>
        <v>0</v>
      </c>
      <c r="M199" s="223">
        <f>$D199*'Staff Allocation %'!J64</f>
        <v>0</v>
      </c>
      <c r="N199" s="223">
        <f>$D199*'Staff Allocation %'!K64</f>
        <v>0</v>
      </c>
      <c r="O199" s="223">
        <f>$D199*'Staff Allocation %'!L64</f>
        <v>0</v>
      </c>
      <c r="P199" s="223">
        <f>$D199*'Staff Allocation %'!M64</f>
        <v>0</v>
      </c>
      <c r="Q199" s="223">
        <f>$D199*'Staff Allocation %'!N64</f>
        <v>0</v>
      </c>
      <c r="R199" s="223">
        <f>$D199*'Staff Allocation %'!O64</f>
        <v>0</v>
      </c>
      <c r="S199" s="223">
        <f>$D199*'Staff Allocation %'!P64</f>
        <v>0</v>
      </c>
      <c r="T199" s="223">
        <f>$D199*'Staff Allocation %'!Q64</f>
        <v>0</v>
      </c>
      <c r="U199" s="223">
        <f t="shared" si="6"/>
        <v>0</v>
      </c>
    </row>
    <row r="200" spans="2:21" hidden="1" outlineLevel="1" x14ac:dyDescent="0.25">
      <c r="B200" t="str">
        <f>'Staffing Plan'!A66</f>
        <v>Employee 58</v>
      </c>
      <c r="D200" s="124">
        <f>Fringe!M67</f>
        <v>0</v>
      </c>
      <c r="F200" s="223">
        <f>$D200*'Staff Allocation %'!C65</f>
        <v>0</v>
      </c>
      <c r="G200" s="223">
        <f>$D200*'Staff Allocation %'!D65</f>
        <v>0</v>
      </c>
      <c r="H200" s="223">
        <f>$D200*'Staff Allocation %'!E65</f>
        <v>0</v>
      </c>
      <c r="I200" s="223">
        <f>$D200*'Staff Allocation %'!F65</f>
        <v>0</v>
      </c>
      <c r="J200" s="223">
        <f>$D200*'Staff Allocation %'!G65</f>
        <v>0</v>
      </c>
      <c r="K200" s="223">
        <f>$D200*'Staff Allocation %'!H65</f>
        <v>0</v>
      </c>
      <c r="L200" s="223">
        <f>$D200*'Staff Allocation %'!I65</f>
        <v>0</v>
      </c>
      <c r="M200" s="223">
        <f>$D200*'Staff Allocation %'!J65</f>
        <v>0</v>
      </c>
      <c r="N200" s="223">
        <f>$D200*'Staff Allocation %'!K65</f>
        <v>0</v>
      </c>
      <c r="O200" s="223">
        <f>$D200*'Staff Allocation %'!L65</f>
        <v>0</v>
      </c>
      <c r="P200" s="223">
        <f>$D200*'Staff Allocation %'!M65</f>
        <v>0</v>
      </c>
      <c r="Q200" s="223">
        <f>$D200*'Staff Allocation %'!N65</f>
        <v>0</v>
      </c>
      <c r="R200" s="223">
        <f>$D200*'Staff Allocation %'!O65</f>
        <v>0</v>
      </c>
      <c r="S200" s="223">
        <f>$D200*'Staff Allocation %'!P65</f>
        <v>0</v>
      </c>
      <c r="T200" s="223">
        <f>$D200*'Staff Allocation %'!Q65</f>
        <v>0</v>
      </c>
      <c r="U200" s="223">
        <f t="shared" si="6"/>
        <v>0</v>
      </c>
    </row>
    <row r="201" spans="2:21" hidden="1" outlineLevel="1" x14ac:dyDescent="0.25">
      <c r="B201" t="str">
        <f>'Staffing Plan'!A67</f>
        <v>Employee 59</v>
      </c>
      <c r="D201" s="124">
        <f>Fringe!M68</f>
        <v>0</v>
      </c>
      <c r="F201" s="223">
        <f>$D201*'Staff Allocation %'!C66</f>
        <v>0</v>
      </c>
      <c r="G201" s="223">
        <f>$D201*'Staff Allocation %'!D66</f>
        <v>0</v>
      </c>
      <c r="H201" s="223">
        <f>$D201*'Staff Allocation %'!E66</f>
        <v>0</v>
      </c>
      <c r="I201" s="223">
        <f>$D201*'Staff Allocation %'!F66</f>
        <v>0</v>
      </c>
      <c r="J201" s="223">
        <f>$D201*'Staff Allocation %'!G66</f>
        <v>0</v>
      </c>
      <c r="K201" s="223">
        <f>$D201*'Staff Allocation %'!H66</f>
        <v>0</v>
      </c>
      <c r="L201" s="223">
        <f>$D201*'Staff Allocation %'!I66</f>
        <v>0</v>
      </c>
      <c r="M201" s="223">
        <f>$D201*'Staff Allocation %'!J66</f>
        <v>0</v>
      </c>
      <c r="N201" s="223">
        <f>$D201*'Staff Allocation %'!K66</f>
        <v>0</v>
      </c>
      <c r="O201" s="223">
        <f>$D201*'Staff Allocation %'!L66</f>
        <v>0</v>
      </c>
      <c r="P201" s="223">
        <f>$D201*'Staff Allocation %'!M66</f>
        <v>0</v>
      </c>
      <c r="Q201" s="223">
        <f>$D201*'Staff Allocation %'!N66</f>
        <v>0</v>
      </c>
      <c r="R201" s="223">
        <f>$D201*'Staff Allocation %'!O66</f>
        <v>0</v>
      </c>
      <c r="S201" s="223">
        <f>$D201*'Staff Allocation %'!P66</f>
        <v>0</v>
      </c>
      <c r="T201" s="223">
        <f>$D201*'Staff Allocation %'!Q66</f>
        <v>0</v>
      </c>
      <c r="U201" s="223">
        <f t="shared" si="6"/>
        <v>0</v>
      </c>
    </row>
    <row r="202" spans="2:21" hidden="1" outlineLevel="1" x14ac:dyDescent="0.25">
      <c r="B202" t="str">
        <f>'Staffing Plan'!A68</f>
        <v>Employee 60</v>
      </c>
      <c r="D202" s="124">
        <f>Fringe!M69</f>
        <v>0</v>
      </c>
      <c r="F202" s="223">
        <f>$D202*'Staff Allocation %'!C67</f>
        <v>0</v>
      </c>
      <c r="G202" s="223">
        <f>$D202*'Staff Allocation %'!D67</f>
        <v>0</v>
      </c>
      <c r="H202" s="223">
        <f>$D202*'Staff Allocation %'!E67</f>
        <v>0</v>
      </c>
      <c r="I202" s="223">
        <f>$D202*'Staff Allocation %'!F67</f>
        <v>0</v>
      </c>
      <c r="J202" s="223">
        <f>$D202*'Staff Allocation %'!G67</f>
        <v>0</v>
      </c>
      <c r="K202" s="223">
        <f>$D202*'Staff Allocation %'!H67</f>
        <v>0</v>
      </c>
      <c r="L202" s="223">
        <f>$D202*'Staff Allocation %'!I67</f>
        <v>0</v>
      </c>
      <c r="M202" s="223">
        <f>$D202*'Staff Allocation %'!J67</f>
        <v>0</v>
      </c>
      <c r="N202" s="223">
        <f>$D202*'Staff Allocation %'!K67</f>
        <v>0</v>
      </c>
      <c r="O202" s="223">
        <f>$D202*'Staff Allocation %'!L67</f>
        <v>0</v>
      </c>
      <c r="P202" s="223">
        <f>$D202*'Staff Allocation %'!M67</f>
        <v>0</v>
      </c>
      <c r="Q202" s="223">
        <f>$D202*'Staff Allocation %'!N67</f>
        <v>0</v>
      </c>
      <c r="R202" s="223">
        <f>$D202*'Staff Allocation %'!O67</f>
        <v>0</v>
      </c>
      <c r="S202" s="223">
        <f>$D202*'Staff Allocation %'!P67</f>
        <v>0</v>
      </c>
      <c r="T202" s="223">
        <f>$D202*'Staff Allocation %'!Q67</f>
        <v>0</v>
      </c>
      <c r="U202" s="223">
        <f t="shared" si="6"/>
        <v>0</v>
      </c>
    </row>
    <row r="203" spans="2:21" ht="15.75" collapsed="1" thickBot="1" x14ac:dyDescent="0.3">
      <c r="B203" s="19" t="s">
        <v>16</v>
      </c>
      <c r="D203" s="242">
        <f>Fringe!M71</f>
        <v>2434.1410264199999</v>
      </c>
      <c r="E203" s="242"/>
      <c r="F203" s="244">
        <f>SUM(F143:F202)</f>
        <v>1753.8389526149997</v>
      </c>
      <c r="G203" s="244">
        <f t="shared" ref="G203:U203" si="7">SUM(G143:G202)</f>
        <v>41.4</v>
      </c>
      <c r="H203" s="244">
        <f t="shared" si="7"/>
        <v>486.15830974499994</v>
      </c>
      <c r="I203" s="244">
        <f t="shared" si="7"/>
        <v>0</v>
      </c>
      <c r="J203" s="244">
        <f t="shared" si="7"/>
        <v>0</v>
      </c>
      <c r="K203" s="244">
        <f t="shared" si="7"/>
        <v>0</v>
      </c>
      <c r="L203" s="244">
        <f t="shared" si="7"/>
        <v>0</v>
      </c>
      <c r="M203" s="244">
        <f t="shared" si="7"/>
        <v>0</v>
      </c>
      <c r="N203" s="244">
        <f t="shared" si="7"/>
        <v>0</v>
      </c>
      <c r="O203" s="244">
        <f t="shared" si="7"/>
        <v>0</v>
      </c>
      <c r="P203" s="244">
        <f t="shared" si="7"/>
        <v>0</v>
      </c>
      <c r="Q203" s="244">
        <f t="shared" si="7"/>
        <v>0</v>
      </c>
      <c r="R203" s="244">
        <f t="shared" si="7"/>
        <v>0</v>
      </c>
      <c r="S203" s="244">
        <f t="shared" si="7"/>
        <v>0</v>
      </c>
      <c r="T203" s="244">
        <f t="shared" si="7"/>
        <v>0</v>
      </c>
      <c r="U203" s="244">
        <f t="shared" si="7"/>
        <v>2281.3972623599998</v>
      </c>
    </row>
    <row r="204" spans="2:21" ht="15.75" thickTop="1" x14ac:dyDescent="0.25">
      <c r="F204" s="124"/>
      <c r="G204" s="124"/>
      <c r="H204" s="124"/>
      <c r="I204" s="124"/>
      <c r="J204" s="124"/>
      <c r="K204" s="124"/>
      <c r="L204" s="124"/>
      <c r="M204" s="124"/>
      <c r="N204" s="124"/>
      <c r="O204" s="124"/>
      <c r="P204" s="124"/>
      <c r="Q204" s="124"/>
      <c r="R204" s="124"/>
      <c r="S204" s="124"/>
      <c r="T204" s="124"/>
      <c r="U204" s="124"/>
    </row>
    <row r="205" spans="2:21" x14ac:dyDescent="0.25">
      <c r="B205" s="19" t="s">
        <v>289</v>
      </c>
      <c r="F205" s="226">
        <f>F203/$D$203</f>
        <v>0.7205165738463597</v>
      </c>
      <c r="G205" s="226">
        <f t="shared" ref="G205:U205" si="8">G203/$D$203</f>
        <v>1.7008053169741293E-2</v>
      </c>
      <c r="H205" s="226">
        <f t="shared" si="8"/>
        <v>0.19972479181291097</v>
      </c>
      <c r="I205" s="226">
        <f t="shared" si="8"/>
        <v>0</v>
      </c>
      <c r="J205" s="226">
        <f t="shared" si="8"/>
        <v>0</v>
      </c>
      <c r="K205" s="226">
        <f t="shared" si="8"/>
        <v>0</v>
      </c>
      <c r="L205" s="226">
        <f t="shared" si="8"/>
        <v>0</v>
      </c>
      <c r="M205" s="226">
        <f t="shared" si="8"/>
        <v>0</v>
      </c>
      <c r="N205" s="226">
        <f t="shared" si="8"/>
        <v>0</v>
      </c>
      <c r="O205" s="226">
        <f t="shared" si="8"/>
        <v>0</v>
      </c>
      <c r="P205" s="226">
        <f t="shared" si="8"/>
        <v>0</v>
      </c>
      <c r="Q205" s="226">
        <f t="shared" si="8"/>
        <v>0</v>
      </c>
      <c r="R205" s="226">
        <f t="shared" si="8"/>
        <v>0</v>
      </c>
      <c r="S205" s="226">
        <f t="shared" si="8"/>
        <v>0</v>
      </c>
      <c r="T205" s="226">
        <f t="shared" si="8"/>
        <v>0</v>
      </c>
      <c r="U205" s="226">
        <f t="shared" si="8"/>
        <v>0.93724941882901203</v>
      </c>
    </row>
    <row r="208" spans="2:21" x14ac:dyDescent="0.25">
      <c r="B208" s="237" t="s">
        <v>294</v>
      </c>
      <c r="C208" s="238"/>
      <c r="D208" s="239"/>
      <c r="E208" s="238"/>
      <c r="F208" s="116">
        <f>'Budget Summary'!I$5</f>
        <v>0</v>
      </c>
      <c r="G208" s="116">
        <f>'Budget Summary'!J$5</f>
        <v>0</v>
      </c>
      <c r="H208" s="116">
        <f>'Budget Summary'!K$5</f>
        <v>0</v>
      </c>
      <c r="I208" s="116">
        <f>'Budget Summary'!L$5</f>
        <v>0</v>
      </c>
      <c r="J208" s="116">
        <f>'Budget Summary'!M$5</f>
        <v>0</v>
      </c>
      <c r="K208" s="116">
        <f>'Budget Summary'!N$5</f>
        <v>0</v>
      </c>
      <c r="L208" s="116">
        <f>'Budget Summary'!O$5</f>
        <v>0</v>
      </c>
      <c r="M208" s="116">
        <f>'Budget Summary'!P$5</f>
        <v>0</v>
      </c>
      <c r="N208" s="116">
        <f>'Budget Summary'!Q$5</f>
        <v>0</v>
      </c>
      <c r="O208" s="116">
        <f>'Budget Summary'!R$5</f>
        <v>0</v>
      </c>
      <c r="P208" s="116">
        <f>'Budget Summary'!S$5</f>
        <v>0</v>
      </c>
      <c r="Q208" s="116">
        <f>'Budget Summary'!T$5</f>
        <v>0</v>
      </c>
      <c r="R208" s="116">
        <f>'Budget Summary'!U$5</f>
        <v>0</v>
      </c>
      <c r="S208" s="116">
        <f>'Budget Summary'!V$5</f>
        <v>0</v>
      </c>
      <c r="T208" s="116">
        <f>'Budget Summary'!W$5</f>
        <v>0</v>
      </c>
      <c r="U208" s="116" t="s">
        <v>285</v>
      </c>
    </row>
    <row r="209" spans="2:21" ht="26.25" x14ac:dyDescent="0.25">
      <c r="B209" s="20" t="s">
        <v>185</v>
      </c>
      <c r="C209" s="20"/>
      <c r="D209" s="21" t="s">
        <v>295</v>
      </c>
      <c r="E209" s="20"/>
      <c r="F209" s="135" t="str">
        <f>'Budget Summary'!I$6</f>
        <v xml:space="preserve">State Aid </v>
      </c>
      <c r="G209" s="135" t="str">
        <f>'Budget Summary'!J$6</f>
        <v>Classroom Site Funds</v>
      </c>
      <c r="H209" s="135" t="str">
        <f>'Budget Summary'!K$6</f>
        <v xml:space="preserve">Title 1 </v>
      </c>
      <c r="I209" s="135" t="str">
        <f>'Budget Summary'!L$6</f>
        <v>Title 2</v>
      </c>
      <c r="J209" s="135" t="str">
        <f>'Budget Summary'!M$6</f>
        <v>IDEA</v>
      </c>
      <c r="K209" s="135" t="str">
        <f>'Budget Summary'!N$6</f>
        <v>NSLP</v>
      </c>
      <c r="L209" s="135" t="str">
        <f>'Budget Summary'!O$6</f>
        <v>Tax Credit Donations</v>
      </c>
      <c r="M209" s="135" t="str">
        <f>'Budget Summary'!P$6</f>
        <v>VSUW</v>
      </c>
      <c r="N209" s="135" t="str">
        <f>'Budget Summary'!Q$6</f>
        <v>Contract 9</v>
      </c>
      <c r="O209" s="135" t="str">
        <f>'Budget Summary'!R$6</f>
        <v>Contract 10</v>
      </c>
      <c r="P209" s="135" t="str">
        <f>'Budget Summary'!S$6</f>
        <v>Contract 11</v>
      </c>
      <c r="Q209" s="135" t="str">
        <f>'Budget Summary'!T$6</f>
        <v>Contract 12</v>
      </c>
      <c r="R209" s="135" t="str">
        <f>'Budget Summary'!U$6</f>
        <v>Contract 13</v>
      </c>
      <c r="S209" s="135" t="str">
        <f>'Budget Summary'!V$6</f>
        <v>Contract 14</v>
      </c>
      <c r="T209" s="135" t="str">
        <f>'Budget Summary'!W$6</f>
        <v>Contract 15</v>
      </c>
      <c r="U209" s="21" t="s">
        <v>286</v>
      </c>
    </row>
    <row r="210" spans="2:21" hidden="1" outlineLevel="1" x14ac:dyDescent="0.25">
      <c r="B210" t="str">
        <f>'Staffing Plan'!A9</f>
        <v>Benford, LaTrese Jamia</v>
      </c>
      <c r="D210" s="124">
        <f>Fringe!N10</f>
        <v>2782.6705506600001</v>
      </c>
      <c r="F210" s="223">
        <f>$D210*'Staff Allocation %'!C8</f>
        <v>2782.6705506600001</v>
      </c>
      <c r="G210" s="223">
        <f>$D210*'Staff Allocation %'!D8</f>
        <v>0</v>
      </c>
      <c r="H210" s="223">
        <f>$D210*'Staff Allocation %'!E8</f>
        <v>0</v>
      </c>
      <c r="I210" s="223">
        <f>$D210*'Staff Allocation %'!F8</f>
        <v>0</v>
      </c>
      <c r="J210" s="223">
        <f>$D210*'Staff Allocation %'!G8</f>
        <v>0</v>
      </c>
      <c r="K210" s="223">
        <f>$D210*'Staff Allocation %'!H8</f>
        <v>0</v>
      </c>
      <c r="L210" s="223">
        <f>$D210*'Staff Allocation %'!I8</f>
        <v>0</v>
      </c>
      <c r="M210" s="223">
        <f>$D210*'Staff Allocation %'!J8</f>
        <v>0</v>
      </c>
      <c r="N210" s="223">
        <f>$D210*'Staff Allocation %'!K8</f>
        <v>0</v>
      </c>
      <c r="O210" s="223">
        <f>$D210*'Staff Allocation %'!L8</f>
        <v>0</v>
      </c>
      <c r="P210" s="223">
        <f>$D210*'Staff Allocation %'!M8</f>
        <v>0</v>
      </c>
      <c r="Q210" s="223">
        <f>$D210*'Staff Allocation %'!N8</f>
        <v>0</v>
      </c>
      <c r="R210" s="223">
        <f>$D210*'Staff Allocation %'!O8</f>
        <v>0</v>
      </c>
      <c r="S210" s="223">
        <f>$D210*'Staff Allocation %'!P8</f>
        <v>0</v>
      </c>
      <c r="T210" s="223">
        <f>$D210*'Staff Allocation %'!Q8</f>
        <v>0</v>
      </c>
      <c r="U210" s="223">
        <f>SUM(F210:T210)</f>
        <v>2782.6705506600001</v>
      </c>
    </row>
    <row r="211" spans="2:21" hidden="1" outlineLevel="1" x14ac:dyDescent="0.25">
      <c r="B211" t="str">
        <f>'Staffing Plan'!A10</f>
        <v>Burgess, Anya</v>
      </c>
      <c r="D211" s="124">
        <f>Fringe!N11</f>
        <v>2810.0186641800001</v>
      </c>
      <c r="F211" s="223">
        <f>$D211*'Staff Allocation %'!C9</f>
        <v>0</v>
      </c>
      <c r="G211" s="223">
        <f>$D211*'Staff Allocation %'!D9</f>
        <v>0</v>
      </c>
      <c r="H211" s="223">
        <f>$D211*'Staff Allocation %'!E9</f>
        <v>2810.0186641800001</v>
      </c>
      <c r="I211" s="223">
        <f>$D211*'Staff Allocation %'!F9</f>
        <v>0</v>
      </c>
      <c r="J211" s="223">
        <f>$D211*'Staff Allocation %'!G9</f>
        <v>0</v>
      </c>
      <c r="K211" s="223">
        <f>$D211*'Staff Allocation %'!H9</f>
        <v>0</v>
      </c>
      <c r="L211" s="223">
        <f>$D211*'Staff Allocation %'!I9</f>
        <v>0</v>
      </c>
      <c r="M211" s="223">
        <f>$D211*'Staff Allocation %'!J9</f>
        <v>0</v>
      </c>
      <c r="N211" s="223">
        <f>$D211*'Staff Allocation %'!K9</f>
        <v>0</v>
      </c>
      <c r="O211" s="223">
        <f>$D211*'Staff Allocation %'!L9</f>
        <v>0</v>
      </c>
      <c r="P211" s="223">
        <f>$D211*'Staff Allocation %'!M9</f>
        <v>0</v>
      </c>
      <c r="Q211" s="223">
        <f>$D211*'Staff Allocation %'!N9</f>
        <v>0</v>
      </c>
      <c r="R211" s="223">
        <f>$D211*'Staff Allocation %'!O9</f>
        <v>0</v>
      </c>
      <c r="S211" s="223">
        <f>$D211*'Staff Allocation %'!P9</f>
        <v>0</v>
      </c>
      <c r="T211" s="223">
        <f>$D211*'Staff Allocation %'!Q9</f>
        <v>0</v>
      </c>
      <c r="U211" s="223">
        <f>SUM(F211:T211)</f>
        <v>2810.0186641800001</v>
      </c>
    </row>
    <row r="212" spans="2:21" hidden="1" outlineLevel="1" x14ac:dyDescent="0.25">
      <c r="B212" t="str">
        <f>'Staffing Plan'!A11</f>
        <v>Garcia, Rosalia</v>
      </c>
      <c r="D212" s="124">
        <f>Fringe!N12</f>
        <v>584.97771384000009</v>
      </c>
      <c r="F212" s="223">
        <f>$D212*'Staff Allocation %'!C10</f>
        <v>0</v>
      </c>
      <c r="G212" s="223">
        <f>$D212*'Staff Allocation %'!D10</f>
        <v>0</v>
      </c>
      <c r="H212" s="223">
        <f>$D212*'Staff Allocation %'!E10</f>
        <v>0</v>
      </c>
      <c r="I212" s="223">
        <f>$D212*'Staff Allocation %'!F10</f>
        <v>0</v>
      </c>
      <c r="J212" s="223">
        <f>$D212*'Staff Allocation %'!G10</f>
        <v>0</v>
      </c>
      <c r="K212" s="223">
        <f>$D212*'Staff Allocation %'!H10</f>
        <v>0</v>
      </c>
      <c r="L212" s="223">
        <f>$D212*'Staff Allocation %'!I10</f>
        <v>0</v>
      </c>
      <c r="M212" s="223">
        <f>$D212*'Staff Allocation %'!J10</f>
        <v>0</v>
      </c>
      <c r="N212" s="223">
        <f>$D212*'Staff Allocation %'!K10</f>
        <v>0</v>
      </c>
      <c r="O212" s="223">
        <f>$D212*'Staff Allocation %'!L10</f>
        <v>0</v>
      </c>
      <c r="P212" s="223">
        <f>$D212*'Staff Allocation %'!M10</f>
        <v>0</v>
      </c>
      <c r="Q212" s="223">
        <f>$D212*'Staff Allocation %'!N10</f>
        <v>0</v>
      </c>
      <c r="R212" s="223">
        <f>$D212*'Staff Allocation %'!O10</f>
        <v>0</v>
      </c>
      <c r="S212" s="223">
        <f>$D212*'Staff Allocation %'!P10</f>
        <v>0</v>
      </c>
      <c r="T212" s="223">
        <f>$D212*'Staff Allocation %'!Q10</f>
        <v>0</v>
      </c>
      <c r="U212" s="223">
        <f>SUM(F212:T212)</f>
        <v>0</v>
      </c>
    </row>
    <row r="213" spans="2:21" hidden="1" outlineLevel="1" x14ac:dyDescent="0.25">
      <c r="B213" t="str">
        <f>'Staffing Plan'!A12</f>
        <v>Gutierrez, Guadalupe</v>
      </c>
      <c r="D213" s="124">
        <f>Fringe!N13</f>
        <v>2217.0667302000002</v>
      </c>
      <c r="F213" s="223">
        <f>$D213*'Staff Allocation %'!C11</f>
        <v>2217.0667302000002</v>
      </c>
      <c r="G213" s="223">
        <f>$D213*'Staff Allocation %'!D11</f>
        <v>0</v>
      </c>
      <c r="H213" s="223">
        <f>$D213*'Staff Allocation %'!E11</f>
        <v>0</v>
      </c>
      <c r="I213" s="223">
        <f>$D213*'Staff Allocation %'!F11</f>
        <v>0</v>
      </c>
      <c r="J213" s="223">
        <f>$D213*'Staff Allocation %'!G11</f>
        <v>0</v>
      </c>
      <c r="K213" s="223">
        <f>$D213*'Staff Allocation %'!H11</f>
        <v>0</v>
      </c>
      <c r="L213" s="223">
        <f>$D213*'Staff Allocation %'!I11</f>
        <v>0</v>
      </c>
      <c r="M213" s="223">
        <f>$D213*'Staff Allocation %'!J11</f>
        <v>0</v>
      </c>
      <c r="N213" s="223">
        <f>$D213*'Staff Allocation %'!K11</f>
        <v>0</v>
      </c>
      <c r="O213" s="223">
        <f>$D213*'Staff Allocation %'!L11</f>
        <v>0</v>
      </c>
      <c r="P213" s="223">
        <f>$D213*'Staff Allocation %'!M11</f>
        <v>0</v>
      </c>
      <c r="Q213" s="223">
        <f>$D213*'Staff Allocation %'!N11</f>
        <v>0</v>
      </c>
      <c r="R213" s="223">
        <f>$D213*'Staff Allocation %'!O11</f>
        <v>0</v>
      </c>
      <c r="S213" s="223">
        <f>$D213*'Staff Allocation %'!P11</f>
        <v>0</v>
      </c>
      <c r="T213" s="223">
        <f>$D213*'Staff Allocation %'!Q11</f>
        <v>0</v>
      </c>
      <c r="U213" s="223">
        <f>SUM(F213:T213)</f>
        <v>2217.0667302000002</v>
      </c>
    </row>
    <row r="214" spans="2:21" hidden="1" outlineLevel="1" x14ac:dyDescent="0.25">
      <c r="B214" t="str">
        <f>'Staffing Plan'!A13</f>
        <v>Padilla, Maria Alicia</v>
      </c>
      <c r="D214" s="124">
        <f>Fringe!N14</f>
        <v>1189.0386659999999</v>
      </c>
      <c r="F214" s="223">
        <f>$D214*'Staff Allocation %'!C12</f>
        <v>1189.0386659999999</v>
      </c>
      <c r="G214" s="223">
        <f>$D214*'Staff Allocation %'!D12</f>
        <v>0</v>
      </c>
      <c r="H214" s="223">
        <f>$D214*'Staff Allocation %'!E12</f>
        <v>0</v>
      </c>
      <c r="I214" s="223">
        <f>$D214*'Staff Allocation %'!F12</f>
        <v>0</v>
      </c>
      <c r="J214" s="223">
        <f>$D214*'Staff Allocation %'!G12</f>
        <v>0</v>
      </c>
      <c r="K214" s="223">
        <f>$D214*'Staff Allocation %'!H12</f>
        <v>0</v>
      </c>
      <c r="L214" s="223">
        <f>$D214*'Staff Allocation %'!I12</f>
        <v>0</v>
      </c>
      <c r="M214" s="223">
        <f>$D214*'Staff Allocation %'!J12</f>
        <v>0</v>
      </c>
      <c r="N214" s="223">
        <f>$D214*'Staff Allocation %'!K12</f>
        <v>0</v>
      </c>
      <c r="O214" s="223">
        <f>$D214*'Staff Allocation %'!L12</f>
        <v>0</v>
      </c>
      <c r="P214" s="223">
        <f>$D214*'Staff Allocation %'!M12</f>
        <v>0</v>
      </c>
      <c r="Q214" s="223">
        <f>$D214*'Staff Allocation %'!N12</f>
        <v>0</v>
      </c>
      <c r="R214" s="223">
        <f>$D214*'Staff Allocation %'!O12</f>
        <v>0</v>
      </c>
      <c r="S214" s="223">
        <f>$D214*'Staff Allocation %'!P12</f>
        <v>0</v>
      </c>
      <c r="T214" s="223">
        <f>$D214*'Staff Allocation %'!Q12</f>
        <v>0</v>
      </c>
      <c r="U214" s="223">
        <f t="shared" ref="U214:U269" si="9">SUM(F214:T214)</f>
        <v>1189.0386659999999</v>
      </c>
    </row>
    <row r="215" spans="2:21" hidden="1" outlineLevel="1" x14ac:dyDescent="0.25">
      <c r="B215" t="str">
        <f>'Staffing Plan'!A14</f>
        <v>Ramirez, Ramona D</v>
      </c>
      <c r="D215" s="124">
        <f>Fringe!N15</f>
        <v>1242.85824</v>
      </c>
      <c r="F215" s="223">
        <f>$D215*'Staff Allocation %'!C13</f>
        <v>1242.85824</v>
      </c>
      <c r="G215" s="223">
        <f>$D215*'Staff Allocation %'!D13</f>
        <v>0</v>
      </c>
      <c r="H215" s="223">
        <f>$D215*'Staff Allocation %'!E13</f>
        <v>0</v>
      </c>
      <c r="I215" s="223">
        <f>$D215*'Staff Allocation %'!F13</f>
        <v>0</v>
      </c>
      <c r="J215" s="223">
        <f>$D215*'Staff Allocation %'!G13</f>
        <v>0</v>
      </c>
      <c r="K215" s="223">
        <f>$D215*'Staff Allocation %'!H13</f>
        <v>0</v>
      </c>
      <c r="L215" s="223">
        <f>$D215*'Staff Allocation %'!I13</f>
        <v>0</v>
      </c>
      <c r="M215" s="223">
        <f>$D215*'Staff Allocation %'!J13</f>
        <v>0</v>
      </c>
      <c r="N215" s="223">
        <f>$D215*'Staff Allocation %'!K13</f>
        <v>0</v>
      </c>
      <c r="O215" s="223">
        <f>$D215*'Staff Allocation %'!L13</f>
        <v>0</v>
      </c>
      <c r="P215" s="223">
        <f>$D215*'Staff Allocation %'!M13</f>
        <v>0</v>
      </c>
      <c r="Q215" s="223">
        <f>$D215*'Staff Allocation %'!N13</f>
        <v>0</v>
      </c>
      <c r="R215" s="223">
        <f>$D215*'Staff Allocation %'!O13</f>
        <v>0</v>
      </c>
      <c r="S215" s="223">
        <f>$D215*'Staff Allocation %'!P13</f>
        <v>0</v>
      </c>
      <c r="T215" s="223">
        <f>$D215*'Staff Allocation %'!Q13</f>
        <v>0</v>
      </c>
      <c r="U215" s="223">
        <f t="shared" si="9"/>
        <v>1242.85824</v>
      </c>
    </row>
    <row r="216" spans="2:21" hidden="1" outlineLevel="1" x14ac:dyDescent="0.25">
      <c r="B216" t="str">
        <f>'Staffing Plan'!A15</f>
        <v>Ruiz, Oscar</v>
      </c>
      <c r="D216" s="124">
        <f>Fringe!N16</f>
        <v>724.46400000000006</v>
      </c>
      <c r="F216" s="223">
        <f>$D216*'Staff Allocation %'!C14</f>
        <v>724.46400000000006</v>
      </c>
      <c r="G216" s="223">
        <f>$D216*'Staff Allocation %'!D14</f>
        <v>0</v>
      </c>
      <c r="H216" s="223">
        <f>$D216*'Staff Allocation %'!E14</f>
        <v>0</v>
      </c>
      <c r="I216" s="223">
        <f>$D216*'Staff Allocation %'!F14</f>
        <v>0</v>
      </c>
      <c r="J216" s="223">
        <f>$D216*'Staff Allocation %'!G14</f>
        <v>0</v>
      </c>
      <c r="K216" s="223">
        <f>$D216*'Staff Allocation %'!H14</f>
        <v>0</v>
      </c>
      <c r="L216" s="223">
        <f>$D216*'Staff Allocation %'!I14</f>
        <v>0</v>
      </c>
      <c r="M216" s="223">
        <f>$D216*'Staff Allocation %'!J14</f>
        <v>0</v>
      </c>
      <c r="N216" s="223">
        <f>$D216*'Staff Allocation %'!K14</f>
        <v>0</v>
      </c>
      <c r="O216" s="223">
        <f>$D216*'Staff Allocation %'!L14</f>
        <v>0</v>
      </c>
      <c r="P216" s="223">
        <f>$D216*'Staff Allocation %'!M14</f>
        <v>0</v>
      </c>
      <c r="Q216" s="223">
        <f>$D216*'Staff Allocation %'!N14</f>
        <v>0</v>
      </c>
      <c r="R216" s="223">
        <f>$D216*'Staff Allocation %'!O14</f>
        <v>0</v>
      </c>
      <c r="S216" s="223">
        <f>$D216*'Staff Allocation %'!P14</f>
        <v>0</v>
      </c>
      <c r="T216" s="223">
        <f>$D216*'Staff Allocation %'!Q14</f>
        <v>0</v>
      </c>
      <c r="U216" s="223">
        <f t="shared" si="9"/>
        <v>724.46400000000006</v>
      </c>
    </row>
    <row r="217" spans="2:21" hidden="1" outlineLevel="1" x14ac:dyDescent="0.25">
      <c r="B217" t="str">
        <f>'Staffing Plan'!A16</f>
        <v>Teague, Michelle N</v>
      </c>
      <c r="D217" s="124">
        <f>Fringe!N17</f>
        <v>874.911024</v>
      </c>
      <c r="F217" s="223">
        <f>$D217*'Staff Allocation %'!C15</f>
        <v>874.911024</v>
      </c>
      <c r="G217" s="223">
        <f>$D217*'Staff Allocation %'!D15</f>
        <v>0</v>
      </c>
      <c r="H217" s="223">
        <f>$D217*'Staff Allocation %'!E15</f>
        <v>0</v>
      </c>
      <c r="I217" s="223">
        <f>$D217*'Staff Allocation %'!F15</f>
        <v>0</v>
      </c>
      <c r="J217" s="223">
        <f>$D217*'Staff Allocation %'!G15</f>
        <v>0</v>
      </c>
      <c r="K217" s="223">
        <f>$D217*'Staff Allocation %'!H15</f>
        <v>0</v>
      </c>
      <c r="L217" s="223">
        <f>$D217*'Staff Allocation %'!I15</f>
        <v>0</v>
      </c>
      <c r="M217" s="223">
        <f>$D217*'Staff Allocation %'!J15</f>
        <v>0</v>
      </c>
      <c r="N217" s="223">
        <f>$D217*'Staff Allocation %'!K15</f>
        <v>0</v>
      </c>
      <c r="O217" s="223">
        <f>$D217*'Staff Allocation %'!L15</f>
        <v>0</v>
      </c>
      <c r="P217" s="223">
        <f>$D217*'Staff Allocation %'!M15</f>
        <v>0</v>
      </c>
      <c r="Q217" s="223">
        <f>$D217*'Staff Allocation %'!N15</f>
        <v>0</v>
      </c>
      <c r="R217" s="223">
        <f>$D217*'Staff Allocation %'!O15</f>
        <v>0</v>
      </c>
      <c r="S217" s="223">
        <f>$D217*'Staff Allocation %'!P15</f>
        <v>0</v>
      </c>
      <c r="T217" s="223">
        <f>$D217*'Staff Allocation %'!Q15</f>
        <v>0</v>
      </c>
      <c r="U217" s="223">
        <f t="shared" si="9"/>
        <v>874.911024</v>
      </c>
    </row>
    <row r="218" spans="2:21" hidden="1" outlineLevel="1" x14ac:dyDescent="0.25">
      <c r="B218" t="str">
        <f>'Staffing Plan'!A17</f>
        <v>Chelsia Stallworth</v>
      </c>
      <c r="D218" s="124">
        <f>Fringe!N18</f>
        <v>3826.6559999999999</v>
      </c>
      <c r="F218" s="223">
        <f>$D218*'Staff Allocation %'!C16</f>
        <v>3826.6559999999999</v>
      </c>
      <c r="G218" s="223">
        <f>$D218*'Staff Allocation %'!D16</f>
        <v>0</v>
      </c>
      <c r="H218" s="223">
        <f>$D218*'Staff Allocation %'!E16</f>
        <v>0</v>
      </c>
      <c r="I218" s="223">
        <f>$D218*'Staff Allocation %'!F16</f>
        <v>0</v>
      </c>
      <c r="J218" s="223">
        <f>$D218*'Staff Allocation %'!G16</f>
        <v>0</v>
      </c>
      <c r="K218" s="223">
        <f>$D218*'Staff Allocation %'!H16</f>
        <v>0</v>
      </c>
      <c r="L218" s="223">
        <f>$D218*'Staff Allocation %'!I16</f>
        <v>0</v>
      </c>
      <c r="M218" s="223">
        <f>$D218*'Staff Allocation %'!J16</f>
        <v>0</v>
      </c>
      <c r="N218" s="223">
        <f>$D218*'Staff Allocation %'!K16</f>
        <v>0</v>
      </c>
      <c r="O218" s="223">
        <f>$D218*'Staff Allocation %'!L16</f>
        <v>0</v>
      </c>
      <c r="P218" s="223">
        <f>$D218*'Staff Allocation %'!M16</f>
        <v>0</v>
      </c>
      <c r="Q218" s="223">
        <f>$D218*'Staff Allocation %'!N16</f>
        <v>0</v>
      </c>
      <c r="R218" s="223">
        <f>$D218*'Staff Allocation %'!O16</f>
        <v>0</v>
      </c>
      <c r="S218" s="223">
        <f>$D218*'Staff Allocation %'!P16</f>
        <v>0</v>
      </c>
      <c r="T218" s="223">
        <f>$D218*'Staff Allocation %'!Q16</f>
        <v>0</v>
      </c>
      <c r="U218" s="223">
        <f t="shared" si="9"/>
        <v>3826.6559999999999</v>
      </c>
    </row>
    <row r="219" spans="2:21" hidden="1" outlineLevel="1" x14ac:dyDescent="0.25">
      <c r="B219" t="str">
        <f>'Staffing Plan'!A18</f>
        <v xml:space="preserve">Vacant </v>
      </c>
      <c r="D219" s="124">
        <f>Fringe!N19</f>
        <v>557.28</v>
      </c>
      <c r="F219" s="223">
        <f>$D219*'Staff Allocation %'!C17</f>
        <v>0</v>
      </c>
      <c r="G219" s="223">
        <f>$D219*'Staff Allocation %'!D17</f>
        <v>0</v>
      </c>
      <c r="H219" s="223">
        <f>$D219*'Staff Allocation %'!E17</f>
        <v>0</v>
      </c>
      <c r="I219" s="223">
        <f>$D219*'Staff Allocation %'!F17</f>
        <v>0</v>
      </c>
      <c r="J219" s="223">
        <f>$D219*'Staff Allocation %'!G17</f>
        <v>0</v>
      </c>
      <c r="K219" s="223">
        <f>$D219*'Staff Allocation %'!H17</f>
        <v>0</v>
      </c>
      <c r="L219" s="223">
        <f>$D219*'Staff Allocation %'!I17</f>
        <v>0</v>
      </c>
      <c r="M219" s="223">
        <f>$D219*'Staff Allocation %'!J17</f>
        <v>0</v>
      </c>
      <c r="N219" s="223">
        <f>$D219*'Staff Allocation %'!K17</f>
        <v>0</v>
      </c>
      <c r="O219" s="223">
        <f>$D219*'Staff Allocation %'!L17</f>
        <v>0</v>
      </c>
      <c r="P219" s="223">
        <f>$D219*'Staff Allocation %'!M17</f>
        <v>0</v>
      </c>
      <c r="Q219" s="223">
        <f>$D219*'Staff Allocation %'!N17</f>
        <v>0</v>
      </c>
      <c r="R219" s="223">
        <f>$D219*'Staff Allocation %'!O17</f>
        <v>0</v>
      </c>
      <c r="S219" s="223">
        <f>$D219*'Staff Allocation %'!P17</f>
        <v>0</v>
      </c>
      <c r="T219" s="223">
        <f>$D219*'Staff Allocation %'!Q17</f>
        <v>0</v>
      </c>
      <c r="U219" s="223">
        <f t="shared" si="9"/>
        <v>0</v>
      </c>
    </row>
    <row r="220" spans="2:21" hidden="1" outlineLevel="1" x14ac:dyDescent="0.25">
      <c r="B220">
        <f>'Staffing Plan'!A19</f>
        <v>0</v>
      </c>
      <c r="D220" s="124">
        <f>Fringe!N20</f>
        <v>0</v>
      </c>
      <c r="F220" s="223">
        <f>$D220*'Staff Allocation %'!C18</f>
        <v>0</v>
      </c>
      <c r="G220" s="223">
        <f>$D220*'Staff Allocation %'!D18</f>
        <v>0</v>
      </c>
      <c r="H220" s="223">
        <f>$D220*'Staff Allocation %'!E18</f>
        <v>0</v>
      </c>
      <c r="I220" s="223">
        <f>$D220*'Staff Allocation %'!F18</f>
        <v>0</v>
      </c>
      <c r="J220" s="223">
        <f>$D220*'Staff Allocation %'!G18</f>
        <v>0</v>
      </c>
      <c r="K220" s="223">
        <f>$D220*'Staff Allocation %'!H18</f>
        <v>0</v>
      </c>
      <c r="L220" s="223">
        <f>$D220*'Staff Allocation %'!I18</f>
        <v>0</v>
      </c>
      <c r="M220" s="223">
        <f>$D220*'Staff Allocation %'!J18</f>
        <v>0</v>
      </c>
      <c r="N220" s="223">
        <f>$D220*'Staff Allocation %'!K18</f>
        <v>0</v>
      </c>
      <c r="O220" s="223">
        <f>$D220*'Staff Allocation %'!L18</f>
        <v>0</v>
      </c>
      <c r="P220" s="223">
        <f>$D220*'Staff Allocation %'!M18</f>
        <v>0</v>
      </c>
      <c r="Q220" s="223">
        <f>$D220*'Staff Allocation %'!N18</f>
        <v>0</v>
      </c>
      <c r="R220" s="223">
        <f>$D220*'Staff Allocation %'!O18</f>
        <v>0</v>
      </c>
      <c r="S220" s="223">
        <f>$D220*'Staff Allocation %'!P18</f>
        <v>0</v>
      </c>
      <c r="T220" s="223">
        <f>$D220*'Staff Allocation %'!Q18</f>
        <v>0</v>
      </c>
      <c r="U220" s="223">
        <f t="shared" si="9"/>
        <v>0</v>
      </c>
    </row>
    <row r="221" spans="2:21" hidden="1" outlineLevel="1" x14ac:dyDescent="0.25">
      <c r="B221">
        <f>'Staffing Plan'!A20</f>
        <v>0</v>
      </c>
      <c r="D221" s="124">
        <f>Fringe!N21</f>
        <v>0</v>
      </c>
      <c r="F221" s="223">
        <f>$D221*'Staff Allocation %'!C19</f>
        <v>0</v>
      </c>
      <c r="G221" s="223">
        <f>$D221*'Staff Allocation %'!D19</f>
        <v>0</v>
      </c>
      <c r="H221" s="223">
        <f>$D221*'Staff Allocation %'!E19</f>
        <v>0</v>
      </c>
      <c r="I221" s="223">
        <f>$D221*'Staff Allocation %'!F19</f>
        <v>0</v>
      </c>
      <c r="J221" s="223">
        <f>$D221*'Staff Allocation %'!G19</f>
        <v>0</v>
      </c>
      <c r="K221" s="223">
        <f>$D221*'Staff Allocation %'!H19</f>
        <v>0</v>
      </c>
      <c r="L221" s="223">
        <f>$D221*'Staff Allocation %'!I19</f>
        <v>0</v>
      </c>
      <c r="M221" s="223">
        <f>$D221*'Staff Allocation %'!J19</f>
        <v>0</v>
      </c>
      <c r="N221" s="223">
        <f>$D221*'Staff Allocation %'!K19</f>
        <v>0</v>
      </c>
      <c r="O221" s="223">
        <f>$D221*'Staff Allocation %'!L19</f>
        <v>0</v>
      </c>
      <c r="P221" s="223">
        <f>$D221*'Staff Allocation %'!M19</f>
        <v>0</v>
      </c>
      <c r="Q221" s="223">
        <f>$D221*'Staff Allocation %'!N19</f>
        <v>0</v>
      </c>
      <c r="R221" s="223">
        <f>$D221*'Staff Allocation %'!O19</f>
        <v>0</v>
      </c>
      <c r="S221" s="223">
        <f>$D221*'Staff Allocation %'!P19</f>
        <v>0</v>
      </c>
      <c r="T221" s="223">
        <f>$D221*'Staff Allocation %'!Q19</f>
        <v>0</v>
      </c>
      <c r="U221" s="223">
        <f t="shared" si="9"/>
        <v>0</v>
      </c>
    </row>
    <row r="222" spans="2:21" hidden="1" outlineLevel="1" x14ac:dyDescent="0.25">
      <c r="B222" t="str">
        <f>'Staffing Plan'!A21</f>
        <v>Vacant</v>
      </c>
      <c r="D222" s="124">
        <f>Fringe!N22</f>
        <v>258</v>
      </c>
      <c r="F222" s="223">
        <f>$D222*'Staff Allocation %'!C20</f>
        <v>258</v>
      </c>
      <c r="G222" s="223">
        <f>$D222*'Staff Allocation %'!D20</f>
        <v>0</v>
      </c>
      <c r="H222" s="223">
        <f>$D222*'Staff Allocation %'!E20</f>
        <v>0</v>
      </c>
      <c r="I222" s="223">
        <f>$D222*'Staff Allocation %'!F20</f>
        <v>0</v>
      </c>
      <c r="J222" s="223">
        <f>$D222*'Staff Allocation %'!G20</f>
        <v>0</v>
      </c>
      <c r="K222" s="223">
        <f>$D222*'Staff Allocation %'!H20</f>
        <v>0</v>
      </c>
      <c r="L222" s="223">
        <f>$D222*'Staff Allocation %'!I20</f>
        <v>0</v>
      </c>
      <c r="M222" s="223">
        <f>$D222*'Staff Allocation %'!J20</f>
        <v>0</v>
      </c>
      <c r="N222" s="223">
        <f>$D222*'Staff Allocation %'!K20</f>
        <v>0</v>
      </c>
      <c r="O222" s="223">
        <f>$D222*'Staff Allocation %'!L20</f>
        <v>0</v>
      </c>
      <c r="P222" s="223">
        <f>$D222*'Staff Allocation %'!M20</f>
        <v>0</v>
      </c>
      <c r="Q222" s="223">
        <f>$D222*'Staff Allocation %'!N20</f>
        <v>0</v>
      </c>
      <c r="R222" s="223">
        <f>$D222*'Staff Allocation %'!O20</f>
        <v>0</v>
      </c>
      <c r="S222" s="223">
        <f>$D222*'Staff Allocation %'!P20</f>
        <v>0</v>
      </c>
      <c r="T222" s="223">
        <f>$D222*'Staff Allocation %'!Q20</f>
        <v>0</v>
      </c>
      <c r="U222" s="223">
        <f t="shared" si="9"/>
        <v>258</v>
      </c>
    </row>
    <row r="223" spans="2:21" hidden="1" outlineLevel="1" x14ac:dyDescent="0.25">
      <c r="B223">
        <f>'Staffing Plan'!A22</f>
        <v>0</v>
      </c>
      <c r="D223" s="124">
        <f>Fringe!N23</f>
        <v>0</v>
      </c>
      <c r="F223" s="223">
        <f>$D223*'Staff Allocation %'!C21</f>
        <v>0</v>
      </c>
      <c r="G223" s="223">
        <f>$D223*'Staff Allocation %'!D21</f>
        <v>0</v>
      </c>
      <c r="H223" s="223">
        <f>$D223*'Staff Allocation %'!E21</f>
        <v>0</v>
      </c>
      <c r="I223" s="223">
        <f>$D223*'Staff Allocation %'!F21</f>
        <v>0</v>
      </c>
      <c r="J223" s="223">
        <f>$D223*'Staff Allocation %'!G21</f>
        <v>0</v>
      </c>
      <c r="K223" s="223">
        <f>$D223*'Staff Allocation %'!H21</f>
        <v>0</v>
      </c>
      <c r="L223" s="223">
        <f>$D223*'Staff Allocation %'!I21</f>
        <v>0</v>
      </c>
      <c r="M223" s="223">
        <f>$D223*'Staff Allocation %'!J21</f>
        <v>0</v>
      </c>
      <c r="N223" s="223">
        <f>$D223*'Staff Allocation %'!K21</f>
        <v>0</v>
      </c>
      <c r="O223" s="223">
        <f>$D223*'Staff Allocation %'!L21</f>
        <v>0</v>
      </c>
      <c r="P223" s="223">
        <f>$D223*'Staff Allocation %'!M21</f>
        <v>0</v>
      </c>
      <c r="Q223" s="223">
        <f>$D223*'Staff Allocation %'!N21</f>
        <v>0</v>
      </c>
      <c r="R223" s="223">
        <f>$D223*'Staff Allocation %'!O21</f>
        <v>0</v>
      </c>
      <c r="S223" s="223">
        <f>$D223*'Staff Allocation %'!P21</f>
        <v>0</v>
      </c>
      <c r="T223" s="223">
        <f>$D223*'Staff Allocation %'!Q21</f>
        <v>0</v>
      </c>
      <c r="U223" s="223">
        <f t="shared" si="9"/>
        <v>0</v>
      </c>
    </row>
    <row r="224" spans="2:21" hidden="1" outlineLevel="1" x14ac:dyDescent="0.25">
      <c r="B224" t="str">
        <f>'Staffing Plan'!A23</f>
        <v>Vacant</v>
      </c>
      <c r="D224" s="124">
        <f>Fringe!N24</f>
        <v>0</v>
      </c>
      <c r="F224" s="223">
        <f>$D224*'Staff Allocation %'!C22</f>
        <v>0</v>
      </c>
      <c r="G224" s="223">
        <f>$D224*'Staff Allocation %'!D22</f>
        <v>0</v>
      </c>
      <c r="H224" s="223">
        <f>$D224*'Staff Allocation %'!E22</f>
        <v>0</v>
      </c>
      <c r="I224" s="223">
        <f>$D224*'Staff Allocation %'!F22</f>
        <v>0</v>
      </c>
      <c r="J224" s="223">
        <f>$D224*'Staff Allocation %'!G22</f>
        <v>0</v>
      </c>
      <c r="K224" s="223">
        <f>$D224*'Staff Allocation %'!H22</f>
        <v>0</v>
      </c>
      <c r="L224" s="223">
        <f>$D224*'Staff Allocation %'!I22</f>
        <v>0</v>
      </c>
      <c r="M224" s="223">
        <f>$D224*'Staff Allocation %'!J22</f>
        <v>0</v>
      </c>
      <c r="N224" s="223">
        <f>$D224*'Staff Allocation %'!K22</f>
        <v>0</v>
      </c>
      <c r="O224" s="223">
        <f>$D224*'Staff Allocation %'!L22</f>
        <v>0</v>
      </c>
      <c r="P224" s="223">
        <f>$D224*'Staff Allocation %'!M22</f>
        <v>0</v>
      </c>
      <c r="Q224" s="223">
        <f>$D224*'Staff Allocation %'!N22</f>
        <v>0</v>
      </c>
      <c r="R224" s="223">
        <f>$D224*'Staff Allocation %'!O22</f>
        <v>0</v>
      </c>
      <c r="S224" s="223">
        <f>$D224*'Staff Allocation %'!P22</f>
        <v>0</v>
      </c>
      <c r="T224" s="223">
        <f>$D224*'Staff Allocation %'!Q22</f>
        <v>0</v>
      </c>
      <c r="U224" s="223">
        <f t="shared" si="9"/>
        <v>0</v>
      </c>
    </row>
    <row r="225" spans="2:21" hidden="1" outlineLevel="1" x14ac:dyDescent="0.25">
      <c r="B225" t="str">
        <f>'Staffing Plan'!A24</f>
        <v>CSF Performance Pay/ Avid Teaching</v>
      </c>
      <c r="D225" s="124">
        <f>Fringe!N25</f>
        <v>309.60000000000002</v>
      </c>
      <c r="F225" s="223">
        <f>$D225*'Staff Allocation %'!C23</f>
        <v>0</v>
      </c>
      <c r="G225" s="223">
        <f>$D225*'Staff Allocation %'!D23</f>
        <v>309.60000000000002</v>
      </c>
      <c r="H225" s="223">
        <f>$D225*'Staff Allocation %'!E23</f>
        <v>0</v>
      </c>
      <c r="I225" s="223">
        <f>$D225*'Staff Allocation %'!F23</f>
        <v>0</v>
      </c>
      <c r="J225" s="223">
        <f>$D225*'Staff Allocation %'!G23</f>
        <v>0</v>
      </c>
      <c r="K225" s="223">
        <f>$D225*'Staff Allocation %'!H23</f>
        <v>0</v>
      </c>
      <c r="L225" s="223">
        <f>$D225*'Staff Allocation %'!I23</f>
        <v>0</v>
      </c>
      <c r="M225" s="223">
        <f>$D225*'Staff Allocation %'!J23</f>
        <v>0</v>
      </c>
      <c r="N225" s="223">
        <f>$D225*'Staff Allocation %'!K23</f>
        <v>0</v>
      </c>
      <c r="O225" s="223">
        <f>$D225*'Staff Allocation %'!L23</f>
        <v>0</v>
      </c>
      <c r="P225" s="223">
        <f>$D225*'Staff Allocation %'!M23</f>
        <v>0</v>
      </c>
      <c r="Q225" s="223">
        <f>$D225*'Staff Allocation %'!N23</f>
        <v>0</v>
      </c>
      <c r="R225" s="223">
        <f>$D225*'Staff Allocation %'!O23</f>
        <v>0</v>
      </c>
      <c r="S225" s="223">
        <f>$D225*'Staff Allocation %'!P23</f>
        <v>0</v>
      </c>
      <c r="T225" s="223">
        <f>$D225*'Staff Allocation %'!Q23</f>
        <v>0</v>
      </c>
      <c r="U225" s="223">
        <f t="shared" si="9"/>
        <v>309.60000000000002</v>
      </c>
    </row>
    <row r="226" spans="2:21" hidden="1" outlineLevel="1" x14ac:dyDescent="0.25">
      <c r="B226" t="str">
        <f>'Staffing Plan'!A25</f>
        <v>Mares, Yizza</v>
      </c>
      <c r="D226" s="124">
        <f>Fringe!N26</f>
        <v>825.6</v>
      </c>
      <c r="F226" s="223">
        <f>$D226*'Staff Allocation %'!C24</f>
        <v>0</v>
      </c>
      <c r="G226" s="223">
        <f>$D226*'Staff Allocation %'!D24</f>
        <v>0</v>
      </c>
      <c r="H226" s="223">
        <f>$D226*'Staff Allocation %'!E24</f>
        <v>825.6</v>
      </c>
      <c r="I226" s="223">
        <f>$D226*'Staff Allocation %'!F24</f>
        <v>0</v>
      </c>
      <c r="J226" s="223">
        <f>$D226*'Staff Allocation %'!G24</f>
        <v>0</v>
      </c>
      <c r="K226" s="223">
        <f>$D226*'Staff Allocation %'!H24</f>
        <v>0</v>
      </c>
      <c r="L226" s="223">
        <f>$D226*'Staff Allocation %'!I24</f>
        <v>0</v>
      </c>
      <c r="M226" s="223">
        <f>$D226*'Staff Allocation %'!J24</f>
        <v>0</v>
      </c>
      <c r="N226" s="223">
        <f>$D226*'Staff Allocation %'!K24</f>
        <v>0</v>
      </c>
      <c r="O226" s="223">
        <f>$D226*'Staff Allocation %'!L24</f>
        <v>0</v>
      </c>
      <c r="P226" s="223">
        <f>$D226*'Staff Allocation %'!M24</f>
        <v>0</v>
      </c>
      <c r="Q226" s="223">
        <f>$D226*'Staff Allocation %'!N24</f>
        <v>0</v>
      </c>
      <c r="R226" s="223">
        <f>$D226*'Staff Allocation %'!O24</f>
        <v>0</v>
      </c>
      <c r="S226" s="223">
        <f>$D226*'Staff Allocation %'!P24</f>
        <v>0</v>
      </c>
      <c r="T226" s="223">
        <f>$D226*'Staff Allocation %'!Q24</f>
        <v>0</v>
      </c>
      <c r="U226" s="223">
        <f t="shared" si="9"/>
        <v>825.6</v>
      </c>
    </row>
    <row r="227" spans="2:21" hidden="1" outlineLevel="1" x14ac:dyDescent="0.25">
      <c r="B227" t="str">
        <f>'Staffing Plan'!A26</f>
        <v>Employee 18</v>
      </c>
      <c r="D227" s="124">
        <f>Fringe!N27</f>
        <v>0</v>
      </c>
      <c r="F227" s="223">
        <f>$D227*'Staff Allocation %'!C25</f>
        <v>0</v>
      </c>
      <c r="G227" s="223">
        <f>$D227*'Staff Allocation %'!D25</f>
        <v>0</v>
      </c>
      <c r="H227" s="223">
        <f>$D227*'Staff Allocation %'!E25</f>
        <v>0</v>
      </c>
      <c r="I227" s="223">
        <f>$D227*'Staff Allocation %'!F25</f>
        <v>0</v>
      </c>
      <c r="J227" s="223">
        <f>$D227*'Staff Allocation %'!G25</f>
        <v>0</v>
      </c>
      <c r="K227" s="223">
        <f>$D227*'Staff Allocation %'!H25</f>
        <v>0</v>
      </c>
      <c r="L227" s="223">
        <f>$D227*'Staff Allocation %'!I25</f>
        <v>0</v>
      </c>
      <c r="M227" s="223">
        <f>$D227*'Staff Allocation %'!J25</f>
        <v>0</v>
      </c>
      <c r="N227" s="223">
        <f>$D227*'Staff Allocation %'!K25</f>
        <v>0</v>
      </c>
      <c r="O227" s="223">
        <f>$D227*'Staff Allocation %'!L25</f>
        <v>0</v>
      </c>
      <c r="P227" s="223">
        <f>$D227*'Staff Allocation %'!M25</f>
        <v>0</v>
      </c>
      <c r="Q227" s="223">
        <f>$D227*'Staff Allocation %'!N25</f>
        <v>0</v>
      </c>
      <c r="R227" s="223">
        <f>$D227*'Staff Allocation %'!O25</f>
        <v>0</v>
      </c>
      <c r="S227" s="223">
        <f>$D227*'Staff Allocation %'!P25</f>
        <v>0</v>
      </c>
      <c r="T227" s="223">
        <f>$D227*'Staff Allocation %'!Q25</f>
        <v>0</v>
      </c>
      <c r="U227" s="223">
        <f t="shared" si="9"/>
        <v>0</v>
      </c>
    </row>
    <row r="228" spans="2:21" hidden="1" outlineLevel="1" x14ac:dyDescent="0.25">
      <c r="B228" t="str">
        <f>'Staffing Plan'!A27</f>
        <v>Employee 19</v>
      </c>
      <c r="D228" s="124">
        <f>Fringe!N28</f>
        <v>0</v>
      </c>
      <c r="F228" s="223">
        <f>$D228*'Staff Allocation %'!C26</f>
        <v>0</v>
      </c>
      <c r="G228" s="223">
        <f>$D228*'Staff Allocation %'!D26</f>
        <v>0</v>
      </c>
      <c r="H228" s="223">
        <f>$D228*'Staff Allocation %'!E26</f>
        <v>0</v>
      </c>
      <c r="I228" s="223">
        <f>$D228*'Staff Allocation %'!F26</f>
        <v>0</v>
      </c>
      <c r="J228" s="223">
        <f>$D228*'Staff Allocation %'!G26</f>
        <v>0</v>
      </c>
      <c r="K228" s="223">
        <f>$D228*'Staff Allocation %'!H26</f>
        <v>0</v>
      </c>
      <c r="L228" s="223">
        <f>$D228*'Staff Allocation %'!I26</f>
        <v>0</v>
      </c>
      <c r="M228" s="223">
        <f>$D228*'Staff Allocation %'!J26</f>
        <v>0</v>
      </c>
      <c r="N228" s="223">
        <f>$D228*'Staff Allocation %'!K26</f>
        <v>0</v>
      </c>
      <c r="O228" s="223">
        <f>$D228*'Staff Allocation %'!L26</f>
        <v>0</v>
      </c>
      <c r="P228" s="223">
        <f>$D228*'Staff Allocation %'!M26</f>
        <v>0</v>
      </c>
      <c r="Q228" s="223">
        <f>$D228*'Staff Allocation %'!N26</f>
        <v>0</v>
      </c>
      <c r="R228" s="223">
        <f>$D228*'Staff Allocation %'!O26</f>
        <v>0</v>
      </c>
      <c r="S228" s="223">
        <f>$D228*'Staff Allocation %'!P26</f>
        <v>0</v>
      </c>
      <c r="T228" s="223">
        <f>$D228*'Staff Allocation %'!Q26</f>
        <v>0</v>
      </c>
      <c r="U228" s="223">
        <f t="shared" si="9"/>
        <v>0</v>
      </c>
    </row>
    <row r="229" spans="2:21" hidden="1" outlineLevel="1" x14ac:dyDescent="0.25">
      <c r="B229" t="str">
        <f>'Staffing Plan'!A28</f>
        <v>Employee 20</v>
      </c>
      <c r="D229" s="124">
        <f>Fringe!N29</f>
        <v>0</v>
      </c>
      <c r="F229" s="223">
        <f>$D229*'Staff Allocation %'!C27</f>
        <v>0</v>
      </c>
      <c r="G229" s="223">
        <f>$D229*'Staff Allocation %'!D27</f>
        <v>0</v>
      </c>
      <c r="H229" s="223">
        <f>$D229*'Staff Allocation %'!E27</f>
        <v>0</v>
      </c>
      <c r="I229" s="223">
        <f>$D229*'Staff Allocation %'!F27</f>
        <v>0</v>
      </c>
      <c r="J229" s="223">
        <f>$D229*'Staff Allocation %'!G27</f>
        <v>0</v>
      </c>
      <c r="K229" s="223">
        <f>$D229*'Staff Allocation %'!H27</f>
        <v>0</v>
      </c>
      <c r="L229" s="223">
        <f>$D229*'Staff Allocation %'!I27</f>
        <v>0</v>
      </c>
      <c r="M229" s="223">
        <f>$D229*'Staff Allocation %'!J27</f>
        <v>0</v>
      </c>
      <c r="N229" s="223">
        <f>$D229*'Staff Allocation %'!K27</f>
        <v>0</v>
      </c>
      <c r="O229" s="223">
        <f>$D229*'Staff Allocation %'!L27</f>
        <v>0</v>
      </c>
      <c r="P229" s="223">
        <f>$D229*'Staff Allocation %'!M27</f>
        <v>0</v>
      </c>
      <c r="Q229" s="223">
        <f>$D229*'Staff Allocation %'!N27</f>
        <v>0</v>
      </c>
      <c r="R229" s="223">
        <f>$D229*'Staff Allocation %'!O27</f>
        <v>0</v>
      </c>
      <c r="S229" s="223">
        <f>$D229*'Staff Allocation %'!P27</f>
        <v>0</v>
      </c>
      <c r="T229" s="223">
        <f>$D229*'Staff Allocation %'!Q27</f>
        <v>0</v>
      </c>
      <c r="U229" s="223">
        <f t="shared" si="9"/>
        <v>0</v>
      </c>
    </row>
    <row r="230" spans="2:21" hidden="1" outlineLevel="1" x14ac:dyDescent="0.25">
      <c r="B230" t="str">
        <f>'Staffing Plan'!A29</f>
        <v>Employee 21</v>
      </c>
      <c r="D230" s="124">
        <f>Fringe!N30</f>
        <v>0</v>
      </c>
      <c r="F230" s="223">
        <f>$D230*'Staff Allocation %'!C28</f>
        <v>0</v>
      </c>
      <c r="G230" s="223">
        <f>$D230*'Staff Allocation %'!D28</f>
        <v>0</v>
      </c>
      <c r="H230" s="223">
        <f>$D230*'Staff Allocation %'!E28</f>
        <v>0</v>
      </c>
      <c r="I230" s="223">
        <f>$D230*'Staff Allocation %'!F28</f>
        <v>0</v>
      </c>
      <c r="J230" s="223">
        <f>$D230*'Staff Allocation %'!G28</f>
        <v>0</v>
      </c>
      <c r="K230" s="223">
        <f>$D230*'Staff Allocation %'!H28</f>
        <v>0</v>
      </c>
      <c r="L230" s="223">
        <f>$D230*'Staff Allocation %'!I28</f>
        <v>0</v>
      </c>
      <c r="M230" s="223">
        <f>$D230*'Staff Allocation %'!J28</f>
        <v>0</v>
      </c>
      <c r="N230" s="223">
        <f>$D230*'Staff Allocation %'!K28</f>
        <v>0</v>
      </c>
      <c r="O230" s="223">
        <f>$D230*'Staff Allocation %'!L28</f>
        <v>0</v>
      </c>
      <c r="P230" s="223">
        <f>$D230*'Staff Allocation %'!M28</f>
        <v>0</v>
      </c>
      <c r="Q230" s="223">
        <f>$D230*'Staff Allocation %'!N28</f>
        <v>0</v>
      </c>
      <c r="R230" s="223">
        <f>$D230*'Staff Allocation %'!O28</f>
        <v>0</v>
      </c>
      <c r="S230" s="223">
        <f>$D230*'Staff Allocation %'!P28</f>
        <v>0</v>
      </c>
      <c r="T230" s="223">
        <f>$D230*'Staff Allocation %'!Q28</f>
        <v>0</v>
      </c>
      <c r="U230" s="223">
        <f t="shared" si="9"/>
        <v>0</v>
      </c>
    </row>
    <row r="231" spans="2:21" hidden="1" outlineLevel="1" x14ac:dyDescent="0.25">
      <c r="B231" t="str">
        <f>'Staffing Plan'!A30</f>
        <v>Employee 22</v>
      </c>
      <c r="D231" s="124">
        <f>Fringe!N31</f>
        <v>0</v>
      </c>
      <c r="F231" s="223">
        <f>$D231*'Staff Allocation %'!C29</f>
        <v>0</v>
      </c>
      <c r="G231" s="223">
        <f>$D231*'Staff Allocation %'!D29</f>
        <v>0</v>
      </c>
      <c r="H231" s="223">
        <f>$D231*'Staff Allocation %'!E29</f>
        <v>0</v>
      </c>
      <c r="I231" s="223">
        <f>$D231*'Staff Allocation %'!F29</f>
        <v>0</v>
      </c>
      <c r="J231" s="223">
        <f>$D231*'Staff Allocation %'!G29</f>
        <v>0</v>
      </c>
      <c r="K231" s="223">
        <f>$D231*'Staff Allocation %'!H29</f>
        <v>0</v>
      </c>
      <c r="L231" s="223">
        <f>$D231*'Staff Allocation %'!I29</f>
        <v>0</v>
      </c>
      <c r="M231" s="223">
        <f>$D231*'Staff Allocation %'!J29</f>
        <v>0</v>
      </c>
      <c r="N231" s="223">
        <f>$D231*'Staff Allocation %'!K29</f>
        <v>0</v>
      </c>
      <c r="O231" s="223">
        <f>$D231*'Staff Allocation %'!L29</f>
        <v>0</v>
      </c>
      <c r="P231" s="223">
        <f>$D231*'Staff Allocation %'!M29</f>
        <v>0</v>
      </c>
      <c r="Q231" s="223">
        <f>$D231*'Staff Allocation %'!N29</f>
        <v>0</v>
      </c>
      <c r="R231" s="223">
        <f>$D231*'Staff Allocation %'!O29</f>
        <v>0</v>
      </c>
      <c r="S231" s="223">
        <f>$D231*'Staff Allocation %'!P29</f>
        <v>0</v>
      </c>
      <c r="T231" s="223">
        <f>$D231*'Staff Allocation %'!Q29</f>
        <v>0</v>
      </c>
      <c r="U231" s="223">
        <f t="shared" si="9"/>
        <v>0</v>
      </c>
    </row>
    <row r="232" spans="2:21" hidden="1" outlineLevel="1" x14ac:dyDescent="0.25">
      <c r="B232" t="str">
        <f>'Staffing Plan'!A31</f>
        <v>Employee 23</v>
      </c>
      <c r="D232" s="124">
        <f>Fringe!N32</f>
        <v>0</v>
      </c>
      <c r="F232" s="223">
        <f>$D232*'Staff Allocation %'!C30</f>
        <v>0</v>
      </c>
      <c r="G232" s="223">
        <f>$D232*'Staff Allocation %'!D30</f>
        <v>0</v>
      </c>
      <c r="H232" s="223">
        <f>$D232*'Staff Allocation %'!E30</f>
        <v>0</v>
      </c>
      <c r="I232" s="223">
        <f>$D232*'Staff Allocation %'!F30</f>
        <v>0</v>
      </c>
      <c r="J232" s="223">
        <f>$D232*'Staff Allocation %'!G30</f>
        <v>0</v>
      </c>
      <c r="K232" s="223">
        <f>$D232*'Staff Allocation %'!H30</f>
        <v>0</v>
      </c>
      <c r="L232" s="223">
        <f>$D232*'Staff Allocation %'!I30</f>
        <v>0</v>
      </c>
      <c r="M232" s="223">
        <f>$D232*'Staff Allocation %'!J30</f>
        <v>0</v>
      </c>
      <c r="N232" s="223">
        <f>$D232*'Staff Allocation %'!K30</f>
        <v>0</v>
      </c>
      <c r="O232" s="223">
        <f>$D232*'Staff Allocation %'!L30</f>
        <v>0</v>
      </c>
      <c r="P232" s="223">
        <f>$D232*'Staff Allocation %'!M30</f>
        <v>0</v>
      </c>
      <c r="Q232" s="223">
        <f>$D232*'Staff Allocation %'!N30</f>
        <v>0</v>
      </c>
      <c r="R232" s="223">
        <f>$D232*'Staff Allocation %'!O30</f>
        <v>0</v>
      </c>
      <c r="S232" s="223">
        <f>$D232*'Staff Allocation %'!P30</f>
        <v>0</v>
      </c>
      <c r="T232" s="223">
        <f>$D232*'Staff Allocation %'!Q30</f>
        <v>0</v>
      </c>
      <c r="U232" s="223">
        <f t="shared" si="9"/>
        <v>0</v>
      </c>
    </row>
    <row r="233" spans="2:21" hidden="1" outlineLevel="1" x14ac:dyDescent="0.25">
      <c r="B233" t="str">
        <f>'Staffing Plan'!A32</f>
        <v>Employee 24</v>
      </c>
      <c r="D233" s="124">
        <f>Fringe!N33</f>
        <v>0</v>
      </c>
      <c r="F233" s="223">
        <f>$D233*'Staff Allocation %'!C31</f>
        <v>0</v>
      </c>
      <c r="G233" s="223">
        <f>$D233*'Staff Allocation %'!D31</f>
        <v>0</v>
      </c>
      <c r="H233" s="223">
        <f>$D233*'Staff Allocation %'!E31</f>
        <v>0</v>
      </c>
      <c r="I233" s="223">
        <f>$D233*'Staff Allocation %'!F31</f>
        <v>0</v>
      </c>
      <c r="J233" s="223">
        <f>$D233*'Staff Allocation %'!G31</f>
        <v>0</v>
      </c>
      <c r="K233" s="223">
        <f>$D233*'Staff Allocation %'!H31</f>
        <v>0</v>
      </c>
      <c r="L233" s="223">
        <f>$D233*'Staff Allocation %'!I31</f>
        <v>0</v>
      </c>
      <c r="M233" s="223">
        <f>$D233*'Staff Allocation %'!J31</f>
        <v>0</v>
      </c>
      <c r="N233" s="223">
        <f>$D233*'Staff Allocation %'!K31</f>
        <v>0</v>
      </c>
      <c r="O233" s="223">
        <f>$D233*'Staff Allocation %'!L31</f>
        <v>0</v>
      </c>
      <c r="P233" s="223">
        <f>$D233*'Staff Allocation %'!M31</f>
        <v>0</v>
      </c>
      <c r="Q233" s="223">
        <f>$D233*'Staff Allocation %'!N31</f>
        <v>0</v>
      </c>
      <c r="R233" s="223">
        <f>$D233*'Staff Allocation %'!O31</f>
        <v>0</v>
      </c>
      <c r="S233" s="223">
        <f>$D233*'Staff Allocation %'!P31</f>
        <v>0</v>
      </c>
      <c r="T233" s="223">
        <f>$D233*'Staff Allocation %'!Q31</f>
        <v>0</v>
      </c>
      <c r="U233" s="223">
        <f t="shared" si="9"/>
        <v>0</v>
      </c>
    </row>
    <row r="234" spans="2:21" hidden="1" outlineLevel="1" x14ac:dyDescent="0.25">
      <c r="B234" t="str">
        <f>'Staffing Plan'!A33</f>
        <v>Employee 25</v>
      </c>
      <c r="D234" s="124">
        <f>Fringe!N34</f>
        <v>0</v>
      </c>
      <c r="F234" s="223">
        <f>$D234*'Staff Allocation %'!C32</f>
        <v>0</v>
      </c>
      <c r="G234" s="223">
        <f>$D234*'Staff Allocation %'!D32</f>
        <v>0</v>
      </c>
      <c r="H234" s="223">
        <f>$D234*'Staff Allocation %'!E32</f>
        <v>0</v>
      </c>
      <c r="I234" s="223">
        <f>$D234*'Staff Allocation %'!F32</f>
        <v>0</v>
      </c>
      <c r="J234" s="223">
        <f>$D234*'Staff Allocation %'!G32</f>
        <v>0</v>
      </c>
      <c r="K234" s="223">
        <f>$D234*'Staff Allocation %'!H32</f>
        <v>0</v>
      </c>
      <c r="L234" s="223">
        <f>$D234*'Staff Allocation %'!I32</f>
        <v>0</v>
      </c>
      <c r="M234" s="223">
        <f>$D234*'Staff Allocation %'!J32</f>
        <v>0</v>
      </c>
      <c r="N234" s="223">
        <f>$D234*'Staff Allocation %'!K32</f>
        <v>0</v>
      </c>
      <c r="O234" s="223">
        <f>$D234*'Staff Allocation %'!L32</f>
        <v>0</v>
      </c>
      <c r="P234" s="223">
        <f>$D234*'Staff Allocation %'!M32</f>
        <v>0</v>
      </c>
      <c r="Q234" s="223">
        <f>$D234*'Staff Allocation %'!N32</f>
        <v>0</v>
      </c>
      <c r="R234" s="223">
        <f>$D234*'Staff Allocation %'!O32</f>
        <v>0</v>
      </c>
      <c r="S234" s="223">
        <f>$D234*'Staff Allocation %'!P32</f>
        <v>0</v>
      </c>
      <c r="T234" s="223">
        <f>$D234*'Staff Allocation %'!Q32</f>
        <v>0</v>
      </c>
      <c r="U234" s="223">
        <f t="shared" si="9"/>
        <v>0</v>
      </c>
    </row>
    <row r="235" spans="2:21" hidden="1" outlineLevel="1" x14ac:dyDescent="0.25">
      <c r="B235" t="str">
        <f>'Staffing Plan'!A34</f>
        <v>Employee 26</v>
      </c>
      <c r="D235" s="124">
        <f>Fringe!N35</f>
        <v>0</v>
      </c>
      <c r="F235" s="223">
        <f>$D235*'Staff Allocation %'!C33</f>
        <v>0</v>
      </c>
      <c r="G235" s="223">
        <f>$D235*'Staff Allocation %'!D33</f>
        <v>0</v>
      </c>
      <c r="H235" s="223">
        <f>$D235*'Staff Allocation %'!E33</f>
        <v>0</v>
      </c>
      <c r="I235" s="223">
        <f>$D235*'Staff Allocation %'!F33</f>
        <v>0</v>
      </c>
      <c r="J235" s="223">
        <f>$D235*'Staff Allocation %'!G33</f>
        <v>0</v>
      </c>
      <c r="K235" s="223">
        <f>$D235*'Staff Allocation %'!H33</f>
        <v>0</v>
      </c>
      <c r="L235" s="223">
        <f>$D235*'Staff Allocation %'!I33</f>
        <v>0</v>
      </c>
      <c r="M235" s="223">
        <f>$D235*'Staff Allocation %'!J33</f>
        <v>0</v>
      </c>
      <c r="N235" s="223">
        <f>$D235*'Staff Allocation %'!K33</f>
        <v>0</v>
      </c>
      <c r="O235" s="223">
        <f>$D235*'Staff Allocation %'!L33</f>
        <v>0</v>
      </c>
      <c r="P235" s="223">
        <f>$D235*'Staff Allocation %'!M33</f>
        <v>0</v>
      </c>
      <c r="Q235" s="223">
        <f>$D235*'Staff Allocation %'!N33</f>
        <v>0</v>
      </c>
      <c r="R235" s="223">
        <f>$D235*'Staff Allocation %'!O33</f>
        <v>0</v>
      </c>
      <c r="S235" s="223">
        <f>$D235*'Staff Allocation %'!P33</f>
        <v>0</v>
      </c>
      <c r="T235" s="223">
        <f>$D235*'Staff Allocation %'!Q33</f>
        <v>0</v>
      </c>
      <c r="U235" s="223">
        <f t="shared" si="9"/>
        <v>0</v>
      </c>
    </row>
    <row r="236" spans="2:21" hidden="1" outlineLevel="1" x14ac:dyDescent="0.25">
      <c r="B236" t="str">
        <f>'Staffing Plan'!A35</f>
        <v>Employee 27</v>
      </c>
      <c r="D236" s="124">
        <f>Fringe!N36</f>
        <v>0</v>
      </c>
      <c r="F236" s="223">
        <f>$D236*'Staff Allocation %'!C34</f>
        <v>0</v>
      </c>
      <c r="G236" s="223">
        <f>$D236*'Staff Allocation %'!D34</f>
        <v>0</v>
      </c>
      <c r="H236" s="223">
        <f>$D236*'Staff Allocation %'!E34</f>
        <v>0</v>
      </c>
      <c r="I236" s="223">
        <f>$D236*'Staff Allocation %'!F34</f>
        <v>0</v>
      </c>
      <c r="J236" s="223">
        <f>$D236*'Staff Allocation %'!G34</f>
        <v>0</v>
      </c>
      <c r="K236" s="223">
        <f>$D236*'Staff Allocation %'!H34</f>
        <v>0</v>
      </c>
      <c r="L236" s="223">
        <f>$D236*'Staff Allocation %'!I34</f>
        <v>0</v>
      </c>
      <c r="M236" s="223">
        <f>$D236*'Staff Allocation %'!J34</f>
        <v>0</v>
      </c>
      <c r="N236" s="223">
        <f>$D236*'Staff Allocation %'!K34</f>
        <v>0</v>
      </c>
      <c r="O236" s="223">
        <f>$D236*'Staff Allocation %'!L34</f>
        <v>0</v>
      </c>
      <c r="P236" s="223">
        <f>$D236*'Staff Allocation %'!M34</f>
        <v>0</v>
      </c>
      <c r="Q236" s="223">
        <f>$D236*'Staff Allocation %'!N34</f>
        <v>0</v>
      </c>
      <c r="R236" s="223">
        <f>$D236*'Staff Allocation %'!O34</f>
        <v>0</v>
      </c>
      <c r="S236" s="223">
        <f>$D236*'Staff Allocation %'!P34</f>
        <v>0</v>
      </c>
      <c r="T236" s="223">
        <f>$D236*'Staff Allocation %'!Q34</f>
        <v>0</v>
      </c>
      <c r="U236" s="223">
        <f t="shared" si="9"/>
        <v>0</v>
      </c>
    </row>
    <row r="237" spans="2:21" hidden="1" outlineLevel="1" x14ac:dyDescent="0.25">
      <c r="B237" t="str">
        <f>'Staffing Plan'!A36</f>
        <v>Employee 28</v>
      </c>
      <c r="D237" s="124">
        <f>Fringe!N37</f>
        <v>0</v>
      </c>
      <c r="F237" s="223">
        <f>$D237*'Staff Allocation %'!C35</f>
        <v>0</v>
      </c>
      <c r="G237" s="223">
        <f>$D237*'Staff Allocation %'!D35</f>
        <v>0</v>
      </c>
      <c r="H237" s="223">
        <f>$D237*'Staff Allocation %'!E35</f>
        <v>0</v>
      </c>
      <c r="I237" s="223">
        <f>$D237*'Staff Allocation %'!F35</f>
        <v>0</v>
      </c>
      <c r="J237" s="223">
        <f>$D237*'Staff Allocation %'!G35</f>
        <v>0</v>
      </c>
      <c r="K237" s="223">
        <f>$D237*'Staff Allocation %'!H35</f>
        <v>0</v>
      </c>
      <c r="L237" s="223">
        <f>$D237*'Staff Allocation %'!I35</f>
        <v>0</v>
      </c>
      <c r="M237" s="223">
        <f>$D237*'Staff Allocation %'!J35</f>
        <v>0</v>
      </c>
      <c r="N237" s="223">
        <f>$D237*'Staff Allocation %'!K35</f>
        <v>0</v>
      </c>
      <c r="O237" s="223">
        <f>$D237*'Staff Allocation %'!L35</f>
        <v>0</v>
      </c>
      <c r="P237" s="223">
        <f>$D237*'Staff Allocation %'!M35</f>
        <v>0</v>
      </c>
      <c r="Q237" s="223">
        <f>$D237*'Staff Allocation %'!N35</f>
        <v>0</v>
      </c>
      <c r="R237" s="223">
        <f>$D237*'Staff Allocation %'!O35</f>
        <v>0</v>
      </c>
      <c r="S237" s="223">
        <f>$D237*'Staff Allocation %'!P35</f>
        <v>0</v>
      </c>
      <c r="T237" s="223">
        <f>$D237*'Staff Allocation %'!Q35</f>
        <v>0</v>
      </c>
      <c r="U237" s="223">
        <f t="shared" si="9"/>
        <v>0</v>
      </c>
    </row>
    <row r="238" spans="2:21" hidden="1" outlineLevel="1" x14ac:dyDescent="0.25">
      <c r="B238" t="str">
        <f>'Staffing Plan'!A37</f>
        <v>Employee 29</v>
      </c>
      <c r="D238" s="124">
        <f>Fringe!N38</f>
        <v>0</v>
      </c>
      <c r="F238" s="223">
        <f>$D238*'Staff Allocation %'!C36</f>
        <v>0</v>
      </c>
      <c r="G238" s="223">
        <f>$D238*'Staff Allocation %'!D36</f>
        <v>0</v>
      </c>
      <c r="H238" s="223">
        <f>$D238*'Staff Allocation %'!E36</f>
        <v>0</v>
      </c>
      <c r="I238" s="223">
        <f>$D238*'Staff Allocation %'!F36</f>
        <v>0</v>
      </c>
      <c r="J238" s="223">
        <f>$D238*'Staff Allocation %'!G36</f>
        <v>0</v>
      </c>
      <c r="K238" s="223">
        <f>$D238*'Staff Allocation %'!H36</f>
        <v>0</v>
      </c>
      <c r="L238" s="223">
        <f>$D238*'Staff Allocation %'!I36</f>
        <v>0</v>
      </c>
      <c r="M238" s="223">
        <f>$D238*'Staff Allocation %'!J36</f>
        <v>0</v>
      </c>
      <c r="N238" s="223">
        <f>$D238*'Staff Allocation %'!K36</f>
        <v>0</v>
      </c>
      <c r="O238" s="223">
        <f>$D238*'Staff Allocation %'!L36</f>
        <v>0</v>
      </c>
      <c r="P238" s="223">
        <f>$D238*'Staff Allocation %'!M36</f>
        <v>0</v>
      </c>
      <c r="Q238" s="223">
        <f>$D238*'Staff Allocation %'!N36</f>
        <v>0</v>
      </c>
      <c r="R238" s="223">
        <f>$D238*'Staff Allocation %'!O36</f>
        <v>0</v>
      </c>
      <c r="S238" s="223">
        <f>$D238*'Staff Allocation %'!P36</f>
        <v>0</v>
      </c>
      <c r="T238" s="223">
        <f>$D238*'Staff Allocation %'!Q36</f>
        <v>0</v>
      </c>
      <c r="U238" s="223">
        <f t="shared" si="9"/>
        <v>0</v>
      </c>
    </row>
    <row r="239" spans="2:21" hidden="1" outlineLevel="1" x14ac:dyDescent="0.25">
      <c r="B239" t="str">
        <f>'Staffing Plan'!A38</f>
        <v>Employee 30</v>
      </c>
      <c r="D239" s="124">
        <f>Fringe!N39</f>
        <v>0</v>
      </c>
      <c r="F239" s="223">
        <f>$D239*'Staff Allocation %'!C37</f>
        <v>0</v>
      </c>
      <c r="G239" s="223">
        <f>$D239*'Staff Allocation %'!D37</f>
        <v>0</v>
      </c>
      <c r="H239" s="223">
        <f>$D239*'Staff Allocation %'!E37</f>
        <v>0</v>
      </c>
      <c r="I239" s="223">
        <f>$D239*'Staff Allocation %'!F37</f>
        <v>0</v>
      </c>
      <c r="J239" s="223">
        <f>$D239*'Staff Allocation %'!G37</f>
        <v>0</v>
      </c>
      <c r="K239" s="223">
        <f>$D239*'Staff Allocation %'!H37</f>
        <v>0</v>
      </c>
      <c r="L239" s="223">
        <f>$D239*'Staff Allocation %'!I37</f>
        <v>0</v>
      </c>
      <c r="M239" s="223">
        <f>$D239*'Staff Allocation %'!J37</f>
        <v>0</v>
      </c>
      <c r="N239" s="223">
        <f>$D239*'Staff Allocation %'!K37</f>
        <v>0</v>
      </c>
      <c r="O239" s="223">
        <f>$D239*'Staff Allocation %'!L37</f>
        <v>0</v>
      </c>
      <c r="P239" s="223">
        <f>$D239*'Staff Allocation %'!M37</f>
        <v>0</v>
      </c>
      <c r="Q239" s="223">
        <f>$D239*'Staff Allocation %'!N37</f>
        <v>0</v>
      </c>
      <c r="R239" s="223">
        <f>$D239*'Staff Allocation %'!O37</f>
        <v>0</v>
      </c>
      <c r="S239" s="223">
        <f>$D239*'Staff Allocation %'!P37</f>
        <v>0</v>
      </c>
      <c r="T239" s="223">
        <f>$D239*'Staff Allocation %'!Q37</f>
        <v>0</v>
      </c>
      <c r="U239" s="223">
        <f t="shared" si="9"/>
        <v>0</v>
      </c>
    </row>
    <row r="240" spans="2:21" hidden="1" outlineLevel="1" x14ac:dyDescent="0.25">
      <c r="B240" t="str">
        <f>'Staffing Plan'!A39</f>
        <v>Employee 31</v>
      </c>
      <c r="D240" s="124">
        <f>Fringe!N40</f>
        <v>0</v>
      </c>
      <c r="F240" s="223">
        <f>$D240*'Staff Allocation %'!C38</f>
        <v>0</v>
      </c>
      <c r="G240" s="223">
        <f>$D240*'Staff Allocation %'!D38</f>
        <v>0</v>
      </c>
      <c r="H240" s="223">
        <f>$D240*'Staff Allocation %'!E38</f>
        <v>0</v>
      </c>
      <c r="I240" s="223">
        <f>$D240*'Staff Allocation %'!F38</f>
        <v>0</v>
      </c>
      <c r="J240" s="223">
        <f>$D240*'Staff Allocation %'!G38</f>
        <v>0</v>
      </c>
      <c r="K240" s="223">
        <f>$D240*'Staff Allocation %'!H38</f>
        <v>0</v>
      </c>
      <c r="L240" s="223">
        <f>$D240*'Staff Allocation %'!I38</f>
        <v>0</v>
      </c>
      <c r="M240" s="223">
        <f>$D240*'Staff Allocation %'!J38</f>
        <v>0</v>
      </c>
      <c r="N240" s="223">
        <f>$D240*'Staff Allocation %'!K38</f>
        <v>0</v>
      </c>
      <c r="O240" s="223">
        <f>$D240*'Staff Allocation %'!L38</f>
        <v>0</v>
      </c>
      <c r="P240" s="223">
        <f>$D240*'Staff Allocation %'!M38</f>
        <v>0</v>
      </c>
      <c r="Q240" s="223">
        <f>$D240*'Staff Allocation %'!N38</f>
        <v>0</v>
      </c>
      <c r="R240" s="223">
        <f>$D240*'Staff Allocation %'!O38</f>
        <v>0</v>
      </c>
      <c r="S240" s="223">
        <f>$D240*'Staff Allocation %'!P38</f>
        <v>0</v>
      </c>
      <c r="T240" s="223">
        <f>$D240*'Staff Allocation %'!Q38</f>
        <v>0</v>
      </c>
      <c r="U240" s="223">
        <f t="shared" si="9"/>
        <v>0</v>
      </c>
    </row>
    <row r="241" spans="2:21" hidden="1" outlineLevel="1" x14ac:dyDescent="0.25">
      <c r="B241" t="str">
        <f>'Staffing Plan'!A40</f>
        <v>Employee 32</v>
      </c>
      <c r="D241" s="124">
        <f>Fringe!N41</f>
        <v>0</v>
      </c>
      <c r="F241" s="223">
        <f>$D241*'Staff Allocation %'!C39</f>
        <v>0</v>
      </c>
      <c r="G241" s="223">
        <f>$D241*'Staff Allocation %'!D39</f>
        <v>0</v>
      </c>
      <c r="H241" s="223">
        <f>$D241*'Staff Allocation %'!E39</f>
        <v>0</v>
      </c>
      <c r="I241" s="223">
        <f>$D241*'Staff Allocation %'!F39</f>
        <v>0</v>
      </c>
      <c r="J241" s="223">
        <f>$D241*'Staff Allocation %'!G39</f>
        <v>0</v>
      </c>
      <c r="K241" s="223">
        <f>$D241*'Staff Allocation %'!H39</f>
        <v>0</v>
      </c>
      <c r="L241" s="223">
        <f>$D241*'Staff Allocation %'!I39</f>
        <v>0</v>
      </c>
      <c r="M241" s="223">
        <f>$D241*'Staff Allocation %'!J39</f>
        <v>0</v>
      </c>
      <c r="N241" s="223">
        <f>$D241*'Staff Allocation %'!K39</f>
        <v>0</v>
      </c>
      <c r="O241" s="223">
        <f>$D241*'Staff Allocation %'!L39</f>
        <v>0</v>
      </c>
      <c r="P241" s="223">
        <f>$D241*'Staff Allocation %'!M39</f>
        <v>0</v>
      </c>
      <c r="Q241" s="223">
        <f>$D241*'Staff Allocation %'!N39</f>
        <v>0</v>
      </c>
      <c r="R241" s="223">
        <f>$D241*'Staff Allocation %'!O39</f>
        <v>0</v>
      </c>
      <c r="S241" s="223">
        <f>$D241*'Staff Allocation %'!P39</f>
        <v>0</v>
      </c>
      <c r="T241" s="223">
        <f>$D241*'Staff Allocation %'!Q39</f>
        <v>0</v>
      </c>
      <c r="U241" s="223">
        <f t="shared" si="9"/>
        <v>0</v>
      </c>
    </row>
    <row r="242" spans="2:21" hidden="1" outlineLevel="1" x14ac:dyDescent="0.25">
      <c r="B242" t="str">
        <f>'Staffing Plan'!A41</f>
        <v>Employee 33</v>
      </c>
      <c r="D242" s="124">
        <f>Fringe!N42</f>
        <v>0</v>
      </c>
      <c r="F242" s="223">
        <f>$D242*'Staff Allocation %'!C40</f>
        <v>0</v>
      </c>
      <c r="G242" s="223">
        <f>$D242*'Staff Allocation %'!D40</f>
        <v>0</v>
      </c>
      <c r="H242" s="223">
        <f>$D242*'Staff Allocation %'!E40</f>
        <v>0</v>
      </c>
      <c r="I242" s="223">
        <f>$D242*'Staff Allocation %'!F40</f>
        <v>0</v>
      </c>
      <c r="J242" s="223">
        <f>$D242*'Staff Allocation %'!G40</f>
        <v>0</v>
      </c>
      <c r="K242" s="223">
        <f>$D242*'Staff Allocation %'!H40</f>
        <v>0</v>
      </c>
      <c r="L242" s="223">
        <f>$D242*'Staff Allocation %'!I40</f>
        <v>0</v>
      </c>
      <c r="M242" s="223">
        <f>$D242*'Staff Allocation %'!J40</f>
        <v>0</v>
      </c>
      <c r="N242" s="223">
        <f>$D242*'Staff Allocation %'!K40</f>
        <v>0</v>
      </c>
      <c r="O242" s="223">
        <f>$D242*'Staff Allocation %'!L40</f>
        <v>0</v>
      </c>
      <c r="P242" s="223">
        <f>$D242*'Staff Allocation %'!M40</f>
        <v>0</v>
      </c>
      <c r="Q242" s="223">
        <f>$D242*'Staff Allocation %'!N40</f>
        <v>0</v>
      </c>
      <c r="R242" s="223">
        <f>$D242*'Staff Allocation %'!O40</f>
        <v>0</v>
      </c>
      <c r="S242" s="223">
        <f>$D242*'Staff Allocation %'!P40</f>
        <v>0</v>
      </c>
      <c r="T242" s="223">
        <f>$D242*'Staff Allocation %'!Q40</f>
        <v>0</v>
      </c>
      <c r="U242" s="223">
        <f t="shared" si="9"/>
        <v>0</v>
      </c>
    </row>
    <row r="243" spans="2:21" hidden="1" outlineLevel="1" x14ac:dyDescent="0.25">
      <c r="B243" t="str">
        <f>'Staffing Plan'!A42</f>
        <v>Employee 34</v>
      </c>
      <c r="D243" s="124">
        <f>Fringe!N43</f>
        <v>0</v>
      </c>
      <c r="F243" s="223">
        <f>$D243*'Staff Allocation %'!C41</f>
        <v>0</v>
      </c>
      <c r="G243" s="223">
        <f>$D243*'Staff Allocation %'!D41</f>
        <v>0</v>
      </c>
      <c r="H243" s="223">
        <f>$D243*'Staff Allocation %'!E41</f>
        <v>0</v>
      </c>
      <c r="I243" s="223">
        <f>$D243*'Staff Allocation %'!F41</f>
        <v>0</v>
      </c>
      <c r="J243" s="223">
        <f>$D243*'Staff Allocation %'!G41</f>
        <v>0</v>
      </c>
      <c r="K243" s="223">
        <f>$D243*'Staff Allocation %'!H41</f>
        <v>0</v>
      </c>
      <c r="L243" s="223">
        <f>$D243*'Staff Allocation %'!I41</f>
        <v>0</v>
      </c>
      <c r="M243" s="223">
        <f>$D243*'Staff Allocation %'!J41</f>
        <v>0</v>
      </c>
      <c r="N243" s="223">
        <f>$D243*'Staff Allocation %'!K41</f>
        <v>0</v>
      </c>
      <c r="O243" s="223">
        <f>$D243*'Staff Allocation %'!L41</f>
        <v>0</v>
      </c>
      <c r="P243" s="223">
        <f>$D243*'Staff Allocation %'!M41</f>
        <v>0</v>
      </c>
      <c r="Q243" s="223">
        <f>$D243*'Staff Allocation %'!N41</f>
        <v>0</v>
      </c>
      <c r="R243" s="223">
        <f>$D243*'Staff Allocation %'!O41</f>
        <v>0</v>
      </c>
      <c r="S243" s="223">
        <f>$D243*'Staff Allocation %'!P41</f>
        <v>0</v>
      </c>
      <c r="T243" s="223">
        <f>$D243*'Staff Allocation %'!Q41</f>
        <v>0</v>
      </c>
      <c r="U243" s="223">
        <f t="shared" si="9"/>
        <v>0</v>
      </c>
    </row>
    <row r="244" spans="2:21" hidden="1" outlineLevel="1" x14ac:dyDescent="0.25">
      <c r="B244" t="str">
        <f>'Staffing Plan'!A43</f>
        <v>Employee 35</v>
      </c>
      <c r="D244" s="124">
        <f>Fringe!N44</f>
        <v>0</v>
      </c>
      <c r="F244" s="223">
        <f>$D244*'Staff Allocation %'!C42</f>
        <v>0</v>
      </c>
      <c r="G244" s="223">
        <f>$D244*'Staff Allocation %'!D42</f>
        <v>0</v>
      </c>
      <c r="H244" s="223">
        <f>$D244*'Staff Allocation %'!E42</f>
        <v>0</v>
      </c>
      <c r="I244" s="223">
        <f>$D244*'Staff Allocation %'!F42</f>
        <v>0</v>
      </c>
      <c r="J244" s="223">
        <f>$D244*'Staff Allocation %'!G42</f>
        <v>0</v>
      </c>
      <c r="K244" s="223">
        <f>$D244*'Staff Allocation %'!H42</f>
        <v>0</v>
      </c>
      <c r="L244" s="223">
        <f>$D244*'Staff Allocation %'!I42</f>
        <v>0</v>
      </c>
      <c r="M244" s="223">
        <f>$D244*'Staff Allocation %'!J42</f>
        <v>0</v>
      </c>
      <c r="N244" s="223">
        <f>$D244*'Staff Allocation %'!K42</f>
        <v>0</v>
      </c>
      <c r="O244" s="223">
        <f>$D244*'Staff Allocation %'!L42</f>
        <v>0</v>
      </c>
      <c r="P244" s="223">
        <f>$D244*'Staff Allocation %'!M42</f>
        <v>0</v>
      </c>
      <c r="Q244" s="223">
        <f>$D244*'Staff Allocation %'!N42</f>
        <v>0</v>
      </c>
      <c r="R244" s="223">
        <f>$D244*'Staff Allocation %'!O42</f>
        <v>0</v>
      </c>
      <c r="S244" s="223">
        <f>$D244*'Staff Allocation %'!P42</f>
        <v>0</v>
      </c>
      <c r="T244" s="223">
        <f>$D244*'Staff Allocation %'!Q42</f>
        <v>0</v>
      </c>
      <c r="U244" s="223">
        <f t="shared" si="9"/>
        <v>0</v>
      </c>
    </row>
    <row r="245" spans="2:21" hidden="1" outlineLevel="1" x14ac:dyDescent="0.25">
      <c r="B245" t="str">
        <f>'Staffing Plan'!A44</f>
        <v>Employee 36</v>
      </c>
      <c r="D245" s="124">
        <f>Fringe!N45</f>
        <v>0</v>
      </c>
      <c r="F245" s="223">
        <f>$D245*'Staff Allocation %'!C43</f>
        <v>0</v>
      </c>
      <c r="G245" s="223">
        <f>$D245*'Staff Allocation %'!D43</f>
        <v>0</v>
      </c>
      <c r="H245" s="223">
        <f>$D245*'Staff Allocation %'!E43</f>
        <v>0</v>
      </c>
      <c r="I245" s="223">
        <f>$D245*'Staff Allocation %'!F43</f>
        <v>0</v>
      </c>
      <c r="J245" s="223">
        <f>$D245*'Staff Allocation %'!G43</f>
        <v>0</v>
      </c>
      <c r="K245" s="223">
        <f>$D245*'Staff Allocation %'!H43</f>
        <v>0</v>
      </c>
      <c r="L245" s="223">
        <f>$D245*'Staff Allocation %'!I43</f>
        <v>0</v>
      </c>
      <c r="M245" s="223">
        <f>$D245*'Staff Allocation %'!J43</f>
        <v>0</v>
      </c>
      <c r="N245" s="223">
        <f>$D245*'Staff Allocation %'!K43</f>
        <v>0</v>
      </c>
      <c r="O245" s="223">
        <f>$D245*'Staff Allocation %'!L43</f>
        <v>0</v>
      </c>
      <c r="P245" s="223">
        <f>$D245*'Staff Allocation %'!M43</f>
        <v>0</v>
      </c>
      <c r="Q245" s="223">
        <f>$D245*'Staff Allocation %'!N43</f>
        <v>0</v>
      </c>
      <c r="R245" s="223">
        <f>$D245*'Staff Allocation %'!O43</f>
        <v>0</v>
      </c>
      <c r="S245" s="223">
        <f>$D245*'Staff Allocation %'!P43</f>
        <v>0</v>
      </c>
      <c r="T245" s="223">
        <f>$D245*'Staff Allocation %'!Q43</f>
        <v>0</v>
      </c>
      <c r="U245" s="223">
        <f t="shared" si="9"/>
        <v>0</v>
      </c>
    </row>
    <row r="246" spans="2:21" hidden="1" outlineLevel="1" x14ac:dyDescent="0.25">
      <c r="B246" t="str">
        <f>'Staffing Plan'!A45</f>
        <v>Employee 37</v>
      </c>
      <c r="D246" s="124">
        <f>Fringe!N46</f>
        <v>0</v>
      </c>
      <c r="F246" s="223">
        <f>$D246*'Staff Allocation %'!C44</f>
        <v>0</v>
      </c>
      <c r="G246" s="223">
        <f>$D246*'Staff Allocation %'!D44</f>
        <v>0</v>
      </c>
      <c r="H246" s="223">
        <f>$D246*'Staff Allocation %'!E44</f>
        <v>0</v>
      </c>
      <c r="I246" s="223">
        <f>$D246*'Staff Allocation %'!F44</f>
        <v>0</v>
      </c>
      <c r="J246" s="223">
        <f>$D246*'Staff Allocation %'!G44</f>
        <v>0</v>
      </c>
      <c r="K246" s="223">
        <f>$D246*'Staff Allocation %'!H44</f>
        <v>0</v>
      </c>
      <c r="L246" s="223">
        <f>$D246*'Staff Allocation %'!I44</f>
        <v>0</v>
      </c>
      <c r="M246" s="223">
        <f>$D246*'Staff Allocation %'!J44</f>
        <v>0</v>
      </c>
      <c r="N246" s="223">
        <f>$D246*'Staff Allocation %'!K44</f>
        <v>0</v>
      </c>
      <c r="O246" s="223">
        <f>$D246*'Staff Allocation %'!L44</f>
        <v>0</v>
      </c>
      <c r="P246" s="223">
        <f>$D246*'Staff Allocation %'!M44</f>
        <v>0</v>
      </c>
      <c r="Q246" s="223">
        <f>$D246*'Staff Allocation %'!N44</f>
        <v>0</v>
      </c>
      <c r="R246" s="223">
        <f>$D246*'Staff Allocation %'!O44</f>
        <v>0</v>
      </c>
      <c r="S246" s="223">
        <f>$D246*'Staff Allocation %'!P44</f>
        <v>0</v>
      </c>
      <c r="T246" s="223">
        <f>$D246*'Staff Allocation %'!Q44</f>
        <v>0</v>
      </c>
      <c r="U246" s="223">
        <f t="shared" si="9"/>
        <v>0</v>
      </c>
    </row>
    <row r="247" spans="2:21" hidden="1" outlineLevel="1" x14ac:dyDescent="0.25">
      <c r="B247" t="str">
        <f>'Staffing Plan'!A46</f>
        <v>Employee 38</v>
      </c>
      <c r="D247" s="124">
        <f>Fringe!N47</f>
        <v>0</v>
      </c>
      <c r="F247" s="223">
        <f>$D247*'Staff Allocation %'!C45</f>
        <v>0</v>
      </c>
      <c r="G247" s="223">
        <f>$D247*'Staff Allocation %'!D45</f>
        <v>0</v>
      </c>
      <c r="H247" s="223">
        <f>$D247*'Staff Allocation %'!E45</f>
        <v>0</v>
      </c>
      <c r="I247" s="223">
        <f>$D247*'Staff Allocation %'!F45</f>
        <v>0</v>
      </c>
      <c r="J247" s="223">
        <f>$D247*'Staff Allocation %'!G45</f>
        <v>0</v>
      </c>
      <c r="K247" s="223">
        <f>$D247*'Staff Allocation %'!H45</f>
        <v>0</v>
      </c>
      <c r="L247" s="223">
        <f>$D247*'Staff Allocation %'!I45</f>
        <v>0</v>
      </c>
      <c r="M247" s="223">
        <f>$D247*'Staff Allocation %'!J45</f>
        <v>0</v>
      </c>
      <c r="N247" s="223">
        <f>$D247*'Staff Allocation %'!K45</f>
        <v>0</v>
      </c>
      <c r="O247" s="223">
        <f>$D247*'Staff Allocation %'!L45</f>
        <v>0</v>
      </c>
      <c r="P247" s="223">
        <f>$D247*'Staff Allocation %'!M45</f>
        <v>0</v>
      </c>
      <c r="Q247" s="223">
        <f>$D247*'Staff Allocation %'!N45</f>
        <v>0</v>
      </c>
      <c r="R247" s="223">
        <f>$D247*'Staff Allocation %'!O45</f>
        <v>0</v>
      </c>
      <c r="S247" s="223">
        <f>$D247*'Staff Allocation %'!P45</f>
        <v>0</v>
      </c>
      <c r="T247" s="223">
        <f>$D247*'Staff Allocation %'!Q45</f>
        <v>0</v>
      </c>
      <c r="U247" s="223">
        <f t="shared" si="9"/>
        <v>0</v>
      </c>
    </row>
    <row r="248" spans="2:21" hidden="1" outlineLevel="1" x14ac:dyDescent="0.25">
      <c r="B248" t="str">
        <f>'Staffing Plan'!A47</f>
        <v>Employee 39</v>
      </c>
      <c r="D248" s="124">
        <f>Fringe!N48</f>
        <v>0</v>
      </c>
      <c r="F248" s="223">
        <f>$D248*'Staff Allocation %'!C46</f>
        <v>0</v>
      </c>
      <c r="G248" s="223">
        <f>$D248*'Staff Allocation %'!D46</f>
        <v>0</v>
      </c>
      <c r="H248" s="223">
        <f>$D248*'Staff Allocation %'!E46</f>
        <v>0</v>
      </c>
      <c r="I248" s="223">
        <f>$D248*'Staff Allocation %'!F46</f>
        <v>0</v>
      </c>
      <c r="J248" s="223">
        <f>$D248*'Staff Allocation %'!G46</f>
        <v>0</v>
      </c>
      <c r="K248" s="223">
        <f>$D248*'Staff Allocation %'!H46</f>
        <v>0</v>
      </c>
      <c r="L248" s="223">
        <f>$D248*'Staff Allocation %'!I46</f>
        <v>0</v>
      </c>
      <c r="M248" s="223">
        <f>$D248*'Staff Allocation %'!J46</f>
        <v>0</v>
      </c>
      <c r="N248" s="223">
        <f>$D248*'Staff Allocation %'!K46</f>
        <v>0</v>
      </c>
      <c r="O248" s="223">
        <f>$D248*'Staff Allocation %'!L46</f>
        <v>0</v>
      </c>
      <c r="P248" s="223">
        <f>$D248*'Staff Allocation %'!M46</f>
        <v>0</v>
      </c>
      <c r="Q248" s="223">
        <f>$D248*'Staff Allocation %'!N46</f>
        <v>0</v>
      </c>
      <c r="R248" s="223">
        <f>$D248*'Staff Allocation %'!O46</f>
        <v>0</v>
      </c>
      <c r="S248" s="223">
        <f>$D248*'Staff Allocation %'!P46</f>
        <v>0</v>
      </c>
      <c r="T248" s="223">
        <f>$D248*'Staff Allocation %'!Q46</f>
        <v>0</v>
      </c>
      <c r="U248" s="223">
        <f t="shared" si="9"/>
        <v>0</v>
      </c>
    </row>
    <row r="249" spans="2:21" hidden="1" outlineLevel="1" x14ac:dyDescent="0.25">
      <c r="B249" t="str">
        <f>'Staffing Plan'!A48</f>
        <v>Employee 40</v>
      </c>
      <c r="D249" s="124">
        <f>Fringe!N49</f>
        <v>0</v>
      </c>
      <c r="F249" s="223">
        <f>$D249*'Staff Allocation %'!C47</f>
        <v>0</v>
      </c>
      <c r="G249" s="223">
        <f>$D249*'Staff Allocation %'!D47</f>
        <v>0</v>
      </c>
      <c r="H249" s="223">
        <f>$D249*'Staff Allocation %'!E47</f>
        <v>0</v>
      </c>
      <c r="I249" s="223">
        <f>$D249*'Staff Allocation %'!F47</f>
        <v>0</v>
      </c>
      <c r="J249" s="223">
        <f>$D249*'Staff Allocation %'!G47</f>
        <v>0</v>
      </c>
      <c r="K249" s="223">
        <f>$D249*'Staff Allocation %'!H47</f>
        <v>0</v>
      </c>
      <c r="L249" s="223">
        <f>$D249*'Staff Allocation %'!I47</f>
        <v>0</v>
      </c>
      <c r="M249" s="223">
        <f>$D249*'Staff Allocation %'!J47</f>
        <v>0</v>
      </c>
      <c r="N249" s="223">
        <f>$D249*'Staff Allocation %'!K47</f>
        <v>0</v>
      </c>
      <c r="O249" s="223">
        <f>$D249*'Staff Allocation %'!L47</f>
        <v>0</v>
      </c>
      <c r="P249" s="223">
        <f>$D249*'Staff Allocation %'!M47</f>
        <v>0</v>
      </c>
      <c r="Q249" s="223">
        <f>$D249*'Staff Allocation %'!N47</f>
        <v>0</v>
      </c>
      <c r="R249" s="223">
        <f>$D249*'Staff Allocation %'!O47</f>
        <v>0</v>
      </c>
      <c r="S249" s="223">
        <f>$D249*'Staff Allocation %'!P47</f>
        <v>0</v>
      </c>
      <c r="T249" s="223">
        <f>$D249*'Staff Allocation %'!Q47</f>
        <v>0</v>
      </c>
      <c r="U249" s="223">
        <f t="shared" si="9"/>
        <v>0</v>
      </c>
    </row>
    <row r="250" spans="2:21" hidden="1" outlineLevel="1" x14ac:dyDescent="0.25">
      <c r="B250" t="str">
        <f>'Staffing Plan'!A49</f>
        <v>Employee 41</v>
      </c>
      <c r="D250" s="124">
        <f>Fringe!N50</f>
        <v>0</v>
      </c>
      <c r="F250" s="223">
        <f>$D250*'Staff Allocation %'!C48</f>
        <v>0</v>
      </c>
      <c r="G250" s="223">
        <f>$D250*'Staff Allocation %'!D48</f>
        <v>0</v>
      </c>
      <c r="H250" s="223">
        <f>$D250*'Staff Allocation %'!E48</f>
        <v>0</v>
      </c>
      <c r="I250" s="223">
        <f>$D250*'Staff Allocation %'!F48</f>
        <v>0</v>
      </c>
      <c r="J250" s="223">
        <f>$D250*'Staff Allocation %'!G48</f>
        <v>0</v>
      </c>
      <c r="K250" s="223">
        <f>$D250*'Staff Allocation %'!H48</f>
        <v>0</v>
      </c>
      <c r="L250" s="223">
        <f>$D250*'Staff Allocation %'!I48</f>
        <v>0</v>
      </c>
      <c r="M250" s="223">
        <f>$D250*'Staff Allocation %'!J48</f>
        <v>0</v>
      </c>
      <c r="N250" s="223">
        <f>$D250*'Staff Allocation %'!K48</f>
        <v>0</v>
      </c>
      <c r="O250" s="223">
        <f>$D250*'Staff Allocation %'!L48</f>
        <v>0</v>
      </c>
      <c r="P250" s="223">
        <f>$D250*'Staff Allocation %'!M48</f>
        <v>0</v>
      </c>
      <c r="Q250" s="223">
        <f>$D250*'Staff Allocation %'!N48</f>
        <v>0</v>
      </c>
      <c r="R250" s="223">
        <f>$D250*'Staff Allocation %'!O48</f>
        <v>0</v>
      </c>
      <c r="S250" s="223">
        <f>$D250*'Staff Allocation %'!P48</f>
        <v>0</v>
      </c>
      <c r="T250" s="223">
        <f>$D250*'Staff Allocation %'!Q48</f>
        <v>0</v>
      </c>
      <c r="U250" s="223">
        <f t="shared" si="9"/>
        <v>0</v>
      </c>
    </row>
    <row r="251" spans="2:21" hidden="1" outlineLevel="1" x14ac:dyDescent="0.25">
      <c r="B251" t="str">
        <f>'Staffing Plan'!A50</f>
        <v>Employee 42</v>
      </c>
      <c r="D251" s="124">
        <f>Fringe!N51</f>
        <v>0</v>
      </c>
      <c r="F251" s="223">
        <f>$D251*'Staff Allocation %'!C49</f>
        <v>0</v>
      </c>
      <c r="G251" s="223">
        <f>$D251*'Staff Allocation %'!D49</f>
        <v>0</v>
      </c>
      <c r="H251" s="223">
        <f>$D251*'Staff Allocation %'!E49</f>
        <v>0</v>
      </c>
      <c r="I251" s="223">
        <f>$D251*'Staff Allocation %'!F49</f>
        <v>0</v>
      </c>
      <c r="J251" s="223">
        <f>$D251*'Staff Allocation %'!G49</f>
        <v>0</v>
      </c>
      <c r="K251" s="223">
        <f>$D251*'Staff Allocation %'!H49</f>
        <v>0</v>
      </c>
      <c r="L251" s="223">
        <f>$D251*'Staff Allocation %'!I49</f>
        <v>0</v>
      </c>
      <c r="M251" s="223">
        <f>$D251*'Staff Allocation %'!J49</f>
        <v>0</v>
      </c>
      <c r="N251" s="223">
        <f>$D251*'Staff Allocation %'!K49</f>
        <v>0</v>
      </c>
      <c r="O251" s="223">
        <f>$D251*'Staff Allocation %'!L49</f>
        <v>0</v>
      </c>
      <c r="P251" s="223">
        <f>$D251*'Staff Allocation %'!M49</f>
        <v>0</v>
      </c>
      <c r="Q251" s="223">
        <f>$D251*'Staff Allocation %'!N49</f>
        <v>0</v>
      </c>
      <c r="R251" s="223">
        <f>$D251*'Staff Allocation %'!O49</f>
        <v>0</v>
      </c>
      <c r="S251" s="223">
        <f>$D251*'Staff Allocation %'!P49</f>
        <v>0</v>
      </c>
      <c r="T251" s="223">
        <f>$D251*'Staff Allocation %'!Q49</f>
        <v>0</v>
      </c>
      <c r="U251" s="223">
        <f t="shared" si="9"/>
        <v>0</v>
      </c>
    </row>
    <row r="252" spans="2:21" hidden="1" outlineLevel="1" x14ac:dyDescent="0.25">
      <c r="B252" t="str">
        <f>'Staffing Plan'!A51</f>
        <v>Employee 43</v>
      </c>
      <c r="D252" s="124">
        <f>Fringe!N52</f>
        <v>0</v>
      </c>
      <c r="F252" s="223">
        <f>$D252*'Staff Allocation %'!C50</f>
        <v>0</v>
      </c>
      <c r="G252" s="223">
        <f>$D252*'Staff Allocation %'!D50</f>
        <v>0</v>
      </c>
      <c r="H252" s="223">
        <f>$D252*'Staff Allocation %'!E50</f>
        <v>0</v>
      </c>
      <c r="I252" s="223">
        <f>$D252*'Staff Allocation %'!F50</f>
        <v>0</v>
      </c>
      <c r="J252" s="223">
        <f>$D252*'Staff Allocation %'!G50</f>
        <v>0</v>
      </c>
      <c r="K252" s="223">
        <f>$D252*'Staff Allocation %'!H50</f>
        <v>0</v>
      </c>
      <c r="L252" s="223">
        <f>$D252*'Staff Allocation %'!I50</f>
        <v>0</v>
      </c>
      <c r="M252" s="223">
        <f>$D252*'Staff Allocation %'!J50</f>
        <v>0</v>
      </c>
      <c r="N252" s="223">
        <f>$D252*'Staff Allocation %'!K50</f>
        <v>0</v>
      </c>
      <c r="O252" s="223">
        <f>$D252*'Staff Allocation %'!L50</f>
        <v>0</v>
      </c>
      <c r="P252" s="223">
        <f>$D252*'Staff Allocation %'!M50</f>
        <v>0</v>
      </c>
      <c r="Q252" s="223">
        <f>$D252*'Staff Allocation %'!N50</f>
        <v>0</v>
      </c>
      <c r="R252" s="223">
        <f>$D252*'Staff Allocation %'!O50</f>
        <v>0</v>
      </c>
      <c r="S252" s="223">
        <f>$D252*'Staff Allocation %'!P50</f>
        <v>0</v>
      </c>
      <c r="T252" s="223">
        <f>$D252*'Staff Allocation %'!Q50</f>
        <v>0</v>
      </c>
      <c r="U252" s="223">
        <f t="shared" si="9"/>
        <v>0</v>
      </c>
    </row>
    <row r="253" spans="2:21" hidden="1" outlineLevel="1" x14ac:dyDescent="0.25">
      <c r="B253" t="str">
        <f>'Staffing Plan'!A52</f>
        <v>Employee 44</v>
      </c>
      <c r="D253" s="124">
        <f>Fringe!N53</f>
        <v>0</v>
      </c>
      <c r="F253" s="223">
        <f>$D253*'Staff Allocation %'!C51</f>
        <v>0</v>
      </c>
      <c r="G253" s="223">
        <f>$D253*'Staff Allocation %'!D51</f>
        <v>0</v>
      </c>
      <c r="H253" s="223">
        <f>$D253*'Staff Allocation %'!E51</f>
        <v>0</v>
      </c>
      <c r="I253" s="223">
        <f>$D253*'Staff Allocation %'!F51</f>
        <v>0</v>
      </c>
      <c r="J253" s="223">
        <f>$D253*'Staff Allocation %'!G51</f>
        <v>0</v>
      </c>
      <c r="K253" s="223">
        <f>$D253*'Staff Allocation %'!H51</f>
        <v>0</v>
      </c>
      <c r="L253" s="223">
        <f>$D253*'Staff Allocation %'!I51</f>
        <v>0</v>
      </c>
      <c r="M253" s="223">
        <f>$D253*'Staff Allocation %'!J51</f>
        <v>0</v>
      </c>
      <c r="N253" s="223">
        <f>$D253*'Staff Allocation %'!K51</f>
        <v>0</v>
      </c>
      <c r="O253" s="223">
        <f>$D253*'Staff Allocation %'!L51</f>
        <v>0</v>
      </c>
      <c r="P253" s="223">
        <f>$D253*'Staff Allocation %'!M51</f>
        <v>0</v>
      </c>
      <c r="Q253" s="223">
        <f>$D253*'Staff Allocation %'!N51</f>
        <v>0</v>
      </c>
      <c r="R253" s="223">
        <f>$D253*'Staff Allocation %'!O51</f>
        <v>0</v>
      </c>
      <c r="S253" s="223">
        <f>$D253*'Staff Allocation %'!P51</f>
        <v>0</v>
      </c>
      <c r="T253" s="223">
        <f>$D253*'Staff Allocation %'!Q51</f>
        <v>0</v>
      </c>
      <c r="U253" s="223">
        <f t="shared" si="9"/>
        <v>0</v>
      </c>
    </row>
    <row r="254" spans="2:21" hidden="1" outlineLevel="1" x14ac:dyDescent="0.25">
      <c r="B254" t="str">
        <f>'Staffing Plan'!A53</f>
        <v>Employee 45</v>
      </c>
      <c r="D254" s="124">
        <f>Fringe!N54</f>
        <v>0</v>
      </c>
      <c r="F254" s="223">
        <f>$D254*'Staff Allocation %'!C52</f>
        <v>0</v>
      </c>
      <c r="G254" s="223">
        <f>$D254*'Staff Allocation %'!D52</f>
        <v>0</v>
      </c>
      <c r="H254" s="223">
        <f>$D254*'Staff Allocation %'!E52</f>
        <v>0</v>
      </c>
      <c r="I254" s="223">
        <f>$D254*'Staff Allocation %'!F52</f>
        <v>0</v>
      </c>
      <c r="J254" s="223">
        <f>$D254*'Staff Allocation %'!G52</f>
        <v>0</v>
      </c>
      <c r="K254" s="223">
        <f>$D254*'Staff Allocation %'!H52</f>
        <v>0</v>
      </c>
      <c r="L254" s="223">
        <f>$D254*'Staff Allocation %'!I52</f>
        <v>0</v>
      </c>
      <c r="M254" s="223">
        <f>$D254*'Staff Allocation %'!J52</f>
        <v>0</v>
      </c>
      <c r="N254" s="223">
        <f>$D254*'Staff Allocation %'!K52</f>
        <v>0</v>
      </c>
      <c r="O254" s="223">
        <f>$D254*'Staff Allocation %'!L52</f>
        <v>0</v>
      </c>
      <c r="P254" s="223">
        <f>$D254*'Staff Allocation %'!M52</f>
        <v>0</v>
      </c>
      <c r="Q254" s="223">
        <f>$D254*'Staff Allocation %'!N52</f>
        <v>0</v>
      </c>
      <c r="R254" s="223">
        <f>$D254*'Staff Allocation %'!O52</f>
        <v>0</v>
      </c>
      <c r="S254" s="223">
        <f>$D254*'Staff Allocation %'!P52</f>
        <v>0</v>
      </c>
      <c r="T254" s="223">
        <f>$D254*'Staff Allocation %'!Q52</f>
        <v>0</v>
      </c>
      <c r="U254" s="223">
        <f t="shared" si="9"/>
        <v>0</v>
      </c>
    </row>
    <row r="255" spans="2:21" hidden="1" outlineLevel="1" x14ac:dyDescent="0.25">
      <c r="B255" t="str">
        <f>'Staffing Plan'!A54</f>
        <v>Employee 46</v>
      </c>
      <c r="D255" s="124">
        <f>Fringe!N55</f>
        <v>0</v>
      </c>
      <c r="F255" s="223">
        <f>$D255*'Staff Allocation %'!C53</f>
        <v>0</v>
      </c>
      <c r="G255" s="223">
        <f>$D255*'Staff Allocation %'!D53</f>
        <v>0</v>
      </c>
      <c r="H255" s="223">
        <f>$D255*'Staff Allocation %'!E53</f>
        <v>0</v>
      </c>
      <c r="I255" s="223">
        <f>$D255*'Staff Allocation %'!F53</f>
        <v>0</v>
      </c>
      <c r="J255" s="223">
        <f>$D255*'Staff Allocation %'!G53</f>
        <v>0</v>
      </c>
      <c r="K255" s="223">
        <f>$D255*'Staff Allocation %'!H53</f>
        <v>0</v>
      </c>
      <c r="L255" s="223">
        <f>$D255*'Staff Allocation %'!I53</f>
        <v>0</v>
      </c>
      <c r="M255" s="223">
        <f>$D255*'Staff Allocation %'!J53</f>
        <v>0</v>
      </c>
      <c r="N255" s="223">
        <f>$D255*'Staff Allocation %'!K53</f>
        <v>0</v>
      </c>
      <c r="O255" s="223">
        <f>$D255*'Staff Allocation %'!L53</f>
        <v>0</v>
      </c>
      <c r="P255" s="223">
        <f>$D255*'Staff Allocation %'!M53</f>
        <v>0</v>
      </c>
      <c r="Q255" s="223">
        <f>$D255*'Staff Allocation %'!N53</f>
        <v>0</v>
      </c>
      <c r="R255" s="223">
        <f>$D255*'Staff Allocation %'!O53</f>
        <v>0</v>
      </c>
      <c r="S255" s="223">
        <f>$D255*'Staff Allocation %'!P53</f>
        <v>0</v>
      </c>
      <c r="T255" s="223">
        <f>$D255*'Staff Allocation %'!Q53</f>
        <v>0</v>
      </c>
      <c r="U255" s="223">
        <f t="shared" si="9"/>
        <v>0</v>
      </c>
    </row>
    <row r="256" spans="2:21" hidden="1" outlineLevel="1" x14ac:dyDescent="0.25">
      <c r="B256" t="str">
        <f>'Staffing Plan'!A55</f>
        <v>Employee 47</v>
      </c>
      <c r="D256" s="124">
        <f>Fringe!N56</f>
        <v>0</v>
      </c>
      <c r="F256" s="223">
        <f>$D256*'Staff Allocation %'!C54</f>
        <v>0</v>
      </c>
      <c r="G256" s="223">
        <f>$D256*'Staff Allocation %'!D54</f>
        <v>0</v>
      </c>
      <c r="H256" s="223">
        <f>$D256*'Staff Allocation %'!E54</f>
        <v>0</v>
      </c>
      <c r="I256" s="223">
        <f>$D256*'Staff Allocation %'!F54</f>
        <v>0</v>
      </c>
      <c r="J256" s="223">
        <f>$D256*'Staff Allocation %'!G54</f>
        <v>0</v>
      </c>
      <c r="K256" s="223">
        <f>$D256*'Staff Allocation %'!H54</f>
        <v>0</v>
      </c>
      <c r="L256" s="223">
        <f>$D256*'Staff Allocation %'!I54</f>
        <v>0</v>
      </c>
      <c r="M256" s="223">
        <f>$D256*'Staff Allocation %'!J54</f>
        <v>0</v>
      </c>
      <c r="N256" s="223">
        <f>$D256*'Staff Allocation %'!K54</f>
        <v>0</v>
      </c>
      <c r="O256" s="223">
        <f>$D256*'Staff Allocation %'!L54</f>
        <v>0</v>
      </c>
      <c r="P256" s="223">
        <f>$D256*'Staff Allocation %'!M54</f>
        <v>0</v>
      </c>
      <c r="Q256" s="223">
        <f>$D256*'Staff Allocation %'!N54</f>
        <v>0</v>
      </c>
      <c r="R256" s="223">
        <f>$D256*'Staff Allocation %'!O54</f>
        <v>0</v>
      </c>
      <c r="S256" s="223">
        <f>$D256*'Staff Allocation %'!P54</f>
        <v>0</v>
      </c>
      <c r="T256" s="223">
        <f>$D256*'Staff Allocation %'!Q54</f>
        <v>0</v>
      </c>
      <c r="U256" s="223">
        <f t="shared" si="9"/>
        <v>0</v>
      </c>
    </row>
    <row r="257" spans="2:21" hidden="1" outlineLevel="1" x14ac:dyDescent="0.25">
      <c r="B257" t="str">
        <f>'Staffing Plan'!A56</f>
        <v>Employee 48</v>
      </c>
      <c r="D257" s="124">
        <f>Fringe!N57</f>
        <v>0</v>
      </c>
      <c r="F257" s="223">
        <f>$D257*'Staff Allocation %'!C55</f>
        <v>0</v>
      </c>
      <c r="G257" s="223">
        <f>$D257*'Staff Allocation %'!D55</f>
        <v>0</v>
      </c>
      <c r="H257" s="223">
        <f>$D257*'Staff Allocation %'!E55</f>
        <v>0</v>
      </c>
      <c r="I257" s="223">
        <f>$D257*'Staff Allocation %'!F55</f>
        <v>0</v>
      </c>
      <c r="J257" s="223">
        <f>$D257*'Staff Allocation %'!G55</f>
        <v>0</v>
      </c>
      <c r="K257" s="223">
        <f>$D257*'Staff Allocation %'!H55</f>
        <v>0</v>
      </c>
      <c r="L257" s="223">
        <f>$D257*'Staff Allocation %'!I55</f>
        <v>0</v>
      </c>
      <c r="M257" s="223">
        <f>$D257*'Staff Allocation %'!J55</f>
        <v>0</v>
      </c>
      <c r="N257" s="223">
        <f>$D257*'Staff Allocation %'!K55</f>
        <v>0</v>
      </c>
      <c r="O257" s="223">
        <f>$D257*'Staff Allocation %'!L55</f>
        <v>0</v>
      </c>
      <c r="P257" s="223">
        <f>$D257*'Staff Allocation %'!M55</f>
        <v>0</v>
      </c>
      <c r="Q257" s="223">
        <f>$D257*'Staff Allocation %'!N55</f>
        <v>0</v>
      </c>
      <c r="R257" s="223">
        <f>$D257*'Staff Allocation %'!O55</f>
        <v>0</v>
      </c>
      <c r="S257" s="223">
        <f>$D257*'Staff Allocation %'!P55</f>
        <v>0</v>
      </c>
      <c r="T257" s="223">
        <f>$D257*'Staff Allocation %'!Q55</f>
        <v>0</v>
      </c>
      <c r="U257" s="223">
        <f t="shared" si="9"/>
        <v>0</v>
      </c>
    </row>
    <row r="258" spans="2:21" hidden="1" outlineLevel="1" x14ac:dyDescent="0.25">
      <c r="B258" t="str">
        <f>'Staffing Plan'!A57</f>
        <v>Employee 49</v>
      </c>
      <c r="D258" s="124">
        <f>Fringe!N58</f>
        <v>0</v>
      </c>
      <c r="F258" s="223">
        <f>$D258*'Staff Allocation %'!C56</f>
        <v>0</v>
      </c>
      <c r="G258" s="223">
        <f>$D258*'Staff Allocation %'!D56</f>
        <v>0</v>
      </c>
      <c r="H258" s="223">
        <f>$D258*'Staff Allocation %'!E56</f>
        <v>0</v>
      </c>
      <c r="I258" s="223">
        <f>$D258*'Staff Allocation %'!F56</f>
        <v>0</v>
      </c>
      <c r="J258" s="223">
        <f>$D258*'Staff Allocation %'!G56</f>
        <v>0</v>
      </c>
      <c r="K258" s="223">
        <f>$D258*'Staff Allocation %'!H56</f>
        <v>0</v>
      </c>
      <c r="L258" s="223">
        <f>$D258*'Staff Allocation %'!I56</f>
        <v>0</v>
      </c>
      <c r="M258" s="223">
        <f>$D258*'Staff Allocation %'!J56</f>
        <v>0</v>
      </c>
      <c r="N258" s="223">
        <f>$D258*'Staff Allocation %'!K56</f>
        <v>0</v>
      </c>
      <c r="O258" s="223">
        <f>$D258*'Staff Allocation %'!L56</f>
        <v>0</v>
      </c>
      <c r="P258" s="223">
        <f>$D258*'Staff Allocation %'!M56</f>
        <v>0</v>
      </c>
      <c r="Q258" s="223">
        <f>$D258*'Staff Allocation %'!N56</f>
        <v>0</v>
      </c>
      <c r="R258" s="223">
        <f>$D258*'Staff Allocation %'!O56</f>
        <v>0</v>
      </c>
      <c r="S258" s="223">
        <f>$D258*'Staff Allocation %'!P56</f>
        <v>0</v>
      </c>
      <c r="T258" s="223">
        <f>$D258*'Staff Allocation %'!Q56</f>
        <v>0</v>
      </c>
      <c r="U258" s="223">
        <f t="shared" si="9"/>
        <v>0</v>
      </c>
    </row>
    <row r="259" spans="2:21" hidden="1" outlineLevel="1" x14ac:dyDescent="0.25">
      <c r="B259" t="str">
        <f>'Staffing Plan'!A58</f>
        <v>Employee 50</v>
      </c>
      <c r="D259" s="124">
        <f>Fringe!N59</f>
        <v>0</v>
      </c>
      <c r="F259" s="223">
        <f>$D259*'Staff Allocation %'!C57</f>
        <v>0</v>
      </c>
      <c r="G259" s="223">
        <f>$D259*'Staff Allocation %'!D57</f>
        <v>0</v>
      </c>
      <c r="H259" s="223">
        <f>$D259*'Staff Allocation %'!E57</f>
        <v>0</v>
      </c>
      <c r="I259" s="223">
        <f>$D259*'Staff Allocation %'!F57</f>
        <v>0</v>
      </c>
      <c r="J259" s="223">
        <f>$D259*'Staff Allocation %'!G57</f>
        <v>0</v>
      </c>
      <c r="K259" s="223">
        <f>$D259*'Staff Allocation %'!H57</f>
        <v>0</v>
      </c>
      <c r="L259" s="223">
        <f>$D259*'Staff Allocation %'!I57</f>
        <v>0</v>
      </c>
      <c r="M259" s="223">
        <f>$D259*'Staff Allocation %'!J57</f>
        <v>0</v>
      </c>
      <c r="N259" s="223">
        <f>$D259*'Staff Allocation %'!K57</f>
        <v>0</v>
      </c>
      <c r="O259" s="223">
        <f>$D259*'Staff Allocation %'!L57</f>
        <v>0</v>
      </c>
      <c r="P259" s="223">
        <f>$D259*'Staff Allocation %'!M57</f>
        <v>0</v>
      </c>
      <c r="Q259" s="223">
        <f>$D259*'Staff Allocation %'!N57</f>
        <v>0</v>
      </c>
      <c r="R259" s="223">
        <f>$D259*'Staff Allocation %'!O57</f>
        <v>0</v>
      </c>
      <c r="S259" s="223">
        <f>$D259*'Staff Allocation %'!P57</f>
        <v>0</v>
      </c>
      <c r="T259" s="223">
        <f>$D259*'Staff Allocation %'!Q57</f>
        <v>0</v>
      </c>
      <c r="U259" s="223">
        <f t="shared" si="9"/>
        <v>0</v>
      </c>
    </row>
    <row r="260" spans="2:21" hidden="1" outlineLevel="1" x14ac:dyDescent="0.25">
      <c r="B260" t="str">
        <f>'Staffing Plan'!A59</f>
        <v>Employee 51</v>
      </c>
      <c r="D260" s="124">
        <f>Fringe!N60</f>
        <v>0</v>
      </c>
      <c r="F260" s="223">
        <f>$D260*'Staff Allocation %'!C58</f>
        <v>0</v>
      </c>
      <c r="G260" s="223">
        <f>$D260*'Staff Allocation %'!D58</f>
        <v>0</v>
      </c>
      <c r="H260" s="223">
        <f>$D260*'Staff Allocation %'!E58</f>
        <v>0</v>
      </c>
      <c r="I260" s="223">
        <f>$D260*'Staff Allocation %'!F58</f>
        <v>0</v>
      </c>
      <c r="J260" s="223">
        <f>$D260*'Staff Allocation %'!G58</f>
        <v>0</v>
      </c>
      <c r="K260" s="223">
        <f>$D260*'Staff Allocation %'!H58</f>
        <v>0</v>
      </c>
      <c r="L260" s="223">
        <f>$D260*'Staff Allocation %'!I58</f>
        <v>0</v>
      </c>
      <c r="M260" s="223">
        <f>$D260*'Staff Allocation %'!J58</f>
        <v>0</v>
      </c>
      <c r="N260" s="223">
        <f>$D260*'Staff Allocation %'!K58</f>
        <v>0</v>
      </c>
      <c r="O260" s="223">
        <f>$D260*'Staff Allocation %'!L58</f>
        <v>0</v>
      </c>
      <c r="P260" s="223">
        <f>$D260*'Staff Allocation %'!M58</f>
        <v>0</v>
      </c>
      <c r="Q260" s="223">
        <f>$D260*'Staff Allocation %'!N58</f>
        <v>0</v>
      </c>
      <c r="R260" s="223">
        <f>$D260*'Staff Allocation %'!O58</f>
        <v>0</v>
      </c>
      <c r="S260" s="223">
        <f>$D260*'Staff Allocation %'!P58</f>
        <v>0</v>
      </c>
      <c r="T260" s="223">
        <f>$D260*'Staff Allocation %'!Q58</f>
        <v>0</v>
      </c>
      <c r="U260" s="223">
        <f t="shared" si="9"/>
        <v>0</v>
      </c>
    </row>
    <row r="261" spans="2:21" hidden="1" outlineLevel="1" x14ac:dyDescent="0.25">
      <c r="B261" t="str">
        <f>'Staffing Plan'!A60</f>
        <v>Employee 52</v>
      </c>
      <c r="D261" s="124">
        <f>Fringe!N61</f>
        <v>0</v>
      </c>
      <c r="F261" s="223">
        <f>$D261*'Staff Allocation %'!C59</f>
        <v>0</v>
      </c>
      <c r="G261" s="223">
        <f>$D261*'Staff Allocation %'!D59</f>
        <v>0</v>
      </c>
      <c r="H261" s="223">
        <f>$D261*'Staff Allocation %'!E59</f>
        <v>0</v>
      </c>
      <c r="I261" s="223">
        <f>$D261*'Staff Allocation %'!F59</f>
        <v>0</v>
      </c>
      <c r="J261" s="223">
        <f>$D261*'Staff Allocation %'!G59</f>
        <v>0</v>
      </c>
      <c r="K261" s="223">
        <f>$D261*'Staff Allocation %'!H59</f>
        <v>0</v>
      </c>
      <c r="L261" s="223">
        <f>$D261*'Staff Allocation %'!I59</f>
        <v>0</v>
      </c>
      <c r="M261" s="223">
        <f>$D261*'Staff Allocation %'!J59</f>
        <v>0</v>
      </c>
      <c r="N261" s="223">
        <f>$D261*'Staff Allocation %'!K59</f>
        <v>0</v>
      </c>
      <c r="O261" s="223">
        <f>$D261*'Staff Allocation %'!L59</f>
        <v>0</v>
      </c>
      <c r="P261" s="223">
        <f>$D261*'Staff Allocation %'!M59</f>
        <v>0</v>
      </c>
      <c r="Q261" s="223">
        <f>$D261*'Staff Allocation %'!N59</f>
        <v>0</v>
      </c>
      <c r="R261" s="223">
        <f>$D261*'Staff Allocation %'!O59</f>
        <v>0</v>
      </c>
      <c r="S261" s="223">
        <f>$D261*'Staff Allocation %'!P59</f>
        <v>0</v>
      </c>
      <c r="T261" s="223">
        <f>$D261*'Staff Allocation %'!Q59</f>
        <v>0</v>
      </c>
      <c r="U261" s="223">
        <f t="shared" si="9"/>
        <v>0</v>
      </c>
    </row>
    <row r="262" spans="2:21" hidden="1" outlineLevel="1" x14ac:dyDescent="0.25">
      <c r="B262" t="str">
        <f>'Staffing Plan'!A61</f>
        <v>Employee 53</v>
      </c>
      <c r="D262" s="124">
        <f>Fringe!N62</f>
        <v>0</v>
      </c>
      <c r="F262" s="223">
        <f>$D262*'Staff Allocation %'!C60</f>
        <v>0</v>
      </c>
      <c r="G262" s="223">
        <f>$D262*'Staff Allocation %'!D60</f>
        <v>0</v>
      </c>
      <c r="H262" s="223">
        <f>$D262*'Staff Allocation %'!E60</f>
        <v>0</v>
      </c>
      <c r="I262" s="223">
        <f>$D262*'Staff Allocation %'!F60</f>
        <v>0</v>
      </c>
      <c r="J262" s="223">
        <f>$D262*'Staff Allocation %'!G60</f>
        <v>0</v>
      </c>
      <c r="K262" s="223">
        <f>$D262*'Staff Allocation %'!H60</f>
        <v>0</v>
      </c>
      <c r="L262" s="223">
        <f>$D262*'Staff Allocation %'!I60</f>
        <v>0</v>
      </c>
      <c r="M262" s="223">
        <f>$D262*'Staff Allocation %'!J60</f>
        <v>0</v>
      </c>
      <c r="N262" s="223">
        <f>$D262*'Staff Allocation %'!K60</f>
        <v>0</v>
      </c>
      <c r="O262" s="223">
        <f>$D262*'Staff Allocation %'!L60</f>
        <v>0</v>
      </c>
      <c r="P262" s="223">
        <f>$D262*'Staff Allocation %'!M60</f>
        <v>0</v>
      </c>
      <c r="Q262" s="223">
        <f>$D262*'Staff Allocation %'!N60</f>
        <v>0</v>
      </c>
      <c r="R262" s="223">
        <f>$D262*'Staff Allocation %'!O60</f>
        <v>0</v>
      </c>
      <c r="S262" s="223">
        <f>$D262*'Staff Allocation %'!P60</f>
        <v>0</v>
      </c>
      <c r="T262" s="223">
        <f>$D262*'Staff Allocation %'!Q60</f>
        <v>0</v>
      </c>
      <c r="U262" s="223">
        <f t="shared" si="9"/>
        <v>0</v>
      </c>
    </row>
    <row r="263" spans="2:21" hidden="1" outlineLevel="1" x14ac:dyDescent="0.25">
      <c r="B263" t="str">
        <f>'Staffing Plan'!A62</f>
        <v>Employee 54</v>
      </c>
      <c r="D263" s="124">
        <f>Fringe!N63</f>
        <v>0</v>
      </c>
      <c r="F263" s="223">
        <f>$D263*'Staff Allocation %'!C61</f>
        <v>0</v>
      </c>
      <c r="G263" s="223">
        <f>$D263*'Staff Allocation %'!D61</f>
        <v>0</v>
      </c>
      <c r="H263" s="223">
        <f>$D263*'Staff Allocation %'!E61</f>
        <v>0</v>
      </c>
      <c r="I263" s="223">
        <f>$D263*'Staff Allocation %'!F61</f>
        <v>0</v>
      </c>
      <c r="J263" s="223">
        <f>$D263*'Staff Allocation %'!G61</f>
        <v>0</v>
      </c>
      <c r="K263" s="223">
        <f>$D263*'Staff Allocation %'!H61</f>
        <v>0</v>
      </c>
      <c r="L263" s="223">
        <f>$D263*'Staff Allocation %'!I61</f>
        <v>0</v>
      </c>
      <c r="M263" s="223">
        <f>$D263*'Staff Allocation %'!J61</f>
        <v>0</v>
      </c>
      <c r="N263" s="223">
        <f>$D263*'Staff Allocation %'!K61</f>
        <v>0</v>
      </c>
      <c r="O263" s="223">
        <f>$D263*'Staff Allocation %'!L61</f>
        <v>0</v>
      </c>
      <c r="P263" s="223">
        <f>$D263*'Staff Allocation %'!M61</f>
        <v>0</v>
      </c>
      <c r="Q263" s="223">
        <f>$D263*'Staff Allocation %'!N61</f>
        <v>0</v>
      </c>
      <c r="R263" s="223">
        <f>$D263*'Staff Allocation %'!O61</f>
        <v>0</v>
      </c>
      <c r="S263" s="223">
        <f>$D263*'Staff Allocation %'!P61</f>
        <v>0</v>
      </c>
      <c r="T263" s="223">
        <f>$D263*'Staff Allocation %'!Q61</f>
        <v>0</v>
      </c>
      <c r="U263" s="223">
        <f t="shared" si="9"/>
        <v>0</v>
      </c>
    </row>
    <row r="264" spans="2:21" hidden="1" outlineLevel="1" x14ac:dyDescent="0.25">
      <c r="B264" t="str">
        <f>'Staffing Plan'!A63</f>
        <v>Employee 55</v>
      </c>
      <c r="D264" s="124">
        <f>Fringe!N64</f>
        <v>0</v>
      </c>
      <c r="F264" s="223">
        <f>$D264*'Staff Allocation %'!C62</f>
        <v>0</v>
      </c>
      <c r="G264" s="223">
        <f>$D264*'Staff Allocation %'!D62</f>
        <v>0</v>
      </c>
      <c r="H264" s="223">
        <f>$D264*'Staff Allocation %'!E62</f>
        <v>0</v>
      </c>
      <c r="I264" s="223">
        <f>$D264*'Staff Allocation %'!F62</f>
        <v>0</v>
      </c>
      <c r="J264" s="223">
        <f>$D264*'Staff Allocation %'!G62</f>
        <v>0</v>
      </c>
      <c r="K264" s="223">
        <f>$D264*'Staff Allocation %'!H62</f>
        <v>0</v>
      </c>
      <c r="L264" s="223">
        <f>$D264*'Staff Allocation %'!I62</f>
        <v>0</v>
      </c>
      <c r="M264" s="223">
        <f>$D264*'Staff Allocation %'!J62</f>
        <v>0</v>
      </c>
      <c r="N264" s="223">
        <f>$D264*'Staff Allocation %'!K62</f>
        <v>0</v>
      </c>
      <c r="O264" s="223">
        <f>$D264*'Staff Allocation %'!L62</f>
        <v>0</v>
      </c>
      <c r="P264" s="223">
        <f>$D264*'Staff Allocation %'!M62</f>
        <v>0</v>
      </c>
      <c r="Q264" s="223">
        <f>$D264*'Staff Allocation %'!N62</f>
        <v>0</v>
      </c>
      <c r="R264" s="223">
        <f>$D264*'Staff Allocation %'!O62</f>
        <v>0</v>
      </c>
      <c r="S264" s="223">
        <f>$D264*'Staff Allocation %'!P62</f>
        <v>0</v>
      </c>
      <c r="T264" s="223">
        <f>$D264*'Staff Allocation %'!Q62</f>
        <v>0</v>
      </c>
      <c r="U264" s="223">
        <f t="shared" si="9"/>
        <v>0</v>
      </c>
    </row>
    <row r="265" spans="2:21" hidden="1" outlineLevel="1" x14ac:dyDescent="0.25">
      <c r="B265" t="str">
        <f>'Staffing Plan'!A64</f>
        <v>Employee 56</v>
      </c>
      <c r="D265" s="124">
        <f>Fringe!N65</f>
        <v>0</v>
      </c>
      <c r="F265" s="223">
        <f>$D265*'Staff Allocation %'!C63</f>
        <v>0</v>
      </c>
      <c r="G265" s="223">
        <f>$D265*'Staff Allocation %'!D63</f>
        <v>0</v>
      </c>
      <c r="H265" s="223">
        <f>$D265*'Staff Allocation %'!E63</f>
        <v>0</v>
      </c>
      <c r="I265" s="223">
        <f>$D265*'Staff Allocation %'!F63</f>
        <v>0</v>
      </c>
      <c r="J265" s="223">
        <f>$D265*'Staff Allocation %'!G63</f>
        <v>0</v>
      </c>
      <c r="K265" s="223">
        <f>$D265*'Staff Allocation %'!H63</f>
        <v>0</v>
      </c>
      <c r="L265" s="223">
        <f>$D265*'Staff Allocation %'!I63</f>
        <v>0</v>
      </c>
      <c r="M265" s="223">
        <f>$D265*'Staff Allocation %'!J63</f>
        <v>0</v>
      </c>
      <c r="N265" s="223">
        <f>$D265*'Staff Allocation %'!K63</f>
        <v>0</v>
      </c>
      <c r="O265" s="223">
        <f>$D265*'Staff Allocation %'!L63</f>
        <v>0</v>
      </c>
      <c r="P265" s="223">
        <f>$D265*'Staff Allocation %'!M63</f>
        <v>0</v>
      </c>
      <c r="Q265" s="223">
        <f>$D265*'Staff Allocation %'!N63</f>
        <v>0</v>
      </c>
      <c r="R265" s="223">
        <f>$D265*'Staff Allocation %'!O63</f>
        <v>0</v>
      </c>
      <c r="S265" s="223">
        <f>$D265*'Staff Allocation %'!P63</f>
        <v>0</v>
      </c>
      <c r="T265" s="223">
        <f>$D265*'Staff Allocation %'!Q63</f>
        <v>0</v>
      </c>
      <c r="U265" s="223">
        <f t="shared" si="9"/>
        <v>0</v>
      </c>
    </row>
    <row r="266" spans="2:21" hidden="1" outlineLevel="1" x14ac:dyDescent="0.25">
      <c r="B266" t="str">
        <f>'Staffing Plan'!A65</f>
        <v>Employee 57</v>
      </c>
      <c r="D266" s="124">
        <f>Fringe!N66</f>
        <v>0</v>
      </c>
      <c r="F266" s="223">
        <f>$D266*'Staff Allocation %'!C64</f>
        <v>0</v>
      </c>
      <c r="G266" s="223">
        <f>$D266*'Staff Allocation %'!D64</f>
        <v>0</v>
      </c>
      <c r="H266" s="223">
        <f>$D266*'Staff Allocation %'!E64</f>
        <v>0</v>
      </c>
      <c r="I266" s="223">
        <f>$D266*'Staff Allocation %'!F64</f>
        <v>0</v>
      </c>
      <c r="J266" s="223">
        <f>$D266*'Staff Allocation %'!G64</f>
        <v>0</v>
      </c>
      <c r="K266" s="223">
        <f>$D266*'Staff Allocation %'!H64</f>
        <v>0</v>
      </c>
      <c r="L266" s="223">
        <f>$D266*'Staff Allocation %'!I64</f>
        <v>0</v>
      </c>
      <c r="M266" s="223">
        <f>$D266*'Staff Allocation %'!J64</f>
        <v>0</v>
      </c>
      <c r="N266" s="223">
        <f>$D266*'Staff Allocation %'!K64</f>
        <v>0</v>
      </c>
      <c r="O266" s="223">
        <f>$D266*'Staff Allocation %'!L64</f>
        <v>0</v>
      </c>
      <c r="P266" s="223">
        <f>$D266*'Staff Allocation %'!M64</f>
        <v>0</v>
      </c>
      <c r="Q266" s="223">
        <f>$D266*'Staff Allocation %'!N64</f>
        <v>0</v>
      </c>
      <c r="R266" s="223">
        <f>$D266*'Staff Allocation %'!O64</f>
        <v>0</v>
      </c>
      <c r="S266" s="223">
        <f>$D266*'Staff Allocation %'!P64</f>
        <v>0</v>
      </c>
      <c r="T266" s="223">
        <f>$D266*'Staff Allocation %'!Q64</f>
        <v>0</v>
      </c>
      <c r="U266" s="223">
        <f t="shared" si="9"/>
        <v>0</v>
      </c>
    </row>
    <row r="267" spans="2:21" hidden="1" outlineLevel="1" x14ac:dyDescent="0.25">
      <c r="B267" t="str">
        <f>'Staffing Plan'!A66</f>
        <v>Employee 58</v>
      </c>
      <c r="D267" s="124">
        <f>Fringe!N67</f>
        <v>0</v>
      </c>
      <c r="F267" s="223">
        <f>$D267*'Staff Allocation %'!C65</f>
        <v>0</v>
      </c>
      <c r="G267" s="223">
        <f>$D267*'Staff Allocation %'!D65</f>
        <v>0</v>
      </c>
      <c r="H267" s="223">
        <f>$D267*'Staff Allocation %'!E65</f>
        <v>0</v>
      </c>
      <c r="I267" s="223">
        <f>$D267*'Staff Allocation %'!F65</f>
        <v>0</v>
      </c>
      <c r="J267" s="223">
        <f>$D267*'Staff Allocation %'!G65</f>
        <v>0</v>
      </c>
      <c r="K267" s="223">
        <f>$D267*'Staff Allocation %'!H65</f>
        <v>0</v>
      </c>
      <c r="L267" s="223">
        <f>$D267*'Staff Allocation %'!I65</f>
        <v>0</v>
      </c>
      <c r="M267" s="223">
        <f>$D267*'Staff Allocation %'!J65</f>
        <v>0</v>
      </c>
      <c r="N267" s="223">
        <f>$D267*'Staff Allocation %'!K65</f>
        <v>0</v>
      </c>
      <c r="O267" s="223">
        <f>$D267*'Staff Allocation %'!L65</f>
        <v>0</v>
      </c>
      <c r="P267" s="223">
        <f>$D267*'Staff Allocation %'!M65</f>
        <v>0</v>
      </c>
      <c r="Q267" s="223">
        <f>$D267*'Staff Allocation %'!N65</f>
        <v>0</v>
      </c>
      <c r="R267" s="223">
        <f>$D267*'Staff Allocation %'!O65</f>
        <v>0</v>
      </c>
      <c r="S267" s="223">
        <f>$D267*'Staff Allocation %'!P65</f>
        <v>0</v>
      </c>
      <c r="T267" s="223">
        <f>$D267*'Staff Allocation %'!Q65</f>
        <v>0</v>
      </c>
      <c r="U267" s="223">
        <f t="shared" si="9"/>
        <v>0</v>
      </c>
    </row>
    <row r="268" spans="2:21" hidden="1" outlineLevel="1" x14ac:dyDescent="0.25">
      <c r="B268" t="str">
        <f>'Staffing Plan'!A67</f>
        <v>Employee 59</v>
      </c>
      <c r="D268" s="124">
        <f>Fringe!N68</f>
        <v>0</v>
      </c>
      <c r="F268" s="223">
        <f>$D268*'Staff Allocation %'!C66</f>
        <v>0</v>
      </c>
      <c r="G268" s="223">
        <f>$D268*'Staff Allocation %'!D66</f>
        <v>0</v>
      </c>
      <c r="H268" s="223">
        <f>$D268*'Staff Allocation %'!E66</f>
        <v>0</v>
      </c>
      <c r="I268" s="223">
        <f>$D268*'Staff Allocation %'!F66</f>
        <v>0</v>
      </c>
      <c r="J268" s="223">
        <f>$D268*'Staff Allocation %'!G66</f>
        <v>0</v>
      </c>
      <c r="K268" s="223">
        <f>$D268*'Staff Allocation %'!H66</f>
        <v>0</v>
      </c>
      <c r="L268" s="223">
        <f>$D268*'Staff Allocation %'!I66</f>
        <v>0</v>
      </c>
      <c r="M268" s="223">
        <f>$D268*'Staff Allocation %'!J66</f>
        <v>0</v>
      </c>
      <c r="N268" s="223">
        <f>$D268*'Staff Allocation %'!K66</f>
        <v>0</v>
      </c>
      <c r="O268" s="223">
        <f>$D268*'Staff Allocation %'!L66</f>
        <v>0</v>
      </c>
      <c r="P268" s="223">
        <f>$D268*'Staff Allocation %'!M66</f>
        <v>0</v>
      </c>
      <c r="Q268" s="223">
        <f>$D268*'Staff Allocation %'!N66</f>
        <v>0</v>
      </c>
      <c r="R268" s="223">
        <f>$D268*'Staff Allocation %'!O66</f>
        <v>0</v>
      </c>
      <c r="S268" s="223">
        <f>$D268*'Staff Allocation %'!P66</f>
        <v>0</v>
      </c>
      <c r="T268" s="223">
        <f>$D268*'Staff Allocation %'!Q66</f>
        <v>0</v>
      </c>
      <c r="U268" s="223">
        <f t="shared" si="9"/>
        <v>0</v>
      </c>
    </row>
    <row r="269" spans="2:21" hidden="1" outlineLevel="1" x14ac:dyDescent="0.25">
      <c r="B269" t="str">
        <f>'Staffing Plan'!A68</f>
        <v>Employee 60</v>
      </c>
      <c r="D269" s="124">
        <f>Fringe!N69</f>
        <v>0</v>
      </c>
      <c r="F269" s="223">
        <f>$D269*'Staff Allocation %'!C67</f>
        <v>0</v>
      </c>
      <c r="G269" s="223">
        <f>$D269*'Staff Allocation %'!D67</f>
        <v>0</v>
      </c>
      <c r="H269" s="223">
        <f>$D269*'Staff Allocation %'!E67</f>
        <v>0</v>
      </c>
      <c r="I269" s="223">
        <f>$D269*'Staff Allocation %'!F67</f>
        <v>0</v>
      </c>
      <c r="J269" s="223">
        <f>$D269*'Staff Allocation %'!G67</f>
        <v>0</v>
      </c>
      <c r="K269" s="223">
        <f>$D269*'Staff Allocation %'!H67</f>
        <v>0</v>
      </c>
      <c r="L269" s="223">
        <f>$D269*'Staff Allocation %'!I67</f>
        <v>0</v>
      </c>
      <c r="M269" s="223">
        <f>$D269*'Staff Allocation %'!J67</f>
        <v>0</v>
      </c>
      <c r="N269" s="223">
        <f>$D269*'Staff Allocation %'!K67</f>
        <v>0</v>
      </c>
      <c r="O269" s="223">
        <f>$D269*'Staff Allocation %'!L67</f>
        <v>0</v>
      </c>
      <c r="P269" s="223">
        <f>$D269*'Staff Allocation %'!M67</f>
        <v>0</v>
      </c>
      <c r="Q269" s="223">
        <f>$D269*'Staff Allocation %'!N67</f>
        <v>0</v>
      </c>
      <c r="R269" s="223">
        <f>$D269*'Staff Allocation %'!O67</f>
        <v>0</v>
      </c>
      <c r="S269" s="223">
        <f>$D269*'Staff Allocation %'!P67</f>
        <v>0</v>
      </c>
      <c r="T269" s="223">
        <f>$D269*'Staff Allocation %'!Q67</f>
        <v>0</v>
      </c>
      <c r="U269" s="223">
        <f t="shared" si="9"/>
        <v>0</v>
      </c>
    </row>
    <row r="270" spans="2:21" ht="15.75" collapsed="1" thickBot="1" x14ac:dyDescent="0.3">
      <c r="B270" s="245" t="s">
        <v>16</v>
      </c>
      <c r="C270" s="246"/>
      <c r="D270" s="242">
        <f>Fringe!N71</f>
        <v>18203.141588879997</v>
      </c>
      <c r="E270" s="242"/>
      <c r="F270" s="244">
        <f>SUM(F210:F269)</f>
        <v>13115.665210859999</v>
      </c>
      <c r="G270" s="244">
        <f t="shared" ref="G270:U270" si="10">SUM(G210:G269)</f>
        <v>309.60000000000002</v>
      </c>
      <c r="H270" s="244">
        <f t="shared" si="10"/>
        <v>3635.61866418</v>
      </c>
      <c r="I270" s="244">
        <f t="shared" si="10"/>
        <v>0</v>
      </c>
      <c r="J270" s="244">
        <f t="shared" si="10"/>
        <v>0</v>
      </c>
      <c r="K270" s="244">
        <f t="shared" si="10"/>
        <v>0</v>
      </c>
      <c r="L270" s="244">
        <f t="shared" si="10"/>
        <v>0</v>
      </c>
      <c r="M270" s="244">
        <f t="shared" si="10"/>
        <v>0</v>
      </c>
      <c r="N270" s="244">
        <f t="shared" si="10"/>
        <v>0</v>
      </c>
      <c r="O270" s="244">
        <f t="shared" si="10"/>
        <v>0</v>
      </c>
      <c r="P270" s="244">
        <f t="shared" si="10"/>
        <v>0</v>
      </c>
      <c r="Q270" s="244">
        <f t="shared" si="10"/>
        <v>0</v>
      </c>
      <c r="R270" s="244">
        <f t="shared" si="10"/>
        <v>0</v>
      </c>
      <c r="S270" s="244">
        <f t="shared" si="10"/>
        <v>0</v>
      </c>
      <c r="T270" s="244">
        <f t="shared" si="10"/>
        <v>0</v>
      </c>
      <c r="U270" s="244">
        <f t="shared" si="10"/>
        <v>17060.883875039999</v>
      </c>
    </row>
    <row r="271" spans="2:21" ht="15.75" thickTop="1" x14ac:dyDescent="0.25">
      <c r="F271" s="124"/>
      <c r="G271" s="124"/>
      <c r="H271" s="124"/>
      <c r="I271" s="124"/>
      <c r="J271" s="124"/>
      <c r="K271" s="124"/>
      <c r="L271" s="124"/>
      <c r="M271" s="124"/>
      <c r="N271" s="124"/>
      <c r="O271" s="124"/>
      <c r="P271" s="124"/>
      <c r="Q271" s="124"/>
      <c r="R271" s="124"/>
      <c r="S271" s="124"/>
      <c r="T271" s="124"/>
      <c r="U271" s="124"/>
    </row>
    <row r="272" spans="2:21" x14ac:dyDescent="0.25">
      <c r="B272" s="19" t="s">
        <v>289</v>
      </c>
      <c r="F272" s="226">
        <f>F270/$D$270</f>
        <v>0.72051657384635992</v>
      </c>
      <c r="G272" s="226">
        <f t="shared" ref="G272:U272" si="11">G270/$D$270</f>
        <v>1.7008053169741296E-2</v>
      </c>
      <c r="H272" s="226">
        <f t="shared" si="11"/>
        <v>0.19972479181291103</v>
      </c>
      <c r="I272" s="226">
        <f t="shared" si="11"/>
        <v>0</v>
      </c>
      <c r="J272" s="226">
        <f t="shared" si="11"/>
        <v>0</v>
      </c>
      <c r="K272" s="226">
        <f t="shared" si="11"/>
        <v>0</v>
      </c>
      <c r="L272" s="226">
        <f t="shared" si="11"/>
        <v>0</v>
      </c>
      <c r="M272" s="226">
        <f t="shared" si="11"/>
        <v>0</v>
      </c>
      <c r="N272" s="226">
        <f t="shared" si="11"/>
        <v>0</v>
      </c>
      <c r="O272" s="226">
        <f t="shared" si="11"/>
        <v>0</v>
      </c>
      <c r="P272" s="226">
        <f t="shared" si="11"/>
        <v>0</v>
      </c>
      <c r="Q272" s="226">
        <f t="shared" si="11"/>
        <v>0</v>
      </c>
      <c r="R272" s="226">
        <f t="shared" si="11"/>
        <v>0</v>
      </c>
      <c r="S272" s="226">
        <f t="shared" si="11"/>
        <v>0</v>
      </c>
      <c r="T272" s="226">
        <f t="shared" si="11"/>
        <v>0</v>
      </c>
      <c r="U272" s="226">
        <f t="shared" si="11"/>
        <v>0.93724941882901225</v>
      </c>
    </row>
    <row r="276" spans="2:21" x14ac:dyDescent="0.25">
      <c r="B276" s="237" t="s">
        <v>296</v>
      </c>
      <c r="C276" s="238"/>
      <c r="D276" s="239"/>
      <c r="E276" s="238"/>
      <c r="F276" s="116">
        <f>'Budget Summary'!I$5</f>
        <v>0</v>
      </c>
      <c r="G276" s="116">
        <f>'Budget Summary'!J$5</f>
        <v>0</v>
      </c>
      <c r="H276" s="116">
        <f>'Budget Summary'!K$5</f>
        <v>0</v>
      </c>
      <c r="I276" s="116">
        <f>'Budget Summary'!L$5</f>
        <v>0</v>
      </c>
      <c r="J276" s="116">
        <f>'Budget Summary'!M$5</f>
        <v>0</v>
      </c>
      <c r="K276" s="116">
        <f>'Budget Summary'!N$5</f>
        <v>0</v>
      </c>
      <c r="L276" s="116">
        <f>'Budget Summary'!O$5</f>
        <v>0</v>
      </c>
      <c r="M276" s="116">
        <f>'Budget Summary'!P$5</f>
        <v>0</v>
      </c>
      <c r="N276" s="116">
        <f>'Budget Summary'!Q$5</f>
        <v>0</v>
      </c>
      <c r="O276" s="116">
        <f>'Budget Summary'!R$5</f>
        <v>0</v>
      </c>
      <c r="P276" s="116">
        <f>'Budget Summary'!S$5</f>
        <v>0</v>
      </c>
      <c r="Q276" s="116">
        <f>'Budget Summary'!T$5</f>
        <v>0</v>
      </c>
      <c r="R276" s="116">
        <f>'Budget Summary'!U$5</f>
        <v>0</v>
      </c>
      <c r="S276" s="116">
        <f>'Budget Summary'!V$5</f>
        <v>0</v>
      </c>
      <c r="T276" s="116">
        <f>'Budget Summary'!W$5</f>
        <v>0</v>
      </c>
      <c r="U276" s="116" t="s">
        <v>285</v>
      </c>
    </row>
    <row r="277" spans="2:21" ht="51.75" x14ac:dyDescent="0.25">
      <c r="B277" s="20" t="s">
        <v>185</v>
      </c>
      <c r="C277" s="20"/>
      <c r="D277" s="21" t="s">
        <v>297</v>
      </c>
      <c r="E277" s="20"/>
      <c r="F277" s="135" t="str">
        <f>'Budget Summary'!I$6</f>
        <v xml:space="preserve">State Aid </v>
      </c>
      <c r="G277" s="135" t="str">
        <f>'Budget Summary'!J$6</f>
        <v>Classroom Site Funds</v>
      </c>
      <c r="H277" s="135" t="str">
        <f>'Budget Summary'!K$6</f>
        <v xml:space="preserve">Title 1 </v>
      </c>
      <c r="I277" s="135" t="str">
        <f>'Budget Summary'!L$6</f>
        <v>Title 2</v>
      </c>
      <c r="J277" s="135" t="str">
        <f>'Budget Summary'!M$6</f>
        <v>IDEA</v>
      </c>
      <c r="K277" s="135" t="str">
        <f>'Budget Summary'!N$6</f>
        <v>NSLP</v>
      </c>
      <c r="L277" s="135" t="str">
        <f>'Budget Summary'!O$6</f>
        <v>Tax Credit Donations</v>
      </c>
      <c r="M277" s="135" t="str">
        <f>'Budget Summary'!P$6</f>
        <v>VSUW</v>
      </c>
      <c r="N277" s="135" t="str">
        <f>'Budget Summary'!Q$6</f>
        <v>Contract 9</v>
      </c>
      <c r="O277" s="135" t="str">
        <f>'Budget Summary'!R$6</f>
        <v>Contract 10</v>
      </c>
      <c r="P277" s="135" t="str">
        <f>'Budget Summary'!S$6</f>
        <v>Contract 11</v>
      </c>
      <c r="Q277" s="135" t="str">
        <f>'Budget Summary'!T$6</f>
        <v>Contract 12</v>
      </c>
      <c r="R277" s="135" t="str">
        <f>'Budget Summary'!U$6</f>
        <v>Contract 13</v>
      </c>
      <c r="S277" s="135" t="str">
        <f>'Budget Summary'!V$6</f>
        <v>Contract 14</v>
      </c>
      <c r="T277" s="135" t="str">
        <f>'Budget Summary'!W$6</f>
        <v>Contract 15</v>
      </c>
      <c r="U277" s="21" t="s">
        <v>286</v>
      </c>
    </row>
    <row r="278" spans="2:21" hidden="1" outlineLevel="1" x14ac:dyDescent="0.25">
      <c r="B278" t="str">
        <f>'Staffing Plan'!A9</f>
        <v>Benford, LaTrese Jamia</v>
      </c>
      <c r="D278" s="124">
        <f>Fringe!O10</f>
        <v>210.31812301499997</v>
      </c>
      <c r="F278" s="223">
        <f>$D278*'Staff Allocation %'!C8</f>
        <v>210.31812301499997</v>
      </c>
      <c r="G278" s="223">
        <f>$D278*'Staff Allocation %'!D8</f>
        <v>0</v>
      </c>
      <c r="H278" s="223">
        <f>$D278*'Staff Allocation %'!E8</f>
        <v>0</v>
      </c>
      <c r="I278" s="223">
        <f>$D278*'Staff Allocation %'!F8</f>
        <v>0</v>
      </c>
      <c r="J278" s="223">
        <f>$D278*'Staff Allocation %'!G8</f>
        <v>0</v>
      </c>
      <c r="K278" s="223">
        <f>$D278*'Staff Allocation %'!H8</f>
        <v>0</v>
      </c>
      <c r="L278" s="223">
        <f>$D278*'Staff Allocation %'!I8</f>
        <v>0</v>
      </c>
      <c r="M278" s="223">
        <f>$D278*'Staff Allocation %'!J8</f>
        <v>0</v>
      </c>
      <c r="N278" s="223">
        <f>$D278*'Staff Allocation %'!K8</f>
        <v>0</v>
      </c>
      <c r="O278" s="223">
        <f>$D278*'Staff Allocation %'!L8</f>
        <v>0</v>
      </c>
      <c r="P278" s="223">
        <f>$D278*'Staff Allocation %'!M8</f>
        <v>0</v>
      </c>
      <c r="Q278" s="223">
        <f>$D278*'Staff Allocation %'!N8</f>
        <v>0</v>
      </c>
      <c r="R278" s="223">
        <f>$D278*'Staff Allocation %'!O8</f>
        <v>0</v>
      </c>
      <c r="S278" s="223">
        <f>$D278*'Staff Allocation %'!P8</f>
        <v>0</v>
      </c>
      <c r="T278" s="223">
        <f>$D278*'Staff Allocation %'!Q8</f>
        <v>0</v>
      </c>
      <c r="U278" s="223">
        <f>SUM(F278:T278)</f>
        <v>210.31812301499997</v>
      </c>
    </row>
    <row r="279" spans="2:21" hidden="1" outlineLevel="1" x14ac:dyDescent="0.25">
      <c r="B279" t="str">
        <f>'Staffing Plan'!A10</f>
        <v>Burgess, Anya</v>
      </c>
      <c r="D279" s="124">
        <f>Fringe!O11</f>
        <v>212.38513159499999</v>
      </c>
      <c r="F279" s="223">
        <f>$D279*'Staff Allocation %'!C9</f>
        <v>0</v>
      </c>
      <c r="G279" s="223">
        <f>$D279*'Staff Allocation %'!D9</f>
        <v>0</v>
      </c>
      <c r="H279" s="223">
        <f>$D279*'Staff Allocation %'!E9</f>
        <v>212.38513159499999</v>
      </c>
      <c r="I279" s="223">
        <f>$D279*'Staff Allocation %'!F9</f>
        <v>0</v>
      </c>
      <c r="J279" s="223">
        <f>$D279*'Staff Allocation %'!G9</f>
        <v>0</v>
      </c>
      <c r="K279" s="223">
        <f>$D279*'Staff Allocation %'!H9</f>
        <v>0</v>
      </c>
      <c r="L279" s="223">
        <f>$D279*'Staff Allocation %'!I9</f>
        <v>0</v>
      </c>
      <c r="M279" s="223">
        <f>$D279*'Staff Allocation %'!J9</f>
        <v>0</v>
      </c>
      <c r="N279" s="223">
        <f>$D279*'Staff Allocation %'!K9</f>
        <v>0</v>
      </c>
      <c r="O279" s="223">
        <f>$D279*'Staff Allocation %'!L9</f>
        <v>0</v>
      </c>
      <c r="P279" s="223">
        <f>$D279*'Staff Allocation %'!M9</f>
        <v>0</v>
      </c>
      <c r="Q279" s="223">
        <f>$D279*'Staff Allocation %'!N9</f>
        <v>0</v>
      </c>
      <c r="R279" s="223">
        <f>$D279*'Staff Allocation %'!O9</f>
        <v>0</v>
      </c>
      <c r="S279" s="223">
        <f>$D279*'Staff Allocation %'!P9</f>
        <v>0</v>
      </c>
      <c r="T279" s="223">
        <f>$D279*'Staff Allocation %'!Q9</f>
        <v>0</v>
      </c>
      <c r="U279" s="223">
        <f>SUM(F279:T279)</f>
        <v>212.38513159499999</v>
      </c>
    </row>
    <row r="280" spans="2:21" hidden="1" outlineLevel="1" x14ac:dyDescent="0.25">
      <c r="B280" t="str">
        <f>'Staffing Plan'!A11</f>
        <v>Garcia, Rosalia</v>
      </c>
      <c r="D280" s="124">
        <f>Fringe!O12</f>
        <v>44.21343186</v>
      </c>
      <c r="F280" s="223">
        <f>$D280*'Staff Allocation %'!C10</f>
        <v>0</v>
      </c>
      <c r="G280" s="223">
        <f>$D280*'Staff Allocation %'!D10</f>
        <v>0</v>
      </c>
      <c r="H280" s="223">
        <f>$D280*'Staff Allocation %'!E10</f>
        <v>0</v>
      </c>
      <c r="I280" s="223">
        <f>$D280*'Staff Allocation %'!F10</f>
        <v>0</v>
      </c>
      <c r="J280" s="223">
        <f>$D280*'Staff Allocation %'!G10</f>
        <v>0</v>
      </c>
      <c r="K280" s="223">
        <f>$D280*'Staff Allocation %'!H10</f>
        <v>0</v>
      </c>
      <c r="L280" s="223">
        <f>$D280*'Staff Allocation %'!I10</f>
        <v>0</v>
      </c>
      <c r="M280" s="223">
        <f>$D280*'Staff Allocation %'!J10</f>
        <v>0</v>
      </c>
      <c r="N280" s="223">
        <f>$D280*'Staff Allocation %'!K10</f>
        <v>0</v>
      </c>
      <c r="O280" s="223">
        <f>$D280*'Staff Allocation %'!L10</f>
        <v>0</v>
      </c>
      <c r="P280" s="223">
        <f>$D280*'Staff Allocation %'!M10</f>
        <v>0</v>
      </c>
      <c r="Q280" s="223">
        <f>$D280*'Staff Allocation %'!N10</f>
        <v>0</v>
      </c>
      <c r="R280" s="223">
        <f>$D280*'Staff Allocation %'!O10</f>
        <v>0</v>
      </c>
      <c r="S280" s="223">
        <f>$D280*'Staff Allocation %'!P10</f>
        <v>0</v>
      </c>
      <c r="T280" s="223">
        <f>$D280*'Staff Allocation %'!Q10</f>
        <v>0</v>
      </c>
      <c r="U280" s="223">
        <f>SUM(F280:T280)</f>
        <v>0</v>
      </c>
    </row>
    <row r="281" spans="2:21" hidden="1" outlineLevel="1" x14ac:dyDescent="0.25">
      <c r="B281" t="str">
        <f>'Staffing Plan'!A12</f>
        <v>Gutierrez, Guadalupe</v>
      </c>
      <c r="D281" s="124">
        <f>Fringe!O13</f>
        <v>167.56899705000001</v>
      </c>
      <c r="F281" s="223">
        <f>$D281*'Staff Allocation %'!C11</f>
        <v>167.56899705000001</v>
      </c>
      <c r="G281" s="223">
        <f>$D281*'Staff Allocation %'!D11</f>
        <v>0</v>
      </c>
      <c r="H281" s="223">
        <f>$D281*'Staff Allocation %'!E11</f>
        <v>0</v>
      </c>
      <c r="I281" s="223">
        <f>$D281*'Staff Allocation %'!F11</f>
        <v>0</v>
      </c>
      <c r="J281" s="223">
        <f>$D281*'Staff Allocation %'!G11</f>
        <v>0</v>
      </c>
      <c r="K281" s="223">
        <f>$D281*'Staff Allocation %'!H11</f>
        <v>0</v>
      </c>
      <c r="L281" s="223">
        <f>$D281*'Staff Allocation %'!I11</f>
        <v>0</v>
      </c>
      <c r="M281" s="223">
        <f>$D281*'Staff Allocation %'!J11</f>
        <v>0</v>
      </c>
      <c r="N281" s="223">
        <f>$D281*'Staff Allocation %'!K11</f>
        <v>0</v>
      </c>
      <c r="O281" s="223">
        <f>$D281*'Staff Allocation %'!L11</f>
        <v>0</v>
      </c>
      <c r="P281" s="223">
        <f>$D281*'Staff Allocation %'!M11</f>
        <v>0</v>
      </c>
      <c r="Q281" s="223">
        <f>$D281*'Staff Allocation %'!N11</f>
        <v>0</v>
      </c>
      <c r="R281" s="223">
        <f>$D281*'Staff Allocation %'!O11</f>
        <v>0</v>
      </c>
      <c r="S281" s="223">
        <f>$D281*'Staff Allocation %'!P11</f>
        <v>0</v>
      </c>
      <c r="T281" s="223">
        <f>$D281*'Staff Allocation %'!Q11</f>
        <v>0</v>
      </c>
      <c r="U281" s="223">
        <f>SUM(F281:T281)</f>
        <v>167.56899705000001</v>
      </c>
    </row>
    <row r="282" spans="2:21" hidden="1" outlineLevel="1" x14ac:dyDescent="0.25">
      <c r="B282" t="str">
        <f>'Staffing Plan'!A13</f>
        <v>Padilla, Maria Alicia</v>
      </c>
      <c r="D282" s="124">
        <f>Fringe!O14</f>
        <v>89.869201499999988</v>
      </c>
      <c r="F282" s="223">
        <f>$D282*'Staff Allocation %'!C12</f>
        <v>89.869201499999988</v>
      </c>
      <c r="G282" s="223">
        <f>$D282*'Staff Allocation %'!D12</f>
        <v>0</v>
      </c>
      <c r="H282" s="223">
        <f>$D282*'Staff Allocation %'!E12</f>
        <v>0</v>
      </c>
      <c r="I282" s="223">
        <f>$D282*'Staff Allocation %'!F12</f>
        <v>0</v>
      </c>
      <c r="J282" s="223">
        <f>$D282*'Staff Allocation %'!G12</f>
        <v>0</v>
      </c>
      <c r="K282" s="223">
        <f>$D282*'Staff Allocation %'!H12</f>
        <v>0</v>
      </c>
      <c r="L282" s="223">
        <f>$D282*'Staff Allocation %'!I12</f>
        <v>0</v>
      </c>
      <c r="M282" s="223">
        <f>$D282*'Staff Allocation %'!J12</f>
        <v>0</v>
      </c>
      <c r="N282" s="223">
        <f>$D282*'Staff Allocation %'!K12</f>
        <v>0</v>
      </c>
      <c r="O282" s="223">
        <f>$D282*'Staff Allocation %'!L12</f>
        <v>0</v>
      </c>
      <c r="P282" s="223">
        <f>$D282*'Staff Allocation %'!M12</f>
        <v>0</v>
      </c>
      <c r="Q282" s="223">
        <f>$D282*'Staff Allocation %'!N12</f>
        <v>0</v>
      </c>
      <c r="R282" s="223">
        <f>$D282*'Staff Allocation %'!O12</f>
        <v>0</v>
      </c>
      <c r="S282" s="223">
        <f>$D282*'Staff Allocation %'!P12</f>
        <v>0</v>
      </c>
      <c r="T282" s="223">
        <f>$D282*'Staff Allocation %'!Q12</f>
        <v>0</v>
      </c>
      <c r="U282" s="223">
        <f t="shared" ref="U282:U337" si="12">SUM(F282:T282)</f>
        <v>89.869201499999988</v>
      </c>
    </row>
    <row r="283" spans="2:21" hidden="1" outlineLevel="1" x14ac:dyDescent="0.25">
      <c r="B283" t="str">
        <f>'Staffing Plan'!A14</f>
        <v>Ramirez, Ramona D</v>
      </c>
      <c r="D283" s="124">
        <f>Fringe!O15</f>
        <v>93.936959999999999</v>
      </c>
      <c r="F283" s="223">
        <f>$D283*'Staff Allocation %'!C13</f>
        <v>93.936959999999999</v>
      </c>
      <c r="G283" s="223">
        <f>$D283*'Staff Allocation %'!D13</f>
        <v>0</v>
      </c>
      <c r="H283" s="223">
        <f>$D283*'Staff Allocation %'!E13</f>
        <v>0</v>
      </c>
      <c r="I283" s="223">
        <f>$D283*'Staff Allocation %'!F13</f>
        <v>0</v>
      </c>
      <c r="J283" s="223">
        <f>$D283*'Staff Allocation %'!G13</f>
        <v>0</v>
      </c>
      <c r="K283" s="223">
        <f>$D283*'Staff Allocation %'!H13</f>
        <v>0</v>
      </c>
      <c r="L283" s="223">
        <f>$D283*'Staff Allocation %'!I13</f>
        <v>0</v>
      </c>
      <c r="M283" s="223">
        <f>$D283*'Staff Allocation %'!J13</f>
        <v>0</v>
      </c>
      <c r="N283" s="223">
        <f>$D283*'Staff Allocation %'!K13</f>
        <v>0</v>
      </c>
      <c r="O283" s="223">
        <f>$D283*'Staff Allocation %'!L13</f>
        <v>0</v>
      </c>
      <c r="P283" s="223">
        <f>$D283*'Staff Allocation %'!M13</f>
        <v>0</v>
      </c>
      <c r="Q283" s="223">
        <f>$D283*'Staff Allocation %'!N13</f>
        <v>0</v>
      </c>
      <c r="R283" s="223">
        <f>$D283*'Staff Allocation %'!O13</f>
        <v>0</v>
      </c>
      <c r="S283" s="223">
        <f>$D283*'Staff Allocation %'!P13</f>
        <v>0</v>
      </c>
      <c r="T283" s="223">
        <f>$D283*'Staff Allocation %'!Q13</f>
        <v>0</v>
      </c>
      <c r="U283" s="223">
        <f t="shared" si="12"/>
        <v>93.936959999999999</v>
      </c>
    </row>
    <row r="284" spans="2:21" hidden="1" outlineLevel="1" x14ac:dyDescent="0.25">
      <c r="B284" t="str">
        <f>'Staffing Plan'!A15</f>
        <v>Ruiz, Oscar</v>
      </c>
      <c r="D284" s="124">
        <f>Fringe!O16</f>
        <v>54.756</v>
      </c>
      <c r="F284" s="223">
        <f>$D284*'Staff Allocation %'!C14</f>
        <v>54.756</v>
      </c>
      <c r="G284" s="223">
        <f>$D284*'Staff Allocation %'!D14</f>
        <v>0</v>
      </c>
      <c r="H284" s="223">
        <f>$D284*'Staff Allocation %'!E14</f>
        <v>0</v>
      </c>
      <c r="I284" s="223">
        <f>$D284*'Staff Allocation %'!F14</f>
        <v>0</v>
      </c>
      <c r="J284" s="223">
        <f>$D284*'Staff Allocation %'!G14</f>
        <v>0</v>
      </c>
      <c r="K284" s="223">
        <f>$D284*'Staff Allocation %'!H14</f>
        <v>0</v>
      </c>
      <c r="L284" s="223">
        <f>$D284*'Staff Allocation %'!I14</f>
        <v>0</v>
      </c>
      <c r="M284" s="223">
        <f>$D284*'Staff Allocation %'!J14</f>
        <v>0</v>
      </c>
      <c r="N284" s="223">
        <f>$D284*'Staff Allocation %'!K14</f>
        <v>0</v>
      </c>
      <c r="O284" s="223">
        <f>$D284*'Staff Allocation %'!L14</f>
        <v>0</v>
      </c>
      <c r="P284" s="223">
        <f>$D284*'Staff Allocation %'!M14</f>
        <v>0</v>
      </c>
      <c r="Q284" s="223">
        <f>$D284*'Staff Allocation %'!N14</f>
        <v>0</v>
      </c>
      <c r="R284" s="223">
        <f>$D284*'Staff Allocation %'!O14</f>
        <v>0</v>
      </c>
      <c r="S284" s="223">
        <f>$D284*'Staff Allocation %'!P14</f>
        <v>0</v>
      </c>
      <c r="T284" s="223">
        <f>$D284*'Staff Allocation %'!Q14</f>
        <v>0</v>
      </c>
      <c r="U284" s="223">
        <f t="shared" si="12"/>
        <v>54.756</v>
      </c>
    </row>
    <row r="285" spans="2:21" hidden="1" outlineLevel="1" x14ac:dyDescent="0.25">
      <c r="B285" t="str">
        <f>'Staffing Plan'!A16</f>
        <v>Teague, Michelle N</v>
      </c>
      <c r="D285" s="124">
        <f>Fringe!O17</f>
        <v>66.126995999999991</v>
      </c>
      <c r="F285" s="223">
        <f>$D285*'Staff Allocation %'!C15</f>
        <v>66.126995999999991</v>
      </c>
      <c r="G285" s="223">
        <f>$D285*'Staff Allocation %'!D15</f>
        <v>0</v>
      </c>
      <c r="H285" s="223">
        <f>$D285*'Staff Allocation %'!E15</f>
        <v>0</v>
      </c>
      <c r="I285" s="223">
        <f>$D285*'Staff Allocation %'!F15</f>
        <v>0</v>
      </c>
      <c r="J285" s="223">
        <f>$D285*'Staff Allocation %'!G15</f>
        <v>0</v>
      </c>
      <c r="K285" s="223">
        <f>$D285*'Staff Allocation %'!H15</f>
        <v>0</v>
      </c>
      <c r="L285" s="223">
        <f>$D285*'Staff Allocation %'!I15</f>
        <v>0</v>
      </c>
      <c r="M285" s="223">
        <f>$D285*'Staff Allocation %'!J15</f>
        <v>0</v>
      </c>
      <c r="N285" s="223">
        <f>$D285*'Staff Allocation %'!K15</f>
        <v>0</v>
      </c>
      <c r="O285" s="223">
        <f>$D285*'Staff Allocation %'!L15</f>
        <v>0</v>
      </c>
      <c r="P285" s="223">
        <f>$D285*'Staff Allocation %'!M15</f>
        <v>0</v>
      </c>
      <c r="Q285" s="223">
        <f>$D285*'Staff Allocation %'!N15</f>
        <v>0</v>
      </c>
      <c r="R285" s="223">
        <f>$D285*'Staff Allocation %'!O15</f>
        <v>0</v>
      </c>
      <c r="S285" s="223">
        <f>$D285*'Staff Allocation %'!P15</f>
        <v>0</v>
      </c>
      <c r="T285" s="223">
        <f>$D285*'Staff Allocation %'!Q15</f>
        <v>0</v>
      </c>
      <c r="U285" s="223">
        <f t="shared" si="12"/>
        <v>66.126995999999991</v>
      </c>
    </row>
    <row r="286" spans="2:21" hidden="1" outlineLevel="1" x14ac:dyDescent="0.25">
      <c r="B286" t="str">
        <f>'Staffing Plan'!A17</f>
        <v>Chelsia Stallworth</v>
      </c>
      <c r="D286" s="124">
        <f>Fringe!O18</f>
        <v>192.816</v>
      </c>
      <c r="F286" s="223">
        <f>$D286*'Staff Allocation %'!C16</f>
        <v>192.816</v>
      </c>
      <c r="G286" s="223">
        <f>$D286*'Staff Allocation %'!D16</f>
        <v>0</v>
      </c>
      <c r="H286" s="223">
        <f>$D286*'Staff Allocation %'!E16</f>
        <v>0</v>
      </c>
      <c r="I286" s="223">
        <f>$D286*'Staff Allocation %'!F16</f>
        <v>0</v>
      </c>
      <c r="J286" s="223">
        <f>$D286*'Staff Allocation %'!G16</f>
        <v>0</v>
      </c>
      <c r="K286" s="223">
        <f>$D286*'Staff Allocation %'!H16</f>
        <v>0</v>
      </c>
      <c r="L286" s="223">
        <f>$D286*'Staff Allocation %'!I16</f>
        <v>0</v>
      </c>
      <c r="M286" s="223">
        <f>$D286*'Staff Allocation %'!J16</f>
        <v>0</v>
      </c>
      <c r="N286" s="223">
        <f>$D286*'Staff Allocation %'!K16</f>
        <v>0</v>
      </c>
      <c r="O286" s="223">
        <f>$D286*'Staff Allocation %'!L16</f>
        <v>0</v>
      </c>
      <c r="P286" s="223">
        <f>$D286*'Staff Allocation %'!M16</f>
        <v>0</v>
      </c>
      <c r="Q286" s="223">
        <f>$D286*'Staff Allocation %'!N16</f>
        <v>0</v>
      </c>
      <c r="R286" s="223">
        <f>$D286*'Staff Allocation %'!O16</f>
        <v>0</v>
      </c>
      <c r="S286" s="223">
        <f>$D286*'Staff Allocation %'!P16</f>
        <v>0</v>
      </c>
      <c r="T286" s="223">
        <f>$D286*'Staff Allocation %'!Q16</f>
        <v>0</v>
      </c>
      <c r="U286" s="223">
        <f t="shared" si="12"/>
        <v>192.816</v>
      </c>
    </row>
    <row r="287" spans="2:21" hidden="1" outlineLevel="1" x14ac:dyDescent="0.25">
      <c r="B287" t="str">
        <f>'Staffing Plan'!A18</f>
        <v xml:space="preserve">Vacant </v>
      </c>
      <c r="D287" s="124">
        <f>Fringe!O19</f>
        <v>28.08</v>
      </c>
      <c r="F287" s="223">
        <f>$D287*'Staff Allocation %'!C17</f>
        <v>0</v>
      </c>
      <c r="G287" s="223">
        <f>$D287*'Staff Allocation %'!D17</f>
        <v>0</v>
      </c>
      <c r="H287" s="223">
        <f>$D287*'Staff Allocation %'!E17</f>
        <v>0</v>
      </c>
      <c r="I287" s="223">
        <f>$D287*'Staff Allocation %'!F17</f>
        <v>0</v>
      </c>
      <c r="J287" s="223">
        <f>$D287*'Staff Allocation %'!G17</f>
        <v>0</v>
      </c>
      <c r="K287" s="223">
        <f>$D287*'Staff Allocation %'!H17</f>
        <v>0</v>
      </c>
      <c r="L287" s="223">
        <f>$D287*'Staff Allocation %'!I17</f>
        <v>0</v>
      </c>
      <c r="M287" s="223">
        <f>$D287*'Staff Allocation %'!J17</f>
        <v>0</v>
      </c>
      <c r="N287" s="223">
        <f>$D287*'Staff Allocation %'!K17</f>
        <v>0</v>
      </c>
      <c r="O287" s="223">
        <f>$D287*'Staff Allocation %'!L17</f>
        <v>0</v>
      </c>
      <c r="P287" s="223">
        <f>$D287*'Staff Allocation %'!M17</f>
        <v>0</v>
      </c>
      <c r="Q287" s="223">
        <f>$D287*'Staff Allocation %'!N17</f>
        <v>0</v>
      </c>
      <c r="R287" s="223">
        <f>$D287*'Staff Allocation %'!O17</f>
        <v>0</v>
      </c>
      <c r="S287" s="223">
        <f>$D287*'Staff Allocation %'!P17</f>
        <v>0</v>
      </c>
      <c r="T287" s="223">
        <f>$D287*'Staff Allocation %'!Q17</f>
        <v>0</v>
      </c>
      <c r="U287" s="223">
        <f t="shared" si="12"/>
        <v>0</v>
      </c>
    </row>
    <row r="288" spans="2:21" hidden="1" outlineLevel="1" x14ac:dyDescent="0.25">
      <c r="B288">
        <f>'Staffing Plan'!A19</f>
        <v>0</v>
      </c>
      <c r="D288" s="124">
        <f>Fringe!O20</f>
        <v>0</v>
      </c>
      <c r="F288" s="223">
        <f>$D288*'Staff Allocation %'!C18</f>
        <v>0</v>
      </c>
      <c r="G288" s="223">
        <f>$D288*'Staff Allocation %'!D18</f>
        <v>0</v>
      </c>
      <c r="H288" s="223">
        <f>$D288*'Staff Allocation %'!E18</f>
        <v>0</v>
      </c>
      <c r="I288" s="223">
        <f>$D288*'Staff Allocation %'!F18</f>
        <v>0</v>
      </c>
      <c r="J288" s="223">
        <f>$D288*'Staff Allocation %'!G18</f>
        <v>0</v>
      </c>
      <c r="K288" s="223">
        <f>$D288*'Staff Allocation %'!H18</f>
        <v>0</v>
      </c>
      <c r="L288" s="223">
        <f>$D288*'Staff Allocation %'!I18</f>
        <v>0</v>
      </c>
      <c r="M288" s="223">
        <f>$D288*'Staff Allocation %'!J18</f>
        <v>0</v>
      </c>
      <c r="N288" s="223">
        <f>$D288*'Staff Allocation %'!K18</f>
        <v>0</v>
      </c>
      <c r="O288" s="223">
        <f>$D288*'Staff Allocation %'!L18</f>
        <v>0</v>
      </c>
      <c r="P288" s="223">
        <f>$D288*'Staff Allocation %'!M18</f>
        <v>0</v>
      </c>
      <c r="Q288" s="223">
        <f>$D288*'Staff Allocation %'!N18</f>
        <v>0</v>
      </c>
      <c r="R288" s="223">
        <f>$D288*'Staff Allocation %'!O18</f>
        <v>0</v>
      </c>
      <c r="S288" s="223">
        <f>$D288*'Staff Allocation %'!P18</f>
        <v>0</v>
      </c>
      <c r="T288" s="223">
        <f>$D288*'Staff Allocation %'!Q18</f>
        <v>0</v>
      </c>
      <c r="U288" s="223">
        <f t="shared" si="12"/>
        <v>0</v>
      </c>
    </row>
    <row r="289" spans="2:21" hidden="1" outlineLevel="1" x14ac:dyDescent="0.25">
      <c r="B289">
        <f>'Staffing Plan'!A20</f>
        <v>0</v>
      </c>
      <c r="D289" s="124">
        <f>Fringe!O21</f>
        <v>0</v>
      </c>
      <c r="F289" s="223">
        <f>$D289*'Staff Allocation %'!C19</f>
        <v>0</v>
      </c>
      <c r="G289" s="223">
        <f>$D289*'Staff Allocation %'!D19</f>
        <v>0</v>
      </c>
      <c r="H289" s="223">
        <f>$D289*'Staff Allocation %'!E19</f>
        <v>0</v>
      </c>
      <c r="I289" s="223">
        <f>$D289*'Staff Allocation %'!F19</f>
        <v>0</v>
      </c>
      <c r="J289" s="223">
        <f>$D289*'Staff Allocation %'!G19</f>
        <v>0</v>
      </c>
      <c r="K289" s="223">
        <f>$D289*'Staff Allocation %'!H19</f>
        <v>0</v>
      </c>
      <c r="L289" s="223">
        <f>$D289*'Staff Allocation %'!I19</f>
        <v>0</v>
      </c>
      <c r="M289" s="223">
        <f>$D289*'Staff Allocation %'!J19</f>
        <v>0</v>
      </c>
      <c r="N289" s="223">
        <f>$D289*'Staff Allocation %'!K19</f>
        <v>0</v>
      </c>
      <c r="O289" s="223">
        <f>$D289*'Staff Allocation %'!L19</f>
        <v>0</v>
      </c>
      <c r="P289" s="223">
        <f>$D289*'Staff Allocation %'!M19</f>
        <v>0</v>
      </c>
      <c r="Q289" s="223">
        <f>$D289*'Staff Allocation %'!N19</f>
        <v>0</v>
      </c>
      <c r="R289" s="223">
        <f>$D289*'Staff Allocation %'!O19</f>
        <v>0</v>
      </c>
      <c r="S289" s="223">
        <f>$D289*'Staff Allocation %'!P19</f>
        <v>0</v>
      </c>
      <c r="T289" s="223">
        <f>$D289*'Staff Allocation %'!Q19</f>
        <v>0</v>
      </c>
      <c r="U289" s="223">
        <f t="shared" si="12"/>
        <v>0</v>
      </c>
    </row>
    <row r="290" spans="2:21" hidden="1" outlineLevel="1" x14ac:dyDescent="0.25">
      <c r="B290" t="str">
        <f>'Staffing Plan'!A21</f>
        <v>Vacant</v>
      </c>
      <c r="D290" s="124">
        <f>Fringe!O22</f>
        <v>13</v>
      </c>
      <c r="F290" s="223">
        <f>$D290*'Staff Allocation %'!C20</f>
        <v>13</v>
      </c>
      <c r="G290" s="223">
        <f>$D290*'Staff Allocation %'!D20</f>
        <v>0</v>
      </c>
      <c r="H290" s="223">
        <f>$D290*'Staff Allocation %'!E20</f>
        <v>0</v>
      </c>
      <c r="I290" s="223">
        <f>$D290*'Staff Allocation %'!F20</f>
        <v>0</v>
      </c>
      <c r="J290" s="223">
        <f>$D290*'Staff Allocation %'!G20</f>
        <v>0</v>
      </c>
      <c r="K290" s="223">
        <f>$D290*'Staff Allocation %'!H20</f>
        <v>0</v>
      </c>
      <c r="L290" s="223">
        <f>$D290*'Staff Allocation %'!I20</f>
        <v>0</v>
      </c>
      <c r="M290" s="223">
        <f>$D290*'Staff Allocation %'!J20</f>
        <v>0</v>
      </c>
      <c r="N290" s="223">
        <f>$D290*'Staff Allocation %'!K20</f>
        <v>0</v>
      </c>
      <c r="O290" s="223">
        <f>$D290*'Staff Allocation %'!L20</f>
        <v>0</v>
      </c>
      <c r="P290" s="223">
        <f>$D290*'Staff Allocation %'!M20</f>
        <v>0</v>
      </c>
      <c r="Q290" s="223">
        <f>$D290*'Staff Allocation %'!N20</f>
        <v>0</v>
      </c>
      <c r="R290" s="223">
        <f>$D290*'Staff Allocation %'!O20</f>
        <v>0</v>
      </c>
      <c r="S290" s="223">
        <f>$D290*'Staff Allocation %'!P20</f>
        <v>0</v>
      </c>
      <c r="T290" s="223">
        <f>$D290*'Staff Allocation %'!Q20</f>
        <v>0</v>
      </c>
      <c r="U290" s="223">
        <f t="shared" si="12"/>
        <v>13</v>
      </c>
    </row>
    <row r="291" spans="2:21" hidden="1" outlineLevel="1" x14ac:dyDescent="0.25">
      <c r="B291">
        <f>'Staffing Plan'!A22</f>
        <v>0</v>
      </c>
      <c r="D291" s="124">
        <f>Fringe!O23</f>
        <v>0</v>
      </c>
      <c r="F291" s="223">
        <f>$D291*'Staff Allocation %'!C21</f>
        <v>0</v>
      </c>
      <c r="G291" s="223">
        <f>$D291*'Staff Allocation %'!D21</f>
        <v>0</v>
      </c>
      <c r="H291" s="223">
        <f>$D291*'Staff Allocation %'!E21</f>
        <v>0</v>
      </c>
      <c r="I291" s="223">
        <f>$D291*'Staff Allocation %'!F21</f>
        <v>0</v>
      </c>
      <c r="J291" s="223">
        <f>$D291*'Staff Allocation %'!G21</f>
        <v>0</v>
      </c>
      <c r="K291" s="223">
        <f>$D291*'Staff Allocation %'!H21</f>
        <v>0</v>
      </c>
      <c r="L291" s="223">
        <f>$D291*'Staff Allocation %'!I21</f>
        <v>0</v>
      </c>
      <c r="M291" s="223">
        <f>$D291*'Staff Allocation %'!J21</f>
        <v>0</v>
      </c>
      <c r="N291" s="223">
        <f>$D291*'Staff Allocation %'!K21</f>
        <v>0</v>
      </c>
      <c r="O291" s="223">
        <f>$D291*'Staff Allocation %'!L21</f>
        <v>0</v>
      </c>
      <c r="P291" s="223">
        <f>$D291*'Staff Allocation %'!M21</f>
        <v>0</v>
      </c>
      <c r="Q291" s="223">
        <f>$D291*'Staff Allocation %'!N21</f>
        <v>0</v>
      </c>
      <c r="R291" s="223">
        <f>$D291*'Staff Allocation %'!O21</f>
        <v>0</v>
      </c>
      <c r="S291" s="223">
        <f>$D291*'Staff Allocation %'!P21</f>
        <v>0</v>
      </c>
      <c r="T291" s="223">
        <f>$D291*'Staff Allocation %'!Q21</f>
        <v>0</v>
      </c>
      <c r="U291" s="223">
        <f t="shared" si="12"/>
        <v>0</v>
      </c>
    </row>
    <row r="292" spans="2:21" hidden="1" outlineLevel="1" x14ac:dyDescent="0.25">
      <c r="B292" t="str">
        <f>'Staffing Plan'!A23</f>
        <v>Vacant</v>
      </c>
      <c r="D292" s="124">
        <f>Fringe!O24</f>
        <v>0</v>
      </c>
      <c r="F292" s="223">
        <f>$D292*'Staff Allocation %'!C22</f>
        <v>0</v>
      </c>
      <c r="G292" s="223">
        <f>$D292*'Staff Allocation %'!D22</f>
        <v>0</v>
      </c>
      <c r="H292" s="223">
        <f>$D292*'Staff Allocation %'!E22</f>
        <v>0</v>
      </c>
      <c r="I292" s="223">
        <f>$D292*'Staff Allocation %'!F22</f>
        <v>0</v>
      </c>
      <c r="J292" s="223">
        <f>$D292*'Staff Allocation %'!G22</f>
        <v>0</v>
      </c>
      <c r="K292" s="223">
        <f>$D292*'Staff Allocation %'!H22</f>
        <v>0</v>
      </c>
      <c r="L292" s="223">
        <f>$D292*'Staff Allocation %'!I22</f>
        <v>0</v>
      </c>
      <c r="M292" s="223">
        <f>$D292*'Staff Allocation %'!J22</f>
        <v>0</v>
      </c>
      <c r="N292" s="223">
        <f>$D292*'Staff Allocation %'!K22</f>
        <v>0</v>
      </c>
      <c r="O292" s="223">
        <f>$D292*'Staff Allocation %'!L22</f>
        <v>0</v>
      </c>
      <c r="P292" s="223">
        <f>$D292*'Staff Allocation %'!M22</f>
        <v>0</v>
      </c>
      <c r="Q292" s="223">
        <f>$D292*'Staff Allocation %'!N22</f>
        <v>0</v>
      </c>
      <c r="R292" s="223">
        <f>$D292*'Staff Allocation %'!O22</f>
        <v>0</v>
      </c>
      <c r="S292" s="223">
        <f>$D292*'Staff Allocation %'!P22</f>
        <v>0</v>
      </c>
      <c r="T292" s="223">
        <f>$D292*'Staff Allocation %'!Q22</f>
        <v>0</v>
      </c>
      <c r="U292" s="223">
        <f t="shared" si="12"/>
        <v>0</v>
      </c>
    </row>
    <row r="293" spans="2:21" hidden="1" outlineLevel="1" x14ac:dyDescent="0.25">
      <c r="B293" t="str">
        <f>'Staffing Plan'!A24</f>
        <v>CSF Performance Pay/ Avid Teaching</v>
      </c>
      <c r="D293" s="124">
        <f>Fringe!O25</f>
        <v>15.6</v>
      </c>
      <c r="F293" s="223">
        <f>$D293*'Staff Allocation %'!C23</f>
        <v>0</v>
      </c>
      <c r="G293" s="223">
        <f>$D293*'Staff Allocation %'!D23</f>
        <v>15.6</v>
      </c>
      <c r="H293" s="223">
        <f>$D293*'Staff Allocation %'!E23</f>
        <v>0</v>
      </c>
      <c r="I293" s="223">
        <f>$D293*'Staff Allocation %'!F23</f>
        <v>0</v>
      </c>
      <c r="J293" s="223">
        <f>$D293*'Staff Allocation %'!G23</f>
        <v>0</v>
      </c>
      <c r="K293" s="223">
        <f>$D293*'Staff Allocation %'!H23</f>
        <v>0</v>
      </c>
      <c r="L293" s="223">
        <f>$D293*'Staff Allocation %'!I23</f>
        <v>0</v>
      </c>
      <c r="M293" s="223">
        <f>$D293*'Staff Allocation %'!J23</f>
        <v>0</v>
      </c>
      <c r="N293" s="223">
        <f>$D293*'Staff Allocation %'!K23</f>
        <v>0</v>
      </c>
      <c r="O293" s="223">
        <f>$D293*'Staff Allocation %'!L23</f>
        <v>0</v>
      </c>
      <c r="P293" s="223">
        <f>$D293*'Staff Allocation %'!M23</f>
        <v>0</v>
      </c>
      <c r="Q293" s="223">
        <f>$D293*'Staff Allocation %'!N23</f>
        <v>0</v>
      </c>
      <c r="R293" s="223">
        <f>$D293*'Staff Allocation %'!O23</f>
        <v>0</v>
      </c>
      <c r="S293" s="223">
        <f>$D293*'Staff Allocation %'!P23</f>
        <v>0</v>
      </c>
      <c r="T293" s="223">
        <f>$D293*'Staff Allocation %'!Q23</f>
        <v>0</v>
      </c>
      <c r="U293" s="223">
        <f t="shared" si="12"/>
        <v>15.6</v>
      </c>
    </row>
    <row r="294" spans="2:21" hidden="1" outlineLevel="1" x14ac:dyDescent="0.25">
      <c r="B294" t="str">
        <f>'Staffing Plan'!A25</f>
        <v>Mares, Yizza</v>
      </c>
      <c r="D294" s="124">
        <f>Fringe!O26</f>
        <v>62.400000000000006</v>
      </c>
      <c r="F294" s="223">
        <f>$D294*'Staff Allocation %'!C24</f>
        <v>0</v>
      </c>
      <c r="G294" s="223">
        <f>$D294*'Staff Allocation %'!D24</f>
        <v>0</v>
      </c>
      <c r="H294" s="223">
        <f>$D294*'Staff Allocation %'!E24</f>
        <v>62.400000000000006</v>
      </c>
      <c r="I294" s="223">
        <f>$D294*'Staff Allocation %'!F24</f>
        <v>0</v>
      </c>
      <c r="J294" s="223">
        <f>$D294*'Staff Allocation %'!G24</f>
        <v>0</v>
      </c>
      <c r="K294" s="223">
        <f>$D294*'Staff Allocation %'!H24</f>
        <v>0</v>
      </c>
      <c r="L294" s="223">
        <f>$D294*'Staff Allocation %'!I24</f>
        <v>0</v>
      </c>
      <c r="M294" s="223">
        <f>$D294*'Staff Allocation %'!J24</f>
        <v>0</v>
      </c>
      <c r="N294" s="223">
        <f>$D294*'Staff Allocation %'!K24</f>
        <v>0</v>
      </c>
      <c r="O294" s="223">
        <f>$D294*'Staff Allocation %'!L24</f>
        <v>0</v>
      </c>
      <c r="P294" s="223">
        <f>$D294*'Staff Allocation %'!M24</f>
        <v>0</v>
      </c>
      <c r="Q294" s="223">
        <f>$D294*'Staff Allocation %'!N24</f>
        <v>0</v>
      </c>
      <c r="R294" s="223">
        <f>$D294*'Staff Allocation %'!O24</f>
        <v>0</v>
      </c>
      <c r="S294" s="223">
        <f>$D294*'Staff Allocation %'!P24</f>
        <v>0</v>
      </c>
      <c r="T294" s="223">
        <f>$D294*'Staff Allocation %'!Q24</f>
        <v>0</v>
      </c>
      <c r="U294" s="223">
        <f t="shared" si="12"/>
        <v>62.400000000000006</v>
      </c>
    </row>
    <row r="295" spans="2:21" hidden="1" outlineLevel="1" x14ac:dyDescent="0.25">
      <c r="B295" t="str">
        <f>'Staffing Plan'!A26</f>
        <v>Employee 18</v>
      </c>
      <c r="D295" s="124">
        <f>Fringe!O27</f>
        <v>0</v>
      </c>
      <c r="F295" s="223">
        <f>$D295*'Staff Allocation %'!C25</f>
        <v>0</v>
      </c>
      <c r="G295" s="223">
        <f>$D295*'Staff Allocation %'!D25</f>
        <v>0</v>
      </c>
      <c r="H295" s="223">
        <f>$D295*'Staff Allocation %'!E25</f>
        <v>0</v>
      </c>
      <c r="I295" s="223">
        <f>$D295*'Staff Allocation %'!F25</f>
        <v>0</v>
      </c>
      <c r="J295" s="223">
        <f>$D295*'Staff Allocation %'!G25</f>
        <v>0</v>
      </c>
      <c r="K295" s="223">
        <f>$D295*'Staff Allocation %'!H25</f>
        <v>0</v>
      </c>
      <c r="L295" s="223">
        <f>$D295*'Staff Allocation %'!I25</f>
        <v>0</v>
      </c>
      <c r="M295" s="223">
        <f>$D295*'Staff Allocation %'!J25</f>
        <v>0</v>
      </c>
      <c r="N295" s="223">
        <f>$D295*'Staff Allocation %'!K25</f>
        <v>0</v>
      </c>
      <c r="O295" s="223">
        <f>$D295*'Staff Allocation %'!L25</f>
        <v>0</v>
      </c>
      <c r="P295" s="223">
        <f>$D295*'Staff Allocation %'!M25</f>
        <v>0</v>
      </c>
      <c r="Q295" s="223">
        <f>$D295*'Staff Allocation %'!N25</f>
        <v>0</v>
      </c>
      <c r="R295" s="223">
        <f>$D295*'Staff Allocation %'!O25</f>
        <v>0</v>
      </c>
      <c r="S295" s="223">
        <f>$D295*'Staff Allocation %'!P25</f>
        <v>0</v>
      </c>
      <c r="T295" s="223">
        <f>$D295*'Staff Allocation %'!Q25</f>
        <v>0</v>
      </c>
      <c r="U295" s="223">
        <f t="shared" si="12"/>
        <v>0</v>
      </c>
    </row>
    <row r="296" spans="2:21" hidden="1" outlineLevel="1" x14ac:dyDescent="0.25">
      <c r="B296" t="str">
        <f>'Staffing Plan'!A27</f>
        <v>Employee 19</v>
      </c>
      <c r="D296" s="124">
        <f>Fringe!O28</f>
        <v>0</v>
      </c>
      <c r="F296" s="223">
        <f>$D296*'Staff Allocation %'!C26</f>
        <v>0</v>
      </c>
      <c r="G296" s="223">
        <f>$D296*'Staff Allocation %'!D26</f>
        <v>0</v>
      </c>
      <c r="H296" s="223">
        <f>$D296*'Staff Allocation %'!E26</f>
        <v>0</v>
      </c>
      <c r="I296" s="223">
        <f>$D296*'Staff Allocation %'!F26</f>
        <v>0</v>
      </c>
      <c r="J296" s="223">
        <f>$D296*'Staff Allocation %'!G26</f>
        <v>0</v>
      </c>
      <c r="K296" s="223">
        <f>$D296*'Staff Allocation %'!H26</f>
        <v>0</v>
      </c>
      <c r="L296" s="223">
        <f>$D296*'Staff Allocation %'!I26</f>
        <v>0</v>
      </c>
      <c r="M296" s="223">
        <f>$D296*'Staff Allocation %'!J26</f>
        <v>0</v>
      </c>
      <c r="N296" s="223">
        <f>$D296*'Staff Allocation %'!K26</f>
        <v>0</v>
      </c>
      <c r="O296" s="223">
        <f>$D296*'Staff Allocation %'!L26</f>
        <v>0</v>
      </c>
      <c r="P296" s="223">
        <f>$D296*'Staff Allocation %'!M26</f>
        <v>0</v>
      </c>
      <c r="Q296" s="223">
        <f>$D296*'Staff Allocation %'!N26</f>
        <v>0</v>
      </c>
      <c r="R296" s="223">
        <f>$D296*'Staff Allocation %'!O26</f>
        <v>0</v>
      </c>
      <c r="S296" s="223">
        <f>$D296*'Staff Allocation %'!P26</f>
        <v>0</v>
      </c>
      <c r="T296" s="223">
        <f>$D296*'Staff Allocation %'!Q26</f>
        <v>0</v>
      </c>
      <c r="U296" s="223">
        <f t="shared" si="12"/>
        <v>0</v>
      </c>
    </row>
    <row r="297" spans="2:21" hidden="1" outlineLevel="1" x14ac:dyDescent="0.25">
      <c r="B297" t="str">
        <f>'Staffing Plan'!A28</f>
        <v>Employee 20</v>
      </c>
      <c r="D297" s="124">
        <f>Fringe!O29</f>
        <v>0</v>
      </c>
      <c r="F297" s="223">
        <f>$D297*'Staff Allocation %'!C27</f>
        <v>0</v>
      </c>
      <c r="G297" s="223">
        <f>$D297*'Staff Allocation %'!D27</f>
        <v>0</v>
      </c>
      <c r="H297" s="223">
        <f>$D297*'Staff Allocation %'!E27</f>
        <v>0</v>
      </c>
      <c r="I297" s="223">
        <f>$D297*'Staff Allocation %'!F27</f>
        <v>0</v>
      </c>
      <c r="J297" s="223">
        <f>$D297*'Staff Allocation %'!G27</f>
        <v>0</v>
      </c>
      <c r="K297" s="223">
        <f>$D297*'Staff Allocation %'!H27</f>
        <v>0</v>
      </c>
      <c r="L297" s="223">
        <f>$D297*'Staff Allocation %'!I27</f>
        <v>0</v>
      </c>
      <c r="M297" s="223">
        <f>$D297*'Staff Allocation %'!J27</f>
        <v>0</v>
      </c>
      <c r="N297" s="223">
        <f>$D297*'Staff Allocation %'!K27</f>
        <v>0</v>
      </c>
      <c r="O297" s="223">
        <f>$D297*'Staff Allocation %'!L27</f>
        <v>0</v>
      </c>
      <c r="P297" s="223">
        <f>$D297*'Staff Allocation %'!M27</f>
        <v>0</v>
      </c>
      <c r="Q297" s="223">
        <f>$D297*'Staff Allocation %'!N27</f>
        <v>0</v>
      </c>
      <c r="R297" s="223">
        <f>$D297*'Staff Allocation %'!O27</f>
        <v>0</v>
      </c>
      <c r="S297" s="223">
        <f>$D297*'Staff Allocation %'!P27</f>
        <v>0</v>
      </c>
      <c r="T297" s="223">
        <f>$D297*'Staff Allocation %'!Q27</f>
        <v>0</v>
      </c>
      <c r="U297" s="223">
        <f t="shared" si="12"/>
        <v>0</v>
      </c>
    </row>
    <row r="298" spans="2:21" hidden="1" outlineLevel="1" x14ac:dyDescent="0.25">
      <c r="B298" t="str">
        <f>'Staffing Plan'!A29</f>
        <v>Employee 21</v>
      </c>
      <c r="D298" s="124">
        <f>Fringe!O30</f>
        <v>0</v>
      </c>
      <c r="F298" s="223">
        <f>$D298*'Staff Allocation %'!C28</f>
        <v>0</v>
      </c>
      <c r="G298" s="223">
        <f>$D298*'Staff Allocation %'!D28</f>
        <v>0</v>
      </c>
      <c r="H298" s="223">
        <f>$D298*'Staff Allocation %'!E28</f>
        <v>0</v>
      </c>
      <c r="I298" s="223">
        <f>$D298*'Staff Allocation %'!F28</f>
        <v>0</v>
      </c>
      <c r="J298" s="223">
        <f>$D298*'Staff Allocation %'!G28</f>
        <v>0</v>
      </c>
      <c r="K298" s="223">
        <f>$D298*'Staff Allocation %'!H28</f>
        <v>0</v>
      </c>
      <c r="L298" s="223">
        <f>$D298*'Staff Allocation %'!I28</f>
        <v>0</v>
      </c>
      <c r="M298" s="223">
        <f>$D298*'Staff Allocation %'!J28</f>
        <v>0</v>
      </c>
      <c r="N298" s="223">
        <f>$D298*'Staff Allocation %'!K28</f>
        <v>0</v>
      </c>
      <c r="O298" s="223">
        <f>$D298*'Staff Allocation %'!L28</f>
        <v>0</v>
      </c>
      <c r="P298" s="223">
        <f>$D298*'Staff Allocation %'!M28</f>
        <v>0</v>
      </c>
      <c r="Q298" s="223">
        <f>$D298*'Staff Allocation %'!N28</f>
        <v>0</v>
      </c>
      <c r="R298" s="223">
        <f>$D298*'Staff Allocation %'!O28</f>
        <v>0</v>
      </c>
      <c r="S298" s="223">
        <f>$D298*'Staff Allocation %'!P28</f>
        <v>0</v>
      </c>
      <c r="T298" s="223">
        <f>$D298*'Staff Allocation %'!Q28</f>
        <v>0</v>
      </c>
      <c r="U298" s="223">
        <f t="shared" si="12"/>
        <v>0</v>
      </c>
    </row>
    <row r="299" spans="2:21" hidden="1" outlineLevel="1" x14ac:dyDescent="0.25">
      <c r="B299" t="str">
        <f>'Staffing Plan'!A30</f>
        <v>Employee 22</v>
      </c>
      <c r="D299" s="124">
        <f>Fringe!O31</f>
        <v>0</v>
      </c>
      <c r="F299" s="223">
        <f>$D299*'Staff Allocation %'!C29</f>
        <v>0</v>
      </c>
      <c r="G299" s="223">
        <f>$D299*'Staff Allocation %'!D29</f>
        <v>0</v>
      </c>
      <c r="H299" s="223">
        <f>$D299*'Staff Allocation %'!E29</f>
        <v>0</v>
      </c>
      <c r="I299" s="223">
        <f>$D299*'Staff Allocation %'!F29</f>
        <v>0</v>
      </c>
      <c r="J299" s="223">
        <f>$D299*'Staff Allocation %'!G29</f>
        <v>0</v>
      </c>
      <c r="K299" s="223">
        <f>$D299*'Staff Allocation %'!H29</f>
        <v>0</v>
      </c>
      <c r="L299" s="223">
        <f>$D299*'Staff Allocation %'!I29</f>
        <v>0</v>
      </c>
      <c r="M299" s="223">
        <f>$D299*'Staff Allocation %'!J29</f>
        <v>0</v>
      </c>
      <c r="N299" s="223">
        <f>$D299*'Staff Allocation %'!K29</f>
        <v>0</v>
      </c>
      <c r="O299" s="223">
        <f>$D299*'Staff Allocation %'!L29</f>
        <v>0</v>
      </c>
      <c r="P299" s="223">
        <f>$D299*'Staff Allocation %'!M29</f>
        <v>0</v>
      </c>
      <c r="Q299" s="223">
        <f>$D299*'Staff Allocation %'!N29</f>
        <v>0</v>
      </c>
      <c r="R299" s="223">
        <f>$D299*'Staff Allocation %'!O29</f>
        <v>0</v>
      </c>
      <c r="S299" s="223">
        <f>$D299*'Staff Allocation %'!P29</f>
        <v>0</v>
      </c>
      <c r="T299" s="223">
        <f>$D299*'Staff Allocation %'!Q29</f>
        <v>0</v>
      </c>
      <c r="U299" s="223">
        <f t="shared" si="12"/>
        <v>0</v>
      </c>
    </row>
    <row r="300" spans="2:21" hidden="1" outlineLevel="1" x14ac:dyDescent="0.25">
      <c r="B300" t="str">
        <f>'Staffing Plan'!A31</f>
        <v>Employee 23</v>
      </c>
      <c r="D300" s="124">
        <f>Fringe!O32</f>
        <v>0</v>
      </c>
      <c r="F300" s="223">
        <f>$D300*'Staff Allocation %'!C30</f>
        <v>0</v>
      </c>
      <c r="G300" s="223">
        <f>$D300*'Staff Allocation %'!D30</f>
        <v>0</v>
      </c>
      <c r="H300" s="223">
        <f>$D300*'Staff Allocation %'!E30</f>
        <v>0</v>
      </c>
      <c r="I300" s="223">
        <f>$D300*'Staff Allocation %'!F30</f>
        <v>0</v>
      </c>
      <c r="J300" s="223">
        <f>$D300*'Staff Allocation %'!G30</f>
        <v>0</v>
      </c>
      <c r="K300" s="223">
        <f>$D300*'Staff Allocation %'!H30</f>
        <v>0</v>
      </c>
      <c r="L300" s="223">
        <f>$D300*'Staff Allocation %'!I30</f>
        <v>0</v>
      </c>
      <c r="M300" s="223">
        <f>$D300*'Staff Allocation %'!J30</f>
        <v>0</v>
      </c>
      <c r="N300" s="223">
        <f>$D300*'Staff Allocation %'!K30</f>
        <v>0</v>
      </c>
      <c r="O300" s="223">
        <f>$D300*'Staff Allocation %'!L30</f>
        <v>0</v>
      </c>
      <c r="P300" s="223">
        <f>$D300*'Staff Allocation %'!M30</f>
        <v>0</v>
      </c>
      <c r="Q300" s="223">
        <f>$D300*'Staff Allocation %'!N30</f>
        <v>0</v>
      </c>
      <c r="R300" s="223">
        <f>$D300*'Staff Allocation %'!O30</f>
        <v>0</v>
      </c>
      <c r="S300" s="223">
        <f>$D300*'Staff Allocation %'!P30</f>
        <v>0</v>
      </c>
      <c r="T300" s="223">
        <f>$D300*'Staff Allocation %'!Q30</f>
        <v>0</v>
      </c>
      <c r="U300" s="223">
        <f t="shared" si="12"/>
        <v>0</v>
      </c>
    </row>
    <row r="301" spans="2:21" hidden="1" outlineLevel="1" x14ac:dyDescent="0.25">
      <c r="B301" t="str">
        <f>'Staffing Plan'!A32</f>
        <v>Employee 24</v>
      </c>
      <c r="D301" s="124">
        <f>Fringe!O33</f>
        <v>0</v>
      </c>
      <c r="F301" s="223">
        <f>$D301*'Staff Allocation %'!C31</f>
        <v>0</v>
      </c>
      <c r="G301" s="223">
        <f>$D301*'Staff Allocation %'!D31</f>
        <v>0</v>
      </c>
      <c r="H301" s="223">
        <f>$D301*'Staff Allocation %'!E31</f>
        <v>0</v>
      </c>
      <c r="I301" s="223">
        <f>$D301*'Staff Allocation %'!F31</f>
        <v>0</v>
      </c>
      <c r="J301" s="223">
        <f>$D301*'Staff Allocation %'!G31</f>
        <v>0</v>
      </c>
      <c r="K301" s="223">
        <f>$D301*'Staff Allocation %'!H31</f>
        <v>0</v>
      </c>
      <c r="L301" s="223">
        <f>$D301*'Staff Allocation %'!I31</f>
        <v>0</v>
      </c>
      <c r="M301" s="223">
        <f>$D301*'Staff Allocation %'!J31</f>
        <v>0</v>
      </c>
      <c r="N301" s="223">
        <f>$D301*'Staff Allocation %'!K31</f>
        <v>0</v>
      </c>
      <c r="O301" s="223">
        <f>$D301*'Staff Allocation %'!L31</f>
        <v>0</v>
      </c>
      <c r="P301" s="223">
        <f>$D301*'Staff Allocation %'!M31</f>
        <v>0</v>
      </c>
      <c r="Q301" s="223">
        <f>$D301*'Staff Allocation %'!N31</f>
        <v>0</v>
      </c>
      <c r="R301" s="223">
        <f>$D301*'Staff Allocation %'!O31</f>
        <v>0</v>
      </c>
      <c r="S301" s="223">
        <f>$D301*'Staff Allocation %'!P31</f>
        <v>0</v>
      </c>
      <c r="T301" s="223">
        <f>$D301*'Staff Allocation %'!Q31</f>
        <v>0</v>
      </c>
      <c r="U301" s="223">
        <f t="shared" si="12"/>
        <v>0</v>
      </c>
    </row>
    <row r="302" spans="2:21" hidden="1" outlineLevel="1" x14ac:dyDescent="0.25">
      <c r="B302" t="str">
        <f>'Staffing Plan'!A33</f>
        <v>Employee 25</v>
      </c>
      <c r="D302" s="124">
        <f>Fringe!O34</f>
        <v>0</v>
      </c>
      <c r="F302" s="223">
        <f>$D302*'Staff Allocation %'!C32</f>
        <v>0</v>
      </c>
      <c r="G302" s="223">
        <f>$D302*'Staff Allocation %'!D32</f>
        <v>0</v>
      </c>
      <c r="H302" s="223">
        <f>$D302*'Staff Allocation %'!E32</f>
        <v>0</v>
      </c>
      <c r="I302" s="223">
        <f>$D302*'Staff Allocation %'!F32</f>
        <v>0</v>
      </c>
      <c r="J302" s="223">
        <f>$D302*'Staff Allocation %'!G32</f>
        <v>0</v>
      </c>
      <c r="K302" s="223">
        <f>$D302*'Staff Allocation %'!H32</f>
        <v>0</v>
      </c>
      <c r="L302" s="223">
        <f>$D302*'Staff Allocation %'!I32</f>
        <v>0</v>
      </c>
      <c r="M302" s="223">
        <f>$D302*'Staff Allocation %'!J32</f>
        <v>0</v>
      </c>
      <c r="N302" s="223">
        <f>$D302*'Staff Allocation %'!K32</f>
        <v>0</v>
      </c>
      <c r="O302" s="223">
        <f>$D302*'Staff Allocation %'!L32</f>
        <v>0</v>
      </c>
      <c r="P302" s="223">
        <f>$D302*'Staff Allocation %'!M32</f>
        <v>0</v>
      </c>
      <c r="Q302" s="223">
        <f>$D302*'Staff Allocation %'!N32</f>
        <v>0</v>
      </c>
      <c r="R302" s="223">
        <f>$D302*'Staff Allocation %'!O32</f>
        <v>0</v>
      </c>
      <c r="S302" s="223">
        <f>$D302*'Staff Allocation %'!P32</f>
        <v>0</v>
      </c>
      <c r="T302" s="223">
        <f>$D302*'Staff Allocation %'!Q32</f>
        <v>0</v>
      </c>
      <c r="U302" s="223">
        <f t="shared" si="12"/>
        <v>0</v>
      </c>
    </row>
    <row r="303" spans="2:21" hidden="1" outlineLevel="1" x14ac:dyDescent="0.25">
      <c r="B303" t="str">
        <f>'Staffing Plan'!A34</f>
        <v>Employee 26</v>
      </c>
      <c r="D303" s="124">
        <f>Fringe!O35</f>
        <v>0</v>
      </c>
      <c r="F303" s="223">
        <f>$D303*'Staff Allocation %'!C33</f>
        <v>0</v>
      </c>
      <c r="G303" s="223">
        <f>$D303*'Staff Allocation %'!D33</f>
        <v>0</v>
      </c>
      <c r="H303" s="223">
        <f>$D303*'Staff Allocation %'!E33</f>
        <v>0</v>
      </c>
      <c r="I303" s="223">
        <f>$D303*'Staff Allocation %'!F33</f>
        <v>0</v>
      </c>
      <c r="J303" s="223">
        <f>$D303*'Staff Allocation %'!G33</f>
        <v>0</v>
      </c>
      <c r="K303" s="223">
        <f>$D303*'Staff Allocation %'!H33</f>
        <v>0</v>
      </c>
      <c r="L303" s="223">
        <f>$D303*'Staff Allocation %'!I33</f>
        <v>0</v>
      </c>
      <c r="M303" s="223">
        <f>$D303*'Staff Allocation %'!J33</f>
        <v>0</v>
      </c>
      <c r="N303" s="223">
        <f>$D303*'Staff Allocation %'!K33</f>
        <v>0</v>
      </c>
      <c r="O303" s="223">
        <f>$D303*'Staff Allocation %'!L33</f>
        <v>0</v>
      </c>
      <c r="P303" s="223">
        <f>$D303*'Staff Allocation %'!M33</f>
        <v>0</v>
      </c>
      <c r="Q303" s="223">
        <f>$D303*'Staff Allocation %'!N33</f>
        <v>0</v>
      </c>
      <c r="R303" s="223">
        <f>$D303*'Staff Allocation %'!O33</f>
        <v>0</v>
      </c>
      <c r="S303" s="223">
        <f>$D303*'Staff Allocation %'!P33</f>
        <v>0</v>
      </c>
      <c r="T303" s="223">
        <f>$D303*'Staff Allocation %'!Q33</f>
        <v>0</v>
      </c>
      <c r="U303" s="223">
        <f t="shared" si="12"/>
        <v>0</v>
      </c>
    </row>
    <row r="304" spans="2:21" hidden="1" outlineLevel="1" x14ac:dyDescent="0.25">
      <c r="B304" t="str">
        <f>'Staffing Plan'!A35</f>
        <v>Employee 27</v>
      </c>
      <c r="D304" s="124">
        <f>Fringe!O36</f>
        <v>0</v>
      </c>
      <c r="F304" s="223">
        <f>$D304*'Staff Allocation %'!C34</f>
        <v>0</v>
      </c>
      <c r="G304" s="223">
        <f>$D304*'Staff Allocation %'!D34</f>
        <v>0</v>
      </c>
      <c r="H304" s="223">
        <f>$D304*'Staff Allocation %'!E34</f>
        <v>0</v>
      </c>
      <c r="I304" s="223">
        <f>$D304*'Staff Allocation %'!F34</f>
        <v>0</v>
      </c>
      <c r="J304" s="223">
        <f>$D304*'Staff Allocation %'!G34</f>
        <v>0</v>
      </c>
      <c r="K304" s="223">
        <f>$D304*'Staff Allocation %'!H34</f>
        <v>0</v>
      </c>
      <c r="L304" s="223">
        <f>$D304*'Staff Allocation %'!I34</f>
        <v>0</v>
      </c>
      <c r="M304" s="223">
        <f>$D304*'Staff Allocation %'!J34</f>
        <v>0</v>
      </c>
      <c r="N304" s="223">
        <f>$D304*'Staff Allocation %'!K34</f>
        <v>0</v>
      </c>
      <c r="O304" s="223">
        <f>$D304*'Staff Allocation %'!L34</f>
        <v>0</v>
      </c>
      <c r="P304" s="223">
        <f>$D304*'Staff Allocation %'!M34</f>
        <v>0</v>
      </c>
      <c r="Q304" s="223">
        <f>$D304*'Staff Allocation %'!N34</f>
        <v>0</v>
      </c>
      <c r="R304" s="223">
        <f>$D304*'Staff Allocation %'!O34</f>
        <v>0</v>
      </c>
      <c r="S304" s="223">
        <f>$D304*'Staff Allocation %'!P34</f>
        <v>0</v>
      </c>
      <c r="T304" s="223">
        <f>$D304*'Staff Allocation %'!Q34</f>
        <v>0</v>
      </c>
      <c r="U304" s="223">
        <f t="shared" si="12"/>
        <v>0</v>
      </c>
    </row>
    <row r="305" spans="2:21" hidden="1" outlineLevel="1" x14ac:dyDescent="0.25">
      <c r="B305" t="str">
        <f>'Staffing Plan'!A36</f>
        <v>Employee 28</v>
      </c>
      <c r="D305" s="124">
        <f>Fringe!O37</f>
        <v>0</v>
      </c>
      <c r="F305" s="223">
        <f>$D305*'Staff Allocation %'!C35</f>
        <v>0</v>
      </c>
      <c r="G305" s="223">
        <f>$D305*'Staff Allocation %'!D35</f>
        <v>0</v>
      </c>
      <c r="H305" s="223">
        <f>$D305*'Staff Allocation %'!E35</f>
        <v>0</v>
      </c>
      <c r="I305" s="223">
        <f>$D305*'Staff Allocation %'!F35</f>
        <v>0</v>
      </c>
      <c r="J305" s="223">
        <f>$D305*'Staff Allocation %'!G35</f>
        <v>0</v>
      </c>
      <c r="K305" s="223">
        <f>$D305*'Staff Allocation %'!H35</f>
        <v>0</v>
      </c>
      <c r="L305" s="223">
        <f>$D305*'Staff Allocation %'!I35</f>
        <v>0</v>
      </c>
      <c r="M305" s="223">
        <f>$D305*'Staff Allocation %'!J35</f>
        <v>0</v>
      </c>
      <c r="N305" s="223">
        <f>$D305*'Staff Allocation %'!K35</f>
        <v>0</v>
      </c>
      <c r="O305" s="223">
        <f>$D305*'Staff Allocation %'!L35</f>
        <v>0</v>
      </c>
      <c r="P305" s="223">
        <f>$D305*'Staff Allocation %'!M35</f>
        <v>0</v>
      </c>
      <c r="Q305" s="223">
        <f>$D305*'Staff Allocation %'!N35</f>
        <v>0</v>
      </c>
      <c r="R305" s="223">
        <f>$D305*'Staff Allocation %'!O35</f>
        <v>0</v>
      </c>
      <c r="S305" s="223">
        <f>$D305*'Staff Allocation %'!P35</f>
        <v>0</v>
      </c>
      <c r="T305" s="223">
        <f>$D305*'Staff Allocation %'!Q35</f>
        <v>0</v>
      </c>
      <c r="U305" s="223">
        <f t="shared" si="12"/>
        <v>0</v>
      </c>
    </row>
    <row r="306" spans="2:21" hidden="1" outlineLevel="1" x14ac:dyDescent="0.25">
      <c r="B306" t="str">
        <f>'Staffing Plan'!A37</f>
        <v>Employee 29</v>
      </c>
      <c r="D306" s="124">
        <f>Fringe!O38</f>
        <v>0</v>
      </c>
      <c r="F306" s="223">
        <f>$D306*'Staff Allocation %'!C36</f>
        <v>0</v>
      </c>
      <c r="G306" s="223">
        <f>$D306*'Staff Allocation %'!D36</f>
        <v>0</v>
      </c>
      <c r="H306" s="223">
        <f>$D306*'Staff Allocation %'!E36</f>
        <v>0</v>
      </c>
      <c r="I306" s="223">
        <f>$D306*'Staff Allocation %'!F36</f>
        <v>0</v>
      </c>
      <c r="J306" s="223">
        <f>$D306*'Staff Allocation %'!G36</f>
        <v>0</v>
      </c>
      <c r="K306" s="223">
        <f>$D306*'Staff Allocation %'!H36</f>
        <v>0</v>
      </c>
      <c r="L306" s="223">
        <f>$D306*'Staff Allocation %'!I36</f>
        <v>0</v>
      </c>
      <c r="M306" s="223">
        <f>$D306*'Staff Allocation %'!J36</f>
        <v>0</v>
      </c>
      <c r="N306" s="223">
        <f>$D306*'Staff Allocation %'!K36</f>
        <v>0</v>
      </c>
      <c r="O306" s="223">
        <f>$D306*'Staff Allocation %'!L36</f>
        <v>0</v>
      </c>
      <c r="P306" s="223">
        <f>$D306*'Staff Allocation %'!M36</f>
        <v>0</v>
      </c>
      <c r="Q306" s="223">
        <f>$D306*'Staff Allocation %'!N36</f>
        <v>0</v>
      </c>
      <c r="R306" s="223">
        <f>$D306*'Staff Allocation %'!O36</f>
        <v>0</v>
      </c>
      <c r="S306" s="223">
        <f>$D306*'Staff Allocation %'!P36</f>
        <v>0</v>
      </c>
      <c r="T306" s="223">
        <f>$D306*'Staff Allocation %'!Q36</f>
        <v>0</v>
      </c>
      <c r="U306" s="223">
        <f t="shared" si="12"/>
        <v>0</v>
      </c>
    </row>
    <row r="307" spans="2:21" hidden="1" outlineLevel="1" x14ac:dyDescent="0.25">
      <c r="B307" t="str">
        <f>'Staffing Plan'!A38</f>
        <v>Employee 30</v>
      </c>
      <c r="D307" s="124">
        <f>Fringe!O39</f>
        <v>0</v>
      </c>
      <c r="F307" s="223">
        <f>$D307*'Staff Allocation %'!C37</f>
        <v>0</v>
      </c>
      <c r="G307" s="223">
        <f>$D307*'Staff Allocation %'!D37</f>
        <v>0</v>
      </c>
      <c r="H307" s="223">
        <f>$D307*'Staff Allocation %'!E37</f>
        <v>0</v>
      </c>
      <c r="I307" s="223">
        <f>$D307*'Staff Allocation %'!F37</f>
        <v>0</v>
      </c>
      <c r="J307" s="223">
        <f>$D307*'Staff Allocation %'!G37</f>
        <v>0</v>
      </c>
      <c r="K307" s="223">
        <f>$D307*'Staff Allocation %'!H37</f>
        <v>0</v>
      </c>
      <c r="L307" s="223">
        <f>$D307*'Staff Allocation %'!I37</f>
        <v>0</v>
      </c>
      <c r="M307" s="223">
        <f>$D307*'Staff Allocation %'!J37</f>
        <v>0</v>
      </c>
      <c r="N307" s="223">
        <f>$D307*'Staff Allocation %'!K37</f>
        <v>0</v>
      </c>
      <c r="O307" s="223">
        <f>$D307*'Staff Allocation %'!L37</f>
        <v>0</v>
      </c>
      <c r="P307" s="223">
        <f>$D307*'Staff Allocation %'!M37</f>
        <v>0</v>
      </c>
      <c r="Q307" s="223">
        <f>$D307*'Staff Allocation %'!N37</f>
        <v>0</v>
      </c>
      <c r="R307" s="223">
        <f>$D307*'Staff Allocation %'!O37</f>
        <v>0</v>
      </c>
      <c r="S307" s="223">
        <f>$D307*'Staff Allocation %'!P37</f>
        <v>0</v>
      </c>
      <c r="T307" s="223">
        <f>$D307*'Staff Allocation %'!Q37</f>
        <v>0</v>
      </c>
      <c r="U307" s="223">
        <f t="shared" si="12"/>
        <v>0</v>
      </c>
    </row>
    <row r="308" spans="2:21" hidden="1" outlineLevel="1" x14ac:dyDescent="0.25">
      <c r="B308" t="str">
        <f>'Staffing Plan'!A39</f>
        <v>Employee 31</v>
      </c>
      <c r="D308" s="124">
        <f>Fringe!O40</f>
        <v>0</v>
      </c>
      <c r="F308" s="223">
        <f>$D308*'Staff Allocation %'!C38</f>
        <v>0</v>
      </c>
      <c r="G308" s="223">
        <f>$D308*'Staff Allocation %'!D38</f>
        <v>0</v>
      </c>
      <c r="H308" s="223">
        <f>$D308*'Staff Allocation %'!E38</f>
        <v>0</v>
      </c>
      <c r="I308" s="223">
        <f>$D308*'Staff Allocation %'!F38</f>
        <v>0</v>
      </c>
      <c r="J308" s="223">
        <f>$D308*'Staff Allocation %'!G38</f>
        <v>0</v>
      </c>
      <c r="K308" s="223">
        <f>$D308*'Staff Allocation %'!H38</f>
        <v>0</v>
      </c>
      <c r="L308" s="223">
        <f>$D308*'Staff Allocation %'!I38</f>
        <v>0</v>
      </c>
      <c r="M308" s="223">
        <f>$D308*'Staff Allocation %'!J38</f>
        <v>0</v>
      </c>
      <c r="N308" s="223">
        <f>$D308*'Staff Allocation %'!K38</f>
        <v>0</v>
      </c>
      <c r="O308" s="223">
        <f>$D308*'Staff Allocation %'!L38</f>
        <v>0</v>
      </c>
      <c r="P308" s="223">
        <f>$D308*'Staff Allocation %'!M38</f>
        <v>0</v>
      </c>
      <c r="Q308" s="223">
        <f>$D308*'Staff Allocation %'!N38</f>
        <v>0</v>
      </c>
      <c r="R308" s="223">
        <f>$D308*'Staff Allocation %'!O38</f>
        <v>0</v>
      </c>
      <c r="S308" s="223">
        <f>$D308*'Staff Allocation %'!P38</f>
        <v>0</v>
      </c>
      <c r="T308" s="223">
        <f>$D308*'Staff Allocation %'!Q38</f>
        <v>0</v>
      </c>
      <c r="U308" s="223">
        <f t="shared" si="12"/>
        <v>0</v>
      </c>
    </row>
    <row r="309" spans="2:21" hidden="1" outlineLevel="1" x14ac:dyDescent="0.25">
      <c r="B309" t="str">
        <f>'Staffing Plan'!A40</f>
        <v>Employee 32</v>
      </c>
      <c r="D309" s="124">
        <f>Fringe!O41</f>
        <v>0</v>
      </c>
      <c r="F309" s="223">
        <f>$D309*'Staff Allocation %'!C39</f>
        <v>0</v>
      </c>
      <c r="G309" s="223">
        <f>$D309*'Staff Allocation %'!D39</f>
        <v>0</v>
      </c>
      <c r="H309" s="223">
        <f>$D309*'Staff Allocation %'!E39</f>
        <v>0</v>
      </c>
      <c r="I309" s="223">
        <f>$D309*'Staff Allocation %'!F39</f>
        <v>0</v>
      </c>
      <c r="J309" s="223">
        <f>$D309*'Staff Allocation %'!G39</f>
        <v>0</v>
      </c>
      <c r="K309" s="223">
        <f>$D309*'Staff Allocation %'!H39</f>
        <v>0</v>
      </c>
      <c r="L309" s="223">
        <f>$D309*'Staff Allocation %'!I39</f>
        <v>0</v>
      </c>
      <c r="M309" s="223">
        <f>$D309*'Staff Allocation %'!J39</f>
        <v>0</v>
      </c>
      <c r="N309" s="223">
        <f>$D309*'Staff Allocation %'!K39</f>
        <v>0</v>
      </c>
      <c r="O309" s="223">
        <f>$D309*'Staff Allocation %'!L39</f>
        <v>0</v>
      </c>
      <c r="P309" s="223">
        <f>$D309*'Staff Allocation %'!M39</f>
        <v>0</v>
      </c>
      <c r="Q309" s="223">
        <f>$D309*'Staff Allocation %'!N39</f>
        <v>0</v>
      </c>
      <c r="R309" s="223">
        <f>$D309*'Staff Allocation %'!O39</f>
        <v>0</v>
      </c>
      <c r="S309" s="223">
        <f>$D309*'Staff Allocation %'!P39</f>
        <v>0</v>
      </c>
      <c r="T309" s="223">
        <f>$D309*'Staff Allocation %'!Q39</f>
        <v>0</v>
      </c>
      <c r="U309" s="223">
        <f t="shared" si="12"/>
        <v>0</v>
      </c>
    </row>
    <row r="310" spans="2:21" hidden="1" outlineLevel="1" x14ac:dyDescent="0.25">
      <c r="B310" t="str">
        <f>'Staffing Plan'!A41</f>
        <v>Employee 33</v>
      </c>
      <c r="D310" s="124">
        <f>Fringe!O42</f>
        <v>0</v>
      </c>
      <c r="F310" s="223">
        <f>$D310*'Staff Allocation %'!C40</f>
        <v>0</v>
      </c>
      <c r="G310" s="223">
        <f>$D310*'Staff Allocation %'!D40</f>
        <v>0</v>
      </c>
      <c r="H310" s="223">
        <f>$D310*'Staff Allocation %'!E40</f>
        <v>0</v>
      </c>
      <c r="I310" s="223">
        <f>$D310*'Staff Allocation %'!F40</f>
        <v>0</v>
      </c>
      <c r="J310" s="223">
        <f>$D310*'Staff Allocation %'!G40</f>
        <v>0</v>
      </c>
      <c r="K310" s="223">
        <f>$D310*'Staff Allocation %'!H40</f>
        <v>0</v>
      </c>
      <c r="L310" s="223">
        <f>$D310*'Staff Allocation %'!I40</f>
        <v>0</v>
      </c>
      <c r="M310" s="223">
        <f>$D310*'Staff Allocation %'!J40</f>
        <v>0</v>
      </c>
      <c r="N310" s="223">
        <f>$D310*'Staff Allocation %'!K40</f>
        <v>0</v>
      </c>
      <c r="O310" s="223">
        <f>$D310*'Staff Allocation %'!L40</f>
        <v>0</v>
      </c>
      <c r="P310" s="223">
        <f>$D310*'Staff Allocation %'!M40</f>
        <v>0</v>
      </c>
      <c r="Q310" s="223">
        <f>$D310*'Staff Allocation %'!N40</f>
        <v>0</v>
      </c>
      <c r="R310" s="223">
        <f>$D310*'Staff Allocation %'!O40</f>
        <v>0</v>
      </c>
      <c r="S310" s="223">
        <f>$D310*'Staff Allocation %'!P40</f>
        <v>0</v>
      </c>
      <c r="T310" s="223">
        <f>$D310*'Staff Allocation %'!Q40</f>
        <v>0</v>
      </c>
      <c r="U310" s="223">
        <f t="shared" si="12"/>
        <v>0</v>
      </c>
    </row>
    <row r="311" spans="2:21" hidden="1" outlineLevel="1" x14ac:dyDescent="0.25">
      <c r="B311" t="str">
        <f>'Staffing Plan'!A42</f>
        <v>Employee 34</v>
      </c>
      <c r="D311" s="124">
        <f>Fringe!O43</f>
        <v>0</v>
      </c>
      <c r="F311" s="223">
        <f>$D311*'Staff Allocation %'!C41</f>
        <v>0</v>
      </c>
      <c r="G311" s="223">
        <f>$D311*'Staff Allocation %'!D41</f>
        <v>0</v>
      </c>
      <c r="H311" s="223">
        <f>$D311*'Staff Allocation %'!E41</f>
        <v>0</v>
      </c>
      <c r="I311" s="223">
        <f>$D311*'Staff Allocation %'!F41</f>
        <v>0</v>
      </c>
      <c r="J311" s="223">
        <f>$D311*'Staff Allocation %'!G41</f>
        <v>0</v>
      </c>
      <c r="K311" s="223">
        <f>$D311*'Staff Allocation %'!H41</f>
        <v>0</v>
      </c>
      <c r="L311" s="223">
        <f>$D311*'Staff Allocation %'!I41</f>
        <v>0</v>
      </c>
      <c r="M311" s="223">
        <f>$D311*'Staff Allocation %'!J41</f>
        <v>0</v>
      </c>
      <c r="N311" s="223">
        <f>$D311*'Staff Allocation %'!K41</f>
        <v>0</v>
      </c>
      <c r="O311" s="223">
        <f>$D311*'Staff Allocation %'!L41</f>
        <v>0</v>
      </c>
      <c r="P311" s="223">
        <f>$D311*'Staff Allocation %'!M41</f>
        <v>0</v>
      </c>
      <c r="Q311" s="223">
        <f>$D311*'Staff Allocation %'!N41</f>
        <v>0</v>
      </c>
      <c r="R311" s="223">
        <f>$D311*'Staff Allocation %'!O41</f>
        <v>0</v>
      </c>
      <c r="S311" s="223">
        <f>$D311*'Staff Allocation %'!P41</f>
        <v>0</v>
      </c>
      <c r="T311" s="223">
        <f>$D311*'Staff Allocation %'!Q41</f>
        <v>0</v>
      </c>
      <c r="U311" s="223">
        <f t="shared" si="12"/>
        <v>0</v>
      </c>
    </row>
    <row r="312" spans="2:21" hidden="1" outlineLevel="1" x14ac:dyDescent="0.25">
      <c r="B312" t="str">
        <f>'Staffing Plan'!A43</f>
        <v>Employee 35</v>
      </c>
      <c r="D312" s="124">
        <f>Fringe!O44</f>
        <v>0</v>
      </c>
      <c r="F312" s="223">
        <f>$D312*'Staff Allocation %'!C42</f>
        <v>0</v>
      </c>
      <c r="G312" s="223">
        <f>$D312*'Staff Allocation %'!D42</f>
        <v>0</v>
      </c>
      <c r="H312" s="223">
        <f>$D312*'Staff Allocation %'!E42</f>
        <v>0</v>
      </c>
      <c r="I312" s="223">
        <f>$D312*'Staff Allocation %'!F42</f>
        <v>0</v>
      </c>
      <c r="J312" s="223">
        <f>$D312*'Staff Allocation %'!G42</f>
        <v>0</v>
      </c>
      <c r="K312" s="223">
        <f>$D312*'Staff Allocation %'!H42</f>
        <v>0</v>
      </c>
      <c r="L312" s="223">
        <f>$D312*'Staff Allocation %'!I42</f>
        <v>0</v>
      </c>
      <c r="M312" s="223">
        <f>$D312*'Staff Allocation %'!J42</f>
        <v>0</v>
      </c>
      <c r="N312" s="223">
        <f>$D312*'Staff Allocation %'!K42</f>
        <v>0</v>
      </c>
      <c r="O312" s="223">
        <f>$D312*'Staff Allocation %'!L42</f>
        <v>0</v>
      </c>
      <c r="P312" s="223">
        <f>$D312*'Staff Allocation %'!M42</f>
        <v>0</v>
      </c>
      <c r="Q312" s="223">
        <f>$D312*'Staff Allocation %'!N42</f>
        <v>0</v>
      </c>
      <c r="R312" s="223">
        <f>$D312*'Staff Allocation %'!O42</f>
        <v>0</v>
      </c>
      <c r="S312" s="223">
        <f>$D312*'Staff Allocation %'!P42</f>
        <v>0</v>
      </c>
      <c r="T312" s="223">
        <f>$D312*'Staff Allocation %'!Q42</f>
        <v>0</v>
      </c>
      <c r="U312" s="223">
        <f t="shared" si="12"/>
        <v>0</v>
      </c>
    </row>
    <row r="313" spans="2:21" hidden="1" outlineLevel="1" x14ac:dyDescent="0.25">
      <c r="B313" t="str">
        <f>'Staffing Plan'!A44</f>
        <v>Employee 36</v>
      </c>
      <c r="D313" s="124">
        <f>Fringe!O45</f>
        <v>0</v>
      </c>
      <c r="F313" s="223">
        <f>$D313*'Staff Allocation %'!C43</f>
        <v>0</v>
      </c>
      <c r="G313" s="223">
        <f>$D313*'Staff Allocation %'!D43</f>
        <v>0</v>
      </c>
      <c r="H313" s="223">
        <f>$D313*'Staff Allocation %'!E43</f>
        <v>0</v>
      </c>
      <c r="I313" s="223">
        <f>$D313*'Staff Allocation %'!F43</f>
        <v>0</v>
      </c>
      <c r="J313" s="223">
        <f>$D313*'Staff Allocation %'!G43</f>
        <v>0</v>
      </c>
      <c r="K313" s="223">
        <f>$D313*'Staff Allocation %'!H43</f>
        <v>0</v>
      </c>
      <c r="L313" s="223">
        <f>$D313*'Staff Allocation %'!I43</f>
        <v>0</v>
      </c>
      <c r="M313" s="223">
        <f>$D313*'Staff Allocation %'!J43</f>
        <v>0</v>
      </c>
      <c r="N313" s="223">
        <f>$D313*'Staff Allocation %'!K43</f>
        <v>0</v>
      </c>
      <c r="O313" s="223">
        <f>$D313*'Staff Allocation %'!L43</f>
        <v>0</v>
      </c>
      <c r="P313" s="223">
        <f>$D313*'Staff Allocation %'!M43</f>
        <v>0</v>
      </c>
      <c r="Q313" s="223">
        <f>$D313*'Staff Allocation %'!N43</f>
        <v>0</v>
      </c>
      <c r="R313" s="223">
        <f>$D313*'Staff Allocation %'!O43</f>
        <v>0</v>
      </c>
      <c r="S313" s="223">
        <f>$D313*'Staff Allocation %'!P43</f>
        <v>0</v>
      </c>
      <c r="T313" s="223">
        <f>$D313*'Staff Allocation %'!Q43</f>
        <v>0</v>
      </c>
      <c r="U313" s="223">
        <f t="shared" si="12"/>
        <v>0</v>
      </c>
    </row>
    <row r="314" spans="2:21" hidden="1" outlineLevel="1" x14ac:dyDescent="0.25">
      <c r="B314" t="str">
        <f>'Staffing Plan'!A45</f>
        <v>Employee 37</v>
      </c>
      <c r="D314" s="124">
        <f>Fringe!O46</f>
        <v>0</v>
      </c>
      <c r="F314" s="223">
        <f>$D314*'Staff Allocation %'!C44</f>
        <v>0</v>
      </c>
      <c r="G314" s="223">
        <f>$D314*'Staff Allocation %'!D44</f>
        <v>0</v>
      </c>
      <c r="H314" s="223">
        <f>$D314*'Staff Allocation %'!E44</f>
        <v>0</v>
      </c>
      <c r="I314" s="223">
        <f>$D314*'Staff Allocation %'!F44</f>
        <v>0</v>
      </c>
      <c r="J314" s="223">
        <f>$D314*'Staff Allocation %'!G44</f>
        <v>0</v>
      </c>
      <c r="K314" s="223">
        <f>$D314*'Staff Allocation %'!H44</f>
        <v>0</v>
      </c>
      <c r="L314" s="223">
        <f>$D314*'Staff Allocation %'!I44</f>
        <v>0</v>
      </c>
      <c r="M314" s="223">
        <f>$D314*'Staff Allocation %'!J44</f>
        <v>0</v>
      </c>
      <c r="N314" s="223">
        <f>$D314*'Staff Allocation %'!K44</f>
        <v>0</v>
      </c>
      <c r="O314" s="223">
        <f>$D314*'Staff Allocation %'!L44</f>
        <v>0</v>
      </c>
      <c r="P314" s="223">
        <f>$D314*'Staff Allocation %'!M44</f>
        <v>0</v>
      </c>
      <c r="Q314" s="223">
        <f>$D314*'Staff Allocation %'!N44</f>
        <v>0</v>
      </c>
      <c r="R314" s="223">
        <f>$D314*'Staff Allocation %'!O44</f>
        <v>0</v>
      </c>
      <c r="S314" s="223">
        <f>$D314*'Staff Allocation %'!P44</f>
        <v>0</v>
      </c>
      <c r="T314" s="223">
        <f>$D314*'Staff Allocation %'!Q44</f>
        <v>0</v>
      </c>
      <c r="U314" s="223">
        <f t="shared" si="12"/>
        <v>0</v>
      </c>
    </row>
    <row r="315" spans="2:21" hidden="1" outlineLevel="1" x14ac:dyDescent="0.25">
      <c r="B315" t="str">
        <f>'Staffing Plan'!A46</f>
        <v>Employee 38</v>
      </c>
      <c r="D315" s="124">
        <f>Fringe!O47</f>
        <v>0</v>
      </c>
      <c r="F315" s="223">
        <f>$D315*'Staff Allocation %'!C45</f>
        <v>0</v>
      </c>
      <c r="G315" s="223">
        <f>$D315*'Staff Allocation %'!D45</f>
        <v>0</v>
      </c>
      <c r="H315" s="223">
        <f>$D315*'Staff Allocation %'!E45</f>
        <v>0</v>
      </c>
      <c r="I315" s="223">
        <f>$D315*'Staff Allocation %'!F45</f>
        <v>0</v>
      </c>
      <c r="J315" s="223">
        <f>$D315*'Staff Allocation %'!G45</f>
        <v>0</v>
      </c>
      <c r="K315" s="223">
        <f>$D315*'Staff Allocation %'!H45</f>
        <v>0</v>
      </c>
      <c r="L315" s="223">
        <f>$D315*'Staff Allocation %'!I45</f>
        <v>0</v>
      </c>
      <c r="M315" s="223">
        <f>$D315*'Staff Allocation %'!J45</f>
        <v>0</v>
      </c>
      <c r="N315" s="223">
        <f>$D315*'Staff Allocation %'!K45</f>
        <v>0</v>
      </c>
      <c r="O315" s="223">
        <f>$D315*'Staff Allocation %'!L45</f>
        <v>0</v>
      </c>
      <c r="P315" s="223">
        <f>$D315*'Staff Allocation %'!M45</f>
        <v>0</v>
      </c>
      <c r="Q315" s="223">
        <f>$D315*'Staff Allocation %'!N45</f>
        <v>0</v>
      </c>
      <c r="R315" s="223">
        <f>$D315*'Staff Allocation %'!O45</f>
        <v>0</v>
      </c>
      <c r="S315" s="223">
        <f>$D315*'Staff Allocation %'!P45</f>
        <v>0</v>
      </c>
      <c r="T315" s="223">
        <f>$D315*'Staff Allocation %'!Q45</f>
        <v>0</v>
      </c>
      <c r="U315" s="223">
        <f t="shared" si="12"/>
        <v>0</v>
      </c>
    </row>
    <row r="316" spans="2:21" hidden="1" outlineLevel="1" x14ac:dyDescent="0.25">
      <c r="B316" t="str">
        <f>'Staffing Plan'!A47</f>
        <v>Employee 39</v>
      </c>
      <c r="D316" s="124">
        <f>Fringe!O48</f>
        <v>0</v>
      </c>
      <c r="F316" s="223">
        <f>$D316*'Staff Allocation %'!C46</f>
        <v>0</v>
      </c>
      <c r="G316" s="223">
        <f>$D316*'Staff Allocation %'!D46</f>
        <v>0</v>
      </c>
      <c r="H316" s="223">
        <f>$D316*'Staff Allocation %'!E46</f>
        <v>0</v>
      </c>
      <c r="I316" s="223">
        <f>$D316*'Staff Allocation %'!F46</f>
        <v>0</v>
      </c>
      <c r="J316" s="223">
        <f>$D316*'Staff Allocation %'!G46</f>
        <v>0</v>
      </c>
      <c r="K316" s="223">
        <f>$D316*'Staff Allocation %'!H46</f>
        <v>0</v>
      </c>
      <c r="L316" s="223">
        <f>$D316*'Staff Allocation %'!I46</f>
        <v>0</v>
      </c>
      <c r="M316" s="223">
        <f>$D316*'Staff Allocation %'!J46</f>
        <v>0</v>
      </c>
      <c r="N316" s="223">
        <f>$D316*'Staff Allocation %'!K46</f>
        <v>0</v>
      </c>
      <c r="O316" s="223">
        <f>$D316*'Staff Allocation %'!L46</f>
        <v>0</v>
      </c>
      <c r="P316" s="223">
        <f>$D316*'Staff Allocation %'!M46</f>
        <v>0</v>
      </c>
      <c r="Q316" s="223">
        <f>$D316*'Staff Allocation %'!N46</f>
        <v>0</v>
      </c>
      <c r="R316" s="223">
        <f>$D316*'Staff Allocation %'!O46</f>
        <v>0</v>
      </c>
      <c r="S316" s="223">
        <f>$D316*'Staff Allocation %'!P46</f>
        <v>0</v>
      </c>
      <c r="T316" s="223">
        <f>$D316*'Staff Allocation %'!Q46</f>
        <v>0</v>
      </c>
      <c r="U316" s="223">
        <f t="shared" si="12"/>
        <v>0</v>
      </c>
    </row>
    <row r="317" spans="2:21" hidden="1" outlineLevel="1" x14ac:dyDescent="0.25">
      <c r="B317" t="str">
        <f>'Staffing Plan'!A48</f>
        <v>Employee 40</v>
      </c>
      <c r="D317" s="124">
        <f>Fringe!O49</f>
        <v>0</v>
      </c>
      <c r="F317" s="223">
        <f>$D317*'Staff Allocation %'!C47</f>
        <v>0</v>
      </c>
      <c r="G317" s="223">
        <f>$D317*'Staff Allocation %'!D47</f>
        <v>0</v>
      </c>
      <c r="H317" s="223">
        <f>$D317*'Staff Allocation %'!E47</f>
        <v>0</v>
      </c>
      <c r="I317" s="223">
        <f>$D317*'Staff Allocation %'!F47</f>
        <v>0</v>
      </c>
      <c r="J317" s="223">
        <f>$D317*'Staff Allocation %'!G47</f>
        <v>0</v>
      </c>
      <c r="K317" s="223">
        <f>$D317*'Staff Allocation %'!H47</f>
        <v>0</v>
      </c>
      <c r="L317" s="223">
        <f>$D317*'Staff Allocation %'!I47</f>
        <v>0</v>
      </c>
      <c r="M317" s="223">
        <f>$D317*'Staff Allocation %'!J47</f>
        <v>0</v>
      </c>
      <c r="N317" s="223">
        <f>$D317*'Staff Allocation %'!K47</f>
        <v>0</v>
      </c>
      <c r="O317" s="223">
        <f>$D317*'Staff Allocation %'!L47</f>
        <v>0</v>
      </c>
      <c r="P317" s="223">
        <f>$D317*'Staff Allocation %'!M47</f>
        <v>0</v>
      </c>
      <c r="Q317" s="223">
        <f>$D317*'Staff Allocation %'!N47</f>
        <v>0</v>
      </c>
      <c r="R317" s="223">
        <f>$D317*'Staff Allocation %'!O47</f>
        <v>0</v>
      </c>
      <c r="S317" s="223">
        <f>$D317*'Staff Allocation %'!P47</f>
        <v>0</v>
      </c>
      <c r="T317" s="223">
        <f>$D317*'Staff Allocation %'!Q47</f>
        <v>0</v>
      </c>
      <c r="U317" s="223">
        <f t="shared" si="12"/>
        <v>0</v>
      </c>
    </row>
    <row r="318" spans="2:21" hidden="1" outlineLevel="1" x14ac:dyDescent="0.25">
      <c r="B318" t="str">
        <f>'Staffing Plan'!A49</f>
        <v>Employee 41</v>
      </c>
      <c r="D318" s="124">
        <f>Fringe!O50</f>
        <v>0</v>
      </c>
      <c r="F318" s="223">
        <f>$D318*'Staff Allocation %'!C48</f>
        <v>0</v>
      </c>
      <c r="G318" s="223">
        <f>$D318*'Staff Allocation %'!D48</f>
        <v>0</v>
      </c>
      <c r="H318" s="223">
        <f>$D318*'Staff Allocation %'!E48</f>
        <v>0</v>
      </c>
      <c r="I318" s="223">
        <f>$D318*'Staff Allocation %'!F48</f>
        <v>0</v>
      </c>
      <c r="J318" s="223">
        <f>$D318*'Staff Allocation %'!G48</f>
        <v>0</v>
      </c>
      <c r="K318" s="223">
        <f>$D318*'Staff Allocation %'!H48</f>
        <v>0</v>
      </c>
      <c r="L318" s="223">
        <f>$D318*'Staff Allocation %'!I48</f>
        <v>0</v>
      </c>
      <c r="M318" s="223">
        <f>$D318*'Staff Allocation %'!J48</f>
        <v>0</v>
      </c>
      <c r="N318" s="223">
        <f>$D318*'Staff Allocation %'!K48</f>
        <v>0</v>
      </c>
      <c r="O318" s="223">
        <f>$D318*'Staff Allocation %'!L48</f>
        <v>0</v>
      </c>
      <c r="P318" s="223">
        <f>$D318*'Staff Allocation %'!M48</f>
        <v>0</v>
      </c>
      <c r="Q318" s="223">
        <f>$D318*'Staff Allocation %'!N48</f>
        <v>0</v>
      </c>
      <c r="R318" s="223">
        <f>$D318*'Staff Allocation %'!O48</f>
        <v>0</v>
      </c>
      <c r="S318" s="223">
        <f>$D318*'Staff Allocation %'!P48</f>
        <v>0</v>
      </c>
      <c r="T318" s="223">
        <f>$D318*'Staff Allocation %'!Q48</f>
        <v>0</v>
      </c>
      <c r="U318" s="223">
        <f t="shared" si="12"/>
        <v>0</v>
      </c>
    </row>
    <row r="319" spans="2:21" hidden="1" outlineLevel="1" x14ac:dyDescent="0.25">
      <c r="B319" t="str">
        <f>'Staffing Plan'!A50</f>
        <v>Employee 42</v>
      </c>
      <c r="D319" s="124">
        <f>Fringe!O51</f>
        <v>0</v>
      </c>
      <c r="F319" s="223">
        <f>$D319*'Staff Allocation %'!C49</f>
        <v>0</v>
      </c>
      <c r="G319" s="223">
        <f>$D319*'Staff Allocation %'!D49</f>
        <v>0</v>
      </c>
      <c r="H319" s="223">
        <f>$D319*'Staff Allocation %'!E49</f>
        <v>0</v>
      </c>
      <c r="I319" s="223">
        <f>$D319*'Staff Allocation %'!F49</f>
        <v>0</v>
      </c>
      <c r="J319" s="223">
        <f>$D319*'Staff Allocation %'!G49</f>
        <v>0</v>
      </c>
      <c r="K319" s="223">
        <f>$D319*'Staff Allocation %'!H49</f>
        <v>0</v>
      </c>
      <c r="L319" s="223">
        <f>$D319*'Staff Allocation %'!I49</f>
        <v>0</v>
      </c>
      <c r="M319" s="223">
        <f>$D319*'Staff Allocation %'!J49</f>
        <v>0</v>
      </c>
      <c r="N319" s="223">
        <f>$D319*'Staff Allocation %'!K49</f>
        <v>0</v>
      </c>
      <c r="O319" s="223">
        <f>$D319*'Staff Allocation %'!L49</f>
        <v>0</v>
      </c>
      <c r="P319" s="223">
        <f>$D319*'Staff Allocation %'!M49</f>
        <v>0</v>
      </c>
      <c r="Q319" s="223">
        <f>$D319*'Staff Allocation %'!N49</f>
        <v>0</v>
      </c>
      <c r="R319" s="223">
        <f>$D319*'Staff Allocation %'!O49</f>
        <v>0</v>
      </c>
      <c r="S319" s="223">
        <f>$D319*'Staff Allocation %'!P49</f>
        <v>0</v>
      </c>
      <c r="T319" s="223">
        <f>$D319*'Staff Allocation %'!Q49</f>
        <v>0</v>
      </c>
      <c r="U319" s="223">
        <f t="shared" si="12"/>
        <v>0</v>
      </c>
    </row>
    <row r="320" spans="2:21" hidden="1" outlineLevel="1" x14ac:dyDescent="0.25">
      <c r="B320" t="str">
        <f>'Staffing Plan'!A51</f>
        <v>Employee 43</v>
      </c>
      <c r="D320" s="124">
        <f>Fringe!O52</f>
        <v>0</v>
      </c>
      <c r="F320" s="223">
        <f>$D320*'Staff Allocation %'!C50</f>
        <v>0</v>
      </c>
      <c r="G320" s="223">
        <f>$D320*'Staff Allocation %'!D50</f>
        <v>0</v>
      </c>
      <c r="H320" s="223">
        <f>$D320*'Staff Allocation %'!E50</f>
        <v>0</v>
      </c>
      <c r="I320" s="223">
        <f>$D320*'Staff Allocation %'!F50</f>
        <v>0</v>
      </c>
      <c r="J320" s="223">
        <f>$D320*'Staff Allocation %'!G50</f>
        <v>0</v>
      </c>
      <c r="K320" s="223">
        <f>$D320*'Staff Allocation %'!H50</f>
        <v>0</v>
      </c>
      <c r="L320" s="223">
        <f>$D320*'Staff Allocation %'!I50</f>
        <v>0</v>
      </c>
      <c r="M320" s="223">
        <f>$D320*'Staff Allocation %'!J50</f>
        <v>0</v>
      </c>
      <c r="N320" s="223">
        <f>$D320*'Staff Allocation %'!K50</f>
        <v>0</v>
      </c>
      <c r="O320" s="223">
        <f>$D320*'Staff Allocation %'!L50</f>
        <v>0</v>
      </c>
      <c r="P320" s="223">
        <f>$D320*'Staff Allocation %'!M50</f>
        <v>0</v>
      </c>
      <c r="Q320" s="223">
        <f>$D320*'Staff Allocation %'!N50</f>
        <v>0</v>
      </c>
      <c r="R320" s="223">
        <f>$D320*'Staff Allocation %'!O50</f>
        <v>0</v>
      </c>
      <c r="S320" s="223">
        <f>$D320*'Staff Allocation %'!P50</f>
        <v>0</v>
      </c>
      <c r="T320" s="223">
        <f>$D320*'Staff Allocation %'!Q50</f>
        <v>0</v>
      </c>
      <c r="U320" s="223">
        <f t="shared" si="12"/>
        <v>0</v>
      </c>
    </row>
    <row r="321" spans="2:21" hidden="1" outlineLevel="1" x14ac:dyDescent="0.25">
      <c r="B321" t="str">
        <f>'Staffing Plan'!A52</f>
        <v>Employee 44</v>
      </c>
      <c r="D321" s="124">
        <f>Fringe!O53</f>
        <v>0</v>
      </c>
      <c r="F321" s="223">
        <f>$D321*'Staff Allocation %'!C51</f>
        <v>0</v>
      </c>
      <c r="G321" s="223">
        <f>$D321*'Staff Allocation %'!D51</f>
        <v>0</v>
      </c>
      <c r="H321" s="223">
        <f>$D321*'Staff Allocation %'!E51</f>
        <v>0</v>
      </c>
      <c r="I321" s="223">
        <f>$D321*'Staff Allocation %'!F51</f>
        <v>0</v>
      </c>
      <c r="J321" s="223">
        <f>$D321*'Staff Allocation %'!G51</f>
        <v>0</v>
      </c>
      <c r="K321" s="223">
        <f>$D321*'Staff Allocation %'!H51</f>
        <v>0</v>
      </c>
      <c r="L321" s="223">
        <f>$D321*'Staff Allocation %'!I51</f>
        <v>0</v>
      </c>
      <c r="M321" s="223">
        <f>$D321*'Staff Allocation %'!J51</f>
        <v>0</v>
      </c>
      <c r="N321" s="223">
        <f>$D321*'Staff Allocation %'!K51</f>
        <v>0</v>
      </c>
      <c r="O321" s="223">
        <f>$D321*'Staff Allocation %'!L51</f>
        <v>0</v>
      </c>
      <c r="P321" s="223">
        <f>$D321*'Staff Allocation %'!M51</f>
        <v>0</v>
      </c>
      <c r="Q321" s="223">
        <f>$D321*'Staff Allocation %'!N51</f>
        <v>0</v>
      </c>
      <c r="R321" s="223">
        <f>$D321*'Staff Allocation %'!O51</f>
        <v>0</v>
      </c>
      <c r="S321" s="223">
        <f>$D321*'Staff Allocation %'!P51</f>
        <v>0</v>
      </c>
      <c r="T321" s="223">
        <f>$D321*'Staff Allocation %'!Q51</f>
        <v>0</v>
      </c>
      <c r="U321" s="223">
        <f t="shared" si="12"/>
        <v>0</v>
      </c>
    </row>
    <row r="322" spans="2:21" hidden="1" outlineLevel="1" x14ac:dyDescent="0.25">
      <c r="B322" t="str">
        <f>'Staffing Plan'!A53</f>
        <v>Employee 45</v>
      </c>
      <c r="D322" s="124">
        <f>Fringe!O54</f>
        <v>0</v>
      </c>
      <c r="F322" s="223">
        <f>$D322*'Staff Allocation %'!C52</f>
        <v>0</v>
      </c>
      <c r="G322" s="223">
        <f>$D322*'Staff Allocation %'!D52</f>
        <v>0</v>
      </c>
      <c r="H322" s="223">
        <f>$D322*'Staff Allocation %'!E52</f>
        <v>0</v>
      </c>
      <c r="I322" s="223">
        <f>$D322*'Staff Allocation %'!F52</f>
        <v>0</v>
      </c>
      <c r="J322" s="223">
        <f>$D322*'Staff Allocation %'!G52</f>
        <v>0</v>
      </c>
      <c r="K322" s="223">
        <f>$D322*'Staff Allocation %'!H52</f>
        <v>0</v>
      </c>
      <c r="L322" s="223">
        <f>$D322*'Staff Allocation %'!I52</f>
        <v>0</v>
      </c>
      <c r="M322" s="223">
        <f>$D322*'Staff Allocation %'!J52</f>
        <v>0</v>
      </c>
      <c r="N322" s="223">
        <f>$D322*'Staff Allocation %'!K52</f>
        <v>0</v>
      </c>
      <c r="O322" s="223">
        <f>$D322*'Staff Allocation %'!L52</f>
        <v>0</v>
      </c>
      <c r="P322" s="223">
        <f>$D322*'Staff Allocation %'!M52</f>
        <v>0</v>
      </c>
      <c r="Q322" s="223">
        <f>$D322*'Staff Allocation %'!N52</f>
        <v>0</v>
      </c>
      <c r="R322" s="223">
        <f>$D322*'Staff Allocation %'!O52</f>
        <v>0</v>
      </c>
      <c r="S322" s="223">
        <f>$D322*'Staff Allocation %'!P52</f>
        <v>0</v>
      </c>
      <c r="T322" s="223">
        <f>$D322*'Staff Allocation %'!Q52</f>
        <v>0</v>
      </c>
      <c r="U322" s="223">
        <f t="shared" si="12"/>
        <v>0</v>
      </c>
    </row>
    <row r="323" spans="2:21" hidden="1" outlineLevel="1" x14ac:dyDescent="0.25">
      <c r="B323" t="str">
        <f>'Staffing Plan'!A54</f>
        <v>Employee 46</v>
      </c>
      <c r="D323" s="124">
        <f>Fringe!O55</f>
        <v>0</v>
      </c>
      <c r="F323" s="223">
        <f>$D323*'Staff Allocation %'!C53</f>
        <v>0</v>
      </c>
      <c r="G323" s="223">
        <f>$D323*'Staff Allocation %'!D53</f>
        <v>0</v>
      </c>
      <c r="H323" s="223">
        <f>$D323*'Staff Allocation %'!E53</f>
        <v>0</v>
      </c>
      <c r="I323" s="223">
        <f>$D323*'Staff Allocation %'!F53</f>
        <v>0</v>
      </c>
      <c r="J323" s="223">
        <f>$D323*'Staff Allocation %'!G53</f>
        <v>0</v>
      </c>
      <c r="K323" s="223">
        <f>$D323*'Staff Allocation %'!H53</f>
        <v>0</v>
      </c>
      <c r="L323" s="223">
        <f>$D323*'Staff Allocation %'!I53</f>
        <v>0</v>
      </c>
      <c r="M323" s="223">
        <f>$D323*'Staff Allocation %'!J53</f>
        <v>0</v>
      </c>
      <c r="N323" s="223">
        <f>$D323*'Staff Allocation %'!K53</f>
        <v>0</v>
      </c>
      <c r="O323" s="223">
        <f>$D323*'Staff Allocation %'!L53</f>
        <v>0</v>
      </c>
      <c r="P323" s="223">
        <f>$D323*'Staff Allocation %'!M53</f>
        <v>0</v>
      </c>
      <c r="Q323" s="223">
        <f>$D323*'Staff Allocation %'!N53</f>
        <v>0</v>
      </c>
      <c r="R323" s="223">
        <f>$D323*'Staff Allocation %'!O53</f>
        <v>0</v>
      </c>
      <c r="S323" s="223">
        <f>$D323*'Staff Allocation %'!P53</f>
        <v>0</v>
      </c>
      <c r="T323" s="223">
        <f>$D323*'Staff Allocation %'!Q53</f>
        <v>0</v>
      </c>
      <c r="U323" s="223">
        <f t="shared" si="12"/>
        <v>0</v>
      </c>
    </row>
    <row r="324" spans="2:21" hidden="1" outlineLevel="1" x14ac:dyDescent="0.25">
      <c r="B324" t="str">
        <f>'Staffing Plan'!A55</f>
        <v>Employee 47</v>
      </c>
      <c r="D324" s="124">
        <f>Fringe!O56</f>
        <v>0</v>
      </c>
      <c r="F324" s="223">
        <f>$D324*'Staff Allocation %'!C54</f>
        <v>0</v>
      </c>
      <c r="G324" s="223">
        <f>$D324*'Staff Allocation %'!D54</f>
        <v>0</v>
      </c>
      <c r="H324" s="223">
        <f>$D324*'Staff Allocation %'!E54</f>
        <v>0</v>
      </c>
      <c r="I324" s="223">
        <f>$D324*'Staff Allocation %'!F54</f>
        <v>0</v>
      </c>
      <c r="J324" s="223">
        <f>$D324*'Staff Allocation %'!G54</f>
        <v>0</v>
      </c>
      <c r="K324" s="223">
        <f>$D324*'Staff Allocation %'!H54</f>
        <v>0</v>
      </c>
      <c r="L324" s="223">
        <f>$D324*'Staff Allocation %'!I54</f>
        <v>0</v>
      </c>
      <c r="M324" s="223">
        <f>$D324*'Staff Allocation %'!J54</f>
        <v>0</v>
      </c>
      <c r="N324" s="223">
        <f>$D324*'Staff Allocation %'!K54</f>
        <v>0</v>
      </c>
      <c r="O324" s="223">
        <f>$D324*'Staff Allocation %'!L54</f>
        <v>0</v>
      </c>
      <c r="P324" s="223">
        <f>$D324*'Staff Allocation %'!M54</f>
        <v>0</v>
      </c>
      <c r="Q324" s="223">
        <f>$D324*'Staff Allocation %'!N54</f>
        <v>0</v>
      </c>
      <c r="R324" s="223">
        <f>$D324*'Staff Allocation %'!O54</f>
        <v>0</v>
      </c>
      <c r="S324" s="223">
        <f>$D324*'Staff Allocation %'!P54</f>
        <v>0</v>
      </c>
      <c r="T324" s="223">
        <f>$D324*'Staff Allocation %'!Q54</f>
        <v>0</v>
      </c>
      <c r="U324" s="223">
        <f t="shared" si="12"/>
        <v>0</v>
      </c>
    </row>
    <row r="325" spans="2:21" hidden="1" outlineLevel="1" x14ac:dyDescent="0.25">
      <c r="B325" t="str">
        <f>'Staffing Plan'!A56</f>
        <v>Employee 48</v>
      </c>
      <c r="D325" s="124">
        <f>Fringe!O57</f>
        <v>0</v>
      </c>
      <c r="F325" s="223">
        <f>$D325*'Staff Allocation %'!C55</f>
        <v>0</v>
      </c>
      <c r="G325" s="223">
        <f>$D325*'Staff Allocation %'!D55</f>
        <v>0</v>
      </c>
      <c r="H325" s="223">
        <f>$D325*'Staff Allocation %'!E55</f>
        <v>0</v>
      </c>
      <c r="I325" s="223">
        <f>$D325*'Staff Allocation %'!F55</f>
        <v>0</v>
      </c>
      <c r="J325" s="223">
        <f>$D325*'Staff Allocation %'!G55</f>
        <v>0</v>
      </c>
      <c r="K325" s="223">
        <f>$D325*'Staff Allocation %'!H55</f>
        <v>0</v>
      </c>
      <c r="L325" s="223">
        <f>$D325*'Staff Allocation %'!I55</f>
        <v>0</v>
      </c>
      <c r="M325" s="223">
        <f>$D325*'Staff Allocation %'!J55</f>
        <v>0</v>
      </c>
      <c r="N325" s="223">
        <f>$D325*'Staff Allocation %'!K55</f>
        <v>0</v>
      </c>
      <c r="O325" s="223">
        <f>$D325*'Staff Allocation %'!L55</f>
        <v>0</v>
      </c>
      <c r="P325" s="223">
        <f>$D325*'Staff Allocation %'!M55</f>
        <v>0</v>
      </c>
      <c r="Q325" s="223">
        <f>$D325*'Staff Allocation %'!N55</f>
        <v>0</v>
      </c>
      <c r="R325" s="223">
        <f>$D325*'Staff Allocation %'!O55</f>
        <v>0</v>
      </c>
      <c r="S325" s="223">
        <f>$D325*'Staff Allocation %'!P55</f>
        <v>0</v>
      </c>
      <c r="T325" s="223">
        <f>$D325*'Staff Allocation %'!Q55</f>
        <v>0</v>
      </c>
      <c r="U325" s="223">
        <f t="shared" si="12"/>
        <v>0</v>
      </c>
    </row>
    <row r="326" spans="2:21" hidden="1" outlineLevel="1" x14ac:dyDescent="0.25">
      <c r="B326" t="str">
        <f>'Staffing Plan'!A57</f>
        <v>Employee 49</v>
      </c>
      <c r="D326" s="124">
        <f>Fringe!O58</f>
        <v>0</v>
      </c>
      <c r="F326" s="223">
        <f>$D326*'Staff Allocation %'!C56</f>
        <v>0</v>
      </c>
      <c r="G326" s="223">
        <f>$D326*'Staff Allocation %'!D56</f>
        <v>0</v>
      </c>
      <c r="H326" s="223">
        <f>$D326*'Staff Allocation %'!E56</f>
        <v>0</v>
      </c>
      <c r="I326" s="223">
        <f>$D326*'Staff Allocation %'!F56</f>
        <v>0</v>
      </c>
      <c r="J326" s="223">
        <f>$D326*'Staff Allocation %'!G56</f>
        <v>0</v>
      </c>
      <c r="K326" s="223">
        <f>$D326*'Staff Allocation %'!H56</f>
        <v>0</v>
      </c>
      <c r="L326" s="223">
        <f>$D326*'Staff Allocation %'!I56</f>
        <v>0</v>
      </c>
      <c r="M326" s="223">
        <f>$D326*'Staff Allocation %'!J56</f>
        <v>0</v>
      </c>
      <c r="N326" s="223">
        <f>$D326*'Staff Allocation %'!K56</f>
        <v>0</v>
      </c>
      <c r="O326" s="223">
        <f>$D326*'Staff Allocation %'!L56</f>
        <v>0</v>
      </c>
      <c r="P326" s="223">
        <f>$D326*'Staff Allocation %'!M56</f>
        <v>0</v>
      </c>
      <c r="Q326" s="223">
        <f>$D326*'Staff Allocation %'!N56</f>
        <v>0</v>
      </c>
      <c r="R326" s="223">
        <f>$D326*'Staff Allocation %'!O56</f>
        <v>0</v>
      </c>
      <c r="S326" s="223">
        <f>$D326*'Staff Allocation %'!P56</f>
        <v>0</v>
      </c>
      <c r="T326" s="223">
        <f>$D326*'Staff Allocation %'!Q56</f>
        <v>0</v>
      </c>
      <c r="U326" s="223">
        <f t="shared" si="12"/>
        <v>0</v>
      </c>
    </row>
    <row r="327" spans="2:21" hidden="1" outlineLevel="1" x14ac:dyDescent="0.25">
      <c r="B327" t="str">
        <f>'Staffing Plan'!A58</f>
        <v>Employee 50</v>
      </c>
      <c r="D327" s="124">
        <f>Fringe!O59</f>
        <v>0</v>
      </c>
      <c r="F327" s="223">
        <f>$D327*'Staff Allocation %'!C57</f>
        <v>0</v>
      </c>
      <c r="G327" s="223">
        <f>$D327*'Staff Allocation %'!D57</f>
        <v>0</v>
      </c>
      <c r="H327" s="223">
        <f>$D327*'Staff Allocation %'!E57</f>
        <v>0</v>
      </c>
      <c r="I327" s="223">
        <f>$D327*'Staff Allocation %'!F57</f>
        <v>0</v>
      </c>
      <c r="J327" s="223">
        <f>$D327*'Staff Allocation %'!G57</f>
        <v>0</v>
      </c>
      <c r="K327" s="223">
        <f>$D327*'Staff Allocation %'!H57</f>
        <v>0</v>
      </c>
      <c r="L327" s="223">
        <f>$D327*'Staff Allocation %'!I57</f>
        <v>0</v>
      </c>
      <c r="M327" s="223">
        <f>$D327*'Staff Allocation %'!J57</f>
        <v>0</v>
      </c>
      <c r="N327" s="223">
        <f>$D327*'Staff Allocation %'!K57</f>
        <v>0</v>
      </c>
      <c r="O327" s="223">
        <f>$D327*'Staff Allocation %'!L57</f>
        <v>0</v>
      </c>
      <c r="P327" s="223">
        <f>$D327*'Staff Allocation %'!M57</f>
        <v>0</v>
      </c>
      <c r="Q327" s="223">
        <f>$D327*'Staff Allocation %'!N57</f>
        <v>0</v>
      </c>
      <c r="R327" s="223">
        <f>$D327*'Staff Allocation %'!O57</f>
        <v>0</v>
      </c>
      <c r="S327" s="223">
        <f>$D327*'Staff Allocation %'!P57</f>
        <v>0</v>
      </c>
      <c r="T327" s="223">
        <f>$D327*'Staff Allocation %'!Q57</f>
        <v>0</v>
      </c>
      <c r="U327" s="223">
        <f t="shared" si="12"/>
        <v>0</v>
      </c>
    </row>
    <row r="328" spans="2:21" hidden="1" outlineLevel="1" x14ac:dyDescent="0.25">
      <c r="B328" t="str">
        <f>'Staffing Plan'!A59</f>
        <v>Employee 51</v>
      </c>
      <c r="D328" s="124">
        <f>Fringe!O60</f>
        <v>0</v>
      </c>
      <c r="F328" s="223">
        <f>$D328*'Staff Allocation %'!C58</f>
        <v>0</v>
      </c>
      <c r="G328" s="223">
        <f>$D328*'Staff Allocation %'!D58</f>
        <v>0</v>
      </c>
      <c r="H328" s="223">
        <f>$D328*'Staff Allocation %'!E58</f>
        <v>0</v>
      </c>
      <c r="I328" s="223">
        <f>$D328*'Staff Allocation %'!F58</f>
        <v>0</v>
      </c>
      <c r="J328" s="223">
        <f>$D328*'Staff Allocation %'!G58</f>
        <v>0</v>
      </c>
      <c r="K328" s="223">
        <f>$D328*'Staff Allocation %'!H58</f>
        <v>0</v>
      </c>
      <c r="L328" s="223">
        <f>$D328*'Staff Allocation %'!I58</f>
        <v>0</v>
      </c>
      <c r="M328" s="223">
        <f>$D328*'Staff Allocation %'!J58</f>
        <v>0</v>
      </c>
      <c r="N328" s="223">
        <f>$D328*'Staff Allocation %'!K58</f>
        <v>0</v>
      </c>
      <c r="O328" s="223">
        <f>$D328*'Staff Allocation %'!L58</f>
        <v>0</v>
      </c>
      <c r="P328" s="223">
        <f>$D328*'Staff Allocation %'!M58</f>
        <v>0</v>
      </c>
      <c r="Q328" s="223">
        <f>$D328*'Staff Allocation %'!N58</f>
        <v>0</v>
      </c>
      <c r="R328" s="223">
        <f>$D328*'Staff Allocation %'!O58</f>
        <v>0</v>
      </c>
      <c r="S328" s="223">
        <f>$D328*'Staff Allocation %'!P58</f>
        <v>0</v>
      </c>
      <c r="T328" s="223">
        <f>$D328*'Staff Allocation %'!Q58</f>
        <v>0</v>
      </c>
      <c r="U328" s="223">
        <f t="shared" si="12"/>
        <v>0</v>
      </c>
    </row>
    <row r="329" spans="2:21" hidden="1" outlineLevel="1" x14ac:dyDescent="0.25">
      <c r="B329" t="str">
        <f>'Staffing Plan'!A60</f>
        <v>Employee 52</v>
      </c>
      <c r="D329" s="124">
        <f>Fringe!O61</f>
        <v>0</v>
      </c>
      <c r="F329" s="223">
        <f>$D329*'Staff Allocation %'!C59</f>
        <v>0</v>
      </c>
      <c r="G329" s="223">
        <f>$D329*'Staff Allocation %'!D59</f>
        <v>0</v>
      </c>
      <c r="H329" s="223">
        <f>$D329*'Staff Allocation %'!E59</f>
        <v>0</v>
      </c>
      <c r="I329" s="223">
        <f>$D329*'Staff Allocation %'!F59</f>
        <v>0</v>
      </c>
      <c r="J329" s="223">
        <f>$D329*'Staff Allocation %'!G59</f>
        <v>0</v>
      </c>
      <c r="K329" s="223">
        <f>$D329*'Staff Allocation %'!H59</f>
        <v>0</v>
      </c>
      <c r="L329" s="223">
        <f>$D329*'Staff Allocation %'!I59</f>
        <v>0</v>
      </c>
      <c r="M329" s="223">
        <f>$D329*'Staff Allocation %'!J59</f>
        <v>0</v>
      </c>
      <c r="N329" s="223">
        <f>$D329*'Staff Allocation %'!K59</f>
        <v>0</v>
      </c>
      <c r="O329" s="223">
        <f>$D329*'Staff Allocation %'!L59</f>
        <v>0</v>
      </c>
      <c r="P329" s="223">
        <f>$D329*'Staff Allocation %'!M59</f>
        <v>0</v>
      </c>
      <c r="Q329" s="223">
        <f>$D329*'Staff Allocation %'!N59</f>
        <v>0</v>
      </c>
      <c r="R329" s="223">
        <f>$D329*'Staff Allocation %'!O59</f>
        <v>0</v>
      </c>
      <c r="S329" s="223">
        <f>$D329*'Staff Allocation %'!P59</f>
        <v>0</v>
      </c>
      <c r="T329" s="223">
        <f>$D329*'Staff Allocation %'!Q59</f>
        <v>0</v>
      </c>
      <c r="U329" s="223">
        <f t="shared" si="12"/>
        <v>0</v>
      </c>
    </row>
    <row r="330" spans="2:21" hidden="1" outlineLevel="1" x14ac:dyDescent="0.25">
      <c r="B330" t="str">
        <f>'Staffing Plan'!A61</f>
        <v>Employee 53</v>
      </c>
      <c r="D330" s="124">
        <f>Fringe!O62</f>
        <v>0</v>
      </c>
      <c r="F330" s="223">
        <f>$D330*'Staff Allocation %'!C60</f>
        <v>0</v>
      </c>
      <c r="G330" s="223">
        <f>$D330*'Staff Allocation %'!D60</f>
        <v>0</v>
      </c>
      <c r="H330" s="223">
        <f>$D330*'Staff Allocation %'!E60</f>
        <v>0</v>
      </c>
      <c r="I330" s="223">
        <f>$D330*'Staff Allocation %'!F60</f>
        <v>0</v>
      </c>
      <c r="J330" s="223">
        <f>$D330*'Staff Allocation %'!G60</f>
        <v>0</v>
      </c>
      <c r="K330" s="223">
        <f>$D330*'Staff Allocation %'!H60</f>
        <v>0</v>
      </c>
      <c r="L330" s="223">
        <f>$D330*'Staff Allocation %'!I60</f>
        <v>0</v>
      </c>
      <c r="M330" s="223">
        <f>$D330*'Staff Allocation %'!J60</f>
        <v>0</v>
      </c>
      <c r="N330" s="223">
        <f>$D330*'Staff Allocation %'!K60</f>
        <v>0</v>
      </c>
      <c r="O330" s="223">
        <f>$D330*'Staff Allocation %'!L60</f>
        <v>0</v>
      </c>
      <c r="P330" s="223">
        <f>$D330*'Staff Allocation %'!M60</f>
        <v>0</v>
      </c>
      <c r="Q330" s="223">
        <f>$D330*'Staff Allocation %'!N60</f>
        <v>0</v>
      </c>
      <c r="R330" s="223">
        <f>$D330*'Staff Allocation %'!O60</f>
        <v>0</v>
      </c>
      <c r="S330" s="223">
        <f>$D330*'Staff Allocation %'!P60</f>
        <v>0</v>
      </c>
      <c r="T330" s="223">
        <f>$D330*'Staff Allocation %'!Q60</f>
        <v>0</v>
      </c>
      <c r="U330" s="223">
        <f t="shared" si="12"/>
        <v>0</v>
      </c>
    </row>
    <row r="331" spans="2:21" hidden="1" outlineLevel="1" x14ac:dyDescent="0.25">
      <c r="B331" t="str">
        <f>'Staffing Plan'!A62</f>
        <v>Employee 54</v>
      </c>
      <c r="D331" s="124">
        <f>Fringe!O63</f>
        <v>0</v>
      </c>
      <c r="F331" s="223">
        <f>$D331*'Staff Allocation %'!C61</f>
        <v>0</v>
      </c>
      <c r="G331" s="223">
        <f>$D331*'Staff Allocation %'!D61</f>
        <v>0</v>
      </c>
      <c r="H331" s="223">
        <f>$D331*'Staff Allocation %'!E61</f>
        <v>0</v>
      </c>
      <c r="I331" s="223">
        <f>$D331*'Staff Allocation %'!F61</f>
        <v>0</v>
      </c>
      <c r="J331" s="223">
        <f>$D331*'Staff Allocation %'!G61</f>
        <v>0</v>
      </c>
      <c r="K331" s="223">
        <f>$D331*'Staff Allocation %'!H61</f>
        <v>0</v>
      </c>
      <c r="L331" s="223">
        <f>$D331*'Staff Allocation %'!I61</f>
        <v>0</v>
      </c>
      <c r="M331" s="223">
        <f>$D331*'Staff Allocation %'!J61</f>
        <v>0</v>
      </c>
      <c r="N331" s="223">
        <f>$D331*'Staff Allocation %'!K61</f>
        <v>0</v>
      </c>
      <c r="O331" s="223">
        <f>$D331*'Staff Allocation %'!L61</f>
        <v>0</v>
      </c>
      <c r="P331" s="223">
        <f>$D331*'Staff Allocation %'!M61</f>
        <v>0</v>
      </c>
      <c r="Q331" s="223">
        <f>$D331*'Staff Allocation %'!N61</f>
        <v>0</v>
      </c>
      <c r="R331" s="223">
        <f>$D331*'Staff Allocation %'!O61</f>
        <v>0</v>
      </c>
      <c r="S331" s="223">
        <f>$D331*'Staff Allocation %'!P61</f>
        <v>0</v>
      </c>
      <c r="T331" s="223">
        <f>$D331*'Staff Allocation %'!Q61</f>
        <v>0</v>
      </c>
      <c r="U331" s="223">
        <f t="shared" si="12"/>
        <v>0</v>
      </c>
    </row>
    <row r="332" spans="2:21" hidden="1" outlineLevel="1" x14ac:dyDescent="0.25">
      <c r="B332" t="str">
        <f>'Staffing Plan'!A63</f>
        <v>Employee 55</v>
      </c>
      <c r="D332" s="124">
        <f>Fringe!O64</f>
        <v>0</v>
      </c>
      <c r="F332" s="223">
        <f>$D332*'Staff Allocation %'!C62</f>
        <v>0</v>
      </c>
      <c r="G332" s="223">
        <f>$D332*'Staff Allocation %'!D62</f>
        <v>0</v>
      </c>
      <c r="H332" s="223">
        <f>$D332*'Staff Allocation %'!E62</f>
        <v>0</v>
      </c>
      <c r="I332" s="223">
        <f>$D332*'Staff Allocation %'!F62</f>
        <v>0</v>
      </c>
      <c r="J332" s="223">
        <f>$D332*'Staff Allocation %'!G62</f>
        <v>0</v>
      </c>
      <c r="K332" s="223">
        <f>$D332*'Staff Allocation %'!H62</f>
        <v>0</v>
      </c>
      <c r="L332" s="223">
        <f>$D332*'Staff Allocation %'!I62</f>
        <v>0</v>
      </c>
      <c r="M332" s="223">
        <f>$D332*'Staff Allocation %'!J62</f>
        <v>0</v>
      </c>
      <c r="N332" s="223">
        <f>$D332*'Staff Allocation %'!K62</f>
        <v>0</v>
      </c>
      <c r="O332" s="223">
        <f>$D332*'Staff Allocation %'!L62</f>
        <v>0</v>
      </c>
      <c r="P332" s="223">
        <f>$D332*'Staff Allocation %'!M62</f>
        <v>0</v>
      </c>
      <c r="Q332" s="223">
        <f>$D332*'Staff Allocation %'!N62</f>
        <v>0</v>
      </c>
      <c r="R332" s="223">
        <f>$D332*'Staff Allocation %'!O62</f>
        <v>0</v>
      </c>
      <c r="S332" s="223">
        <f>$D332*'Staff Allocation %'!P62</f>
        <v>0</v>
      </c>
      <c r="T332" s="223">
        <f>$D332*'Staff Allocation %'!Q62</f>
        <v>0</v>
      </c>
      <c r="U332" s="223">
        <f t="shared" si="12"/>
        <v>0</v>
      </c>
    </row>
    <row r="333" spans="2:21" hidden="1" outlineLevel="1" x14ac:dyDescent="0.25">
      <c r="B333" t="str">
        <f>'Staffing Plan'!A64</f>
        <v>Employee 56</v>
      </c>
      <c r="D333" s="124">
        <f>Fringe!O65</f>
        <v>0</v>
      </c>
      <c r="F333" s="223">
        <f>$D333*'Staff Allocation %'!C63</f>
        <v>0</v>
      </c>
      <c r="G333" s="223">
        <f>$D333*'Staff Allocation %'!D63</f>
        <v>0</v>
      </c>
      <c r="H333" s="223">
        <f>$D333*'Staff Allocation %'!E63</f>
        <v>0</v>
      </c>
      <c r="I333" s="223">
        <f>$D333*'Staff Allocation %'!F63</f>
        <v>0</v>
      </c>
      <c r="J333" s="223">
        <f>$D333*'Staff Allocation %'!G63</f>
        <v>0</v>
      </c>
      <c r="K333" s="223">
        <f>$D333*'Staff Allocation %'!H63</f>
        <v>0</v>
      </c>
      <c r="L333" s="223">
        <f>$D333*'Staff Allocation %'!I63</f>
        <v>0</v>
      </c>
      <c r="M333" s="223">
        <f>$D333*'Staff Allocation %'!J63</f>
        <v>0</v>
      </c>
      <c r="N333" s="223">
        <f>$D333*'Staff Allocation %'!K63</f>
        <v>0</v>
      </c>
      <c r="O333" s="223">
        <f>$D333*'Staff Allocation %'!L63</f>
        <v>0</v>
      </c>
      <c r="P333" s="223">
        <f>$D333*'Staff Allocation %'!M63</f>
        <v>0</v>
      </c>
      <c r="Q333" s="223">
        <f>$D333*'Staff Allocation %'!N63</f>
        <v>0</v>
      </c>
      <c r="R333" s="223">
        <f>$D333*'Staff Allocation %'!O63</f>
        <v>0</v>
      </c>
      <c r="S333" s="223">
        <f>$D333*'Staff Allocation %'!P63</f>
        <v>0</v>
      </c>
      <c r="T333" s="223">
        <f>$D333*'Staff Allocation %'!Q63</f>
        <v>0</v>
      </c>
      <c r="U333" s="223">
        <f t="shared" si="12"/>
        <v>0</v>
      </c>
    </row>
    <row r="334" spans="2:21" hidden="1" outlineLevel="1" x14ac:dyDescent="0.25">
      <c r="B334" t="str">
        <f>'Staffing Plan'!A65</f>
        <v>Employee 57</v>
      </c>
      <c r="D334" s="124">
        <f>Fringe!O66</f>
        <v>0</v>
      </c>
      <c r="F334" s="223">
        <f>$D334*'Staff Allocation %'!C64</f>
        <v>0</v>
      </c>
      <c r="G334" s="223">
        <f>$D334*'Staff Allocation %'!D64</f>
        <v>0</v>
      </c>
      <c r="H334" s="223">
        <f>$D334*'Staff Allocation %'!E64</f>
        <v>0</v>
      </c>
      <c r="I334" s="223">
        <f>$D334*'Staff Allocation %'!F64</f>
        <v>0</v>
      </c>
      <c r="J334" s="223">
        <f>$D334*'Staff Allocation %'!G64</f>
        <v>0</v>
      </c>
      <c r="K334" s="223">
        <f>$D334*'Staff Allocation %'!H64</f>
        <v>0</v>
      </c>
      <c r="L334" s="223">
        <f>$D334*'Staff Allocation %'!I64</f>
        <v>0</v>
      </c>
      <c r="M334" s="223">
        <f>$D334*'Staff Allocation %'!J64</f>
        <v>0</v>
      </c>
      <c r="N334" s="223">
        <f>$D334*'Staff Allocation %'!K64</f>
        <v>0</v>
      </c>
      <c r="O334" s="223">
        <f>$D334*'Staff Allocation %'!L64</f>
        <v>0</v>
      </c>
      <c r="P334" s="223">
        <f>$D334*'Staff Allocation %'!M64</f>
        <v>0</v>
      </c>
      <c r="Q334" s="223">
        <f>$D334*'Staff Allocation %'!N64</f>
        <v>0</v>
      </c>
      <c r="R334" s="223">
        <f>$D334*'Staff Allocation %'!O64</f>
        <v>0</v>
      </c>
      <c r="S334" s="223">
        <f>$D334*'Staff Allocation %'!P64</f>
        <v>0</v>
      </c>
      <c r="T334" s="223">
        <f>$D334*'Staff Allocation %'!Q64</f>
        <v>0</v>
      </c>
      <c r="U334" s="223">
        <f t="shared" si="12"/>
        <v>0</v>
      </c>
    </row>
    <row r="335" spans="2:21" hidden="1" outlineLevel="1" x14ac:dyDescent="0.25">
      <c r="B335" t="str">
        <f>'Staffing Plan'!A66</f>
        <v>Employee 58</v>
      </c>
      <c r="D335" s="124">
        <f>Fringe!O67</f>
        <v>0</v>
      </c>
      <c r="F335" s="223">
        <f>$D335*'Staff Allocation %'!C65</f>
        <v>0</v>
      </c>
      <c r="G335" s="223">
        <f>$D335*'Staff Allocation %'!D65</f>
        <v>0</v>
      </c>
      <c r="H335" s="223">
        <f>$D335*'Staff Allocation %'!E65</f>
        <v>0</v>
      </c>
      <c r="I335" s="223">
        <f>$D335*'Staff Allocation %'!F65</f>
        <v>0</v>
      </c>
      <c r="J335" s="223">
        <f>$D335*'Staff Allocation %'!G65</f>
        <v>0</v>
      </c>
      <c r="K335" s="223">
        <f>$D335*'Staff Allocation %'!H65</f>
        <v>0</v>
      </c>
      <c r="L335" s="223">
        <f>$D335*'Staff Allocation %'!I65</f>
        <v>0</v>
      </c>
      <c r="M335" s="223">
        <f>$D335*'Staff Allocation %'!J65</f>
        <v>0</v>
      </c>
      <c r="N335" s="223">
        <f>$D335*'Staff Allocation %'!K65</f>
        <v>0</v>
      </c>
      <c r="O335" s="223">
        <f>$D335*'Staff Allocation %'!L65</f>
        <v>0</v>
      </c>
      <c r="P335" s="223">
        <f>$D335*'Staff Allocation %'!M65</f>
        <v>0</v>
      </c>
      <c r="Q335" s="223">
        <f>$D335*'Staff Allocation %'!N65</f>
        <v>0</v>
      </c>
      <c r="R335" s="223">
        <f>$D335*'Staff Allocation %'!O65</f>
        <v>0</v>
      </c>
      <c r="S335" s="223">
        <f>$D335*'Staff Allocation %'!P65</f>
        <v>0</v>
      </c>
      <c r="T335" s="223">
        <f>$D335*'Staff Allocation %'!Q65</f>
        <v>0</v>
      </c>
      <c r="U335" s="223">
        <f t="shared" si="12"/>
        <v>0</v>
      </c>
    </row>
    <row r="336" spans="2:21" hidden="1" outlineLevel="1" x14ac:dyDescent="0.25">
      <c r="B336" t="str">
        <f>'Staffing Plan'!A67</f>
        <v>Employee 59</v>
      </c>
      <c r="D336" s="124">
        <f>Fringe!O68</f>
        <v>0</v>
      </c>
      <c r="F336" s="223">
        <f>$D336*'Staff Allocation %'!C66</f>
        <v>0</v>
      </c>
      <c r="G336" s="223">
        <f>$D336*'Staff Allocation %'!D66</f>
        <v>0</v>
      </c>
      <c r="H336" s="223">
        <f>$D336*'Staff Allocation %'!E66</f>
        <v>0</v>
      </c>
      <c r="I336" s="223">
        <f>$D336*'Staff Allocation %'!F66</f>
        <v>0</v>
      </c>
      <c r="J336" s="223">
        <f>$D336*'Staff Allocation %'!G66</f>
        <v>0</v>
      </c>
      <c r="K336" s="223">
        <f>$D336*'Staff Allocation %'!H66</f>
        <v>0</v>
      </c>
      <c r="L336" s="223">
        <f>$D336*'Staff Allocation %'!I66</f>
        <v>0</v>
      </c>
      <c r="M336" s="223">
        <f>$D336*'Staff Allocation %'!J66</f>
        <v>0</v>
      </c>
      <c r="N336" s="223">
        <f>$D336*'Staff Allocation %'!K66</f>
        <v>0</v>
      </c>
      <c r="O336" s="223">
        <f>$D336*'Staff Allocation %'!L66</f>
        <v>0</v>
      </c>
      <c r="P336" s="223">
        <f>$D336*'Staff Allocation %'!M66</f>
        <v>0</v>
      </c>
      <c r="Q336" s="223">
        <f>$D336*'Staff Allocation %'!N66</f>
        <v>0</v>
      </c>
      <c r="R336" s="223">
        <f>$D336*'Staff Allocation %'!O66</f>
        <v>0</v>
      </c>
      <c r="S336" s="223">
        <f>$D336*'Staff Allocation %'!P66</f>
        <v>0</v>
      </c>
      <c r="T336" s="223">
        <f>$D336*'Staff Allocation %'!Q66</f>
        <v>0</v>
      </c>
      <c r="U336" s="223">
        <f t="shared" si="12"/>
        <v>0</v>
      </c>
    </row>
    <row r="337" spans="2:21" hidden="1" outlineLevel="1" x14ac:dyDescent="0.25">
      <c r="B337" t="str">
        <f>'Staffing Plan'!A68</f>
        <v>Employee 60</v>
      </c>
      <c r="D337" s="124">
        <f>Fringe!O69</f>
        <v>0</v>
      </c>
      <c r="F337" s="223">
        <f>$D337*'Staff Allocation %'!C67</f>
        <v>0</v>
      </c>
      <c r="G337" s="223">
        <f>$D337*'Staff Allocation %'!D67</f>
        <v>0</v>
      </c>
      <c r="H337" s="223">
        <f>$D337*'Staff Allocation %'!E67</f>
        <v>0</v>
      </c>
      <c r="I337" s="223">
        <f>$D337*'Staff Allocation %'!F67</f>
        <v>0</v>
      </c>
      <c r="J337" s="223">
        <f>$D337*'Staff Allocation %'!G67</f>
        <v>0</v>
      </c>
      <c r="K337" s="223">
        <f>$D337*'Staff Allocation %'!H67</f>
        <v>0</v>
      </c>
      <c r="L337" s="223">
        <f>$D337*'Staff Allocation %'!I67</f>
        <v>0</v>
      </c>
      <c r="M337" s="223">
        <f>$D337*'Staff Allocation %'!J67</f>
        <v>0</v>
      </c>
      <c r="N337" s="223">
        <f>$D337*'Staff Allocation %'!K67</f>
        <v>0</v>
      </c>
      <c r="O337" s="223">
        <f>$D337*'Staff Allocation %'!L67</f>
        <v>0</v>
      </c>
      <c r="P337" s="223">
        <f>$D337*'Staff Allocation %'!M67</f>
        <v>0</v>
      </c>
      <c r="Q337" s="223">
        <f>$D337*'Staff Allocation %'!N67</f>
        <v>0</v>
      </c>
      <c r="R337" s="223">
        <f>$D337*'Staff Allocation %'!O67</f>
        <v>0</v>
      </c>
      <c r="S337" s="223">
        <f>$D337*'Staff Allocation %'!P67</f>
        <v>0</v>
      </c>
      <c r="T337" s="223">
        <f>$D337*'Staff Allocation %'!Q67</f>
        <v>0</v>
      </c>
      <c r="U337" s="223">
        <f t="shared" si="12"/>
        <v>0</v>
      </c>
    </row>
    <row r="338" spans="2:21" ht="15.75" collapsed="1" thickBot="1" x14ac:dyDescent="0.3">
      <c r="B338" s="19" t="s">
        <v>16</v>
      </c>
      <c r="D338" s="242">
        <f>Fringe!O71</f>
        <v>1251.0708410199998</v>
      </c>
      <c r="E338" s="242"/>
      <c r="F338" s="244">
        <f>SUM(F278:F337)</f>
        <v>888.39227756499997</v>
      </c>
      <c r="G338" s="244">
        <f t="shared" ref="G338:U338" si="13">SUM(G278:G337)</f>
        <v>15.6</v>
      </c>
      <c r="H338" s="244">
        <f t="shared" si="13"/>
        <v>274.785131595</v>
      </c>
      <c r="I338" s="244">
        <f t="shared" si="13"/>
        <v>0</v>
      </c>
      <c r="J338" s="244">
        <f t="shared" si="13"/>
        <v>0</v>
      </c>
      <c r="K338" s="244">
        <f t="shared" si="13"/>
        <v>0</v>
      </c>
      <c r="L338" s="244">
        <f t="shared" si="13"/>
        <v>0</v>
      </c>
      <c r="M338" s="244">
        <f t="shared" si="13"/>
        <v>0</v>
      </c>
      <c r="N338" s="244">
        <f t="shared" si="13"/>
        <v>0</v>
      </c>
      <c r="O338" s="244">
        <f t="shared" si="13"/>
        <v>0</v>
      </c>
      <c r="P338" s="244">
        <f t="shared" si="13"/>
        <v>0</v>
      </c>
      <c r="Q338" s="244">
        <f t="shared" si="13"/>
        <v>0</v>
      </c>
      <c r="R338" s="244">
        <f t="shared" si="13"/>
        <v>0</v>
      </c>
      <c r="S338" s="244">
        <f t="shared" si="13"/>
        <v>0</v>
      </c>
      <c r="T338" s="244">
        <f t="shared" si="13"/>
        <v>0</v>
      </c>
      <c r="U338" s="244">
        <f t="shared" si="13"/>
        <v>1178.7774091599999</v>
      </c>
    </row>
    <row r="339" spans="2:21" ht="15.75" thickTop="1" x14ac:dyDescent="0.25">
      <c r="F339" s="124"/>
      <c r="G339" s="124"/>
      <c r="H339" s="124"/>
      <c r="I339" s="124"/>
      <c r="J339" s="124"/>
      <c r="K339" s="124"/>
      <c r="L339" s="124"/>
      <c r="M339" s="124"/>
      <c r="N339" s="124"/>
      <c r="O339" s="124"/>
      <c r="P339" s="124"/>
      <c r="Q339" s="124"/>
      <c r="R339" s="124"/>
      <c r="S339" s="124"/>
      <c r="T339" s="124"/>
      <c r="U339" s="124"/>
    </row>
    <row r="340" spans="2:21" x14ac:dyDescent="0.25">
      <c r="B340" s="19" t="s">
        <v>289</v>
      </c>
      <c r="F340" s="226">
        <f>F338/$D$338</f>
        <v>0.71010549397881617</v>
      </c>
      <c r="G340" s="226">
        <f t="shared" ref="G340:U340" si="14">G338/$D$338</f>
        <v>1.2469317874342989E-2</v>
      </c>
      <c r="H340" s="226">
        <f t="shared" si="14"/>
        <v>0.21963994570520667</v>
      </c>
      <c r="I340" s="226">
        <f t="shared" si="14"/>
        <v>0</v>
      </c>
      <c r="J340" s="226">
        <f t="shared" si="14"/>
        <v>0</v>
      </c>
      <c r="K340" s="226">
        <f t="shared" si="14"/>
        <v>0</v>
      </c>
      <c r="L340" s="226">
        <f t="shared" si="14"/>
        <v>0</v>
      </c>
      <c r="M340" s="226">
        <f t="shared" si="14"/>
        <v>0</v>
      </c>
      <c r="N340" s="226">
        <f t="shared" si="14"/>
        <v>0</v>
      </c>
      <c r="O340" s="226">
        <f t="shared" si="14"/>
        <v>0</v>
      </c>
      <c r="P340" s="226">
        <f t="shared" si="14"/>
        <v>0</v>
      </c>
      <c r="Q340" s="226">
        <f t="shared" si="14"/>
        <v>0</v>
      </c>
      <c r="R340" s="226">
        <f t="shared" si="14"/>
        <v>0</v>
      </c>
      <c r="S340" s="226">
        <f t="shared" si="14"/>
        <v>0</v>
      </c>
      <c r="T340" s="226">
        <f t="shared" si="14"/>
        <v>0</v>
      </c>
      <c r="U340" s="226">
        <f t="shared" si="14"/>
        <v>0.94221475755836581</v>
      </c>
    </row>
    <row r="343" spans="2:21" x14ac:dyDescent="0.25">
      <c r="B343" s="237" t="s">
        <v>298</v>
      </c>
      <c r="C343" s="238"/>
      <c r="D343" s="239"/>
      <c r="E343" s="238"/>
      <c r="F343" s="116">
        <f>'Budget Summary'!I$5</f>
        <v>0</v>
      </c>
      <c r="G343" s="116">
        <f>'Budget Summary'!J$5</f>
        <v>0</v>
      </c>
      <c r="H343" s="116">
        <f>'Budget Summary'!K$5</f>
        <v>0</v>
      </c>
      <c r="I343" s="116">
        <f>'Budget Summary'!L$5</f>
        <v>0</v>
      </c>
      <c r="J343" s="116">
        <f>'Budget Summary'!M$5</f>
        <v>0</v>
      </c>
      <c r="K343" s="116">
        <f>'Budget Summary'!N$5</f>
        <v>0</v>
      </c>
      <c r="L343" s="116">
        <f>'Budget Summary'!O$5</f>
        <v>0</v>
      </c>
      <c r="M343" s="116">
        <f>'Budget Summary'!P$5</f>
        <v>0</v>
      </c>
      <c r="N343" s="116">
        <f>'Budget Summary'!Q$5</f>
        <v>0</v>
      </c>
      <c r="O343" s="116">
        <f>'Budget Summary'!R$5</f>
        <v>0</v>
      </c>
      <c r="P343" s="116">
        <f>'Budget Summary'!S$5</f>
        <v>0</v>
      </c>
      <c r="Q343" s="116">
        <f>'Budget Summary'!T$5</f>
        <v>0</v>
      </c>
      <c r="R343" s="116">
        <f>'Budget Summary'!U$5</f>
        <v>0</v>
      </c>
      <c r="S343" s="116">
        <f>'Budget Summary'!V$5</f>
        <v>0</v>
      </c>
      <c r="T343" s="116">
        <f>'Budget Summary'!W$5</f>
        <v>0</v>
      </c>
      <c r="U343" s="116" t="s">
        <v>285</v>
      </c>
    </row>
    <row r="344" spans="2:21" ht="51.75" x14ac:dyDescent="0.25">
      <c r="B344" s="20" t="s">
        <v>185</v>
      </c>
      <c r="C344" s="20"/>
      <c r="D344" s="21" t="s">
        <v>299</v>
      </c>
      <c r="E344" s="20"/>
      <c r="F344" s="135" t="str">
        <f>'Budget Summary'!I$6</f>
        <v xml:space="preserve">State Aid </v>
      </c>
      <c r="G344" s="135" t="str">
        <f>'Budget Summary'!J$6</f>
        <v>Classroom Site Funds</v>
      </c>
      <c r="H344" s="135" t="str">
        <f>'Budget Summary'!K$6</f>
        <v xml:space="preserve">Title 1 </v>
      </c>
      <c r="I344" s="135" t="str">
        <f>'Budget Summary'!L$6</f>
        <v>Title 2</v>
      </c>
      <c r="J344" s="135" t="str">
        <f>'Budget Summary'!M$6</f>
        <v>IDEA</v>
      </c>
      <c r="K344" s="135" t="str">
        <f>'Budget Summary'!N$6</f>
        <v>NSLP</v>
      </c>
      <c r="L344" s="135" t="str">
        <f>'Budget Summary'!O$6</f>
        <v>Tax Credit Donations</v>
      </c>
      <c r="M344" s="135" t="str">
        <f>'Budget Summary'!P$6</f>
        <v>VSUW</v>
      </c>
      <c r="N344" s="135" t="str">
        <f>'Budget Summary'!Q$6</f>
        <v>Contract 9</v>
      </c>
      <c r="O344" s="135" t="str">
        <f>'Budget Summary'!R$6</f>
        <v>Contract 10</v>
      </c>
      <c r="P344" s="135" t="str">
        <f>'Budget Summary'!S$6</f>
        <v>Contract 11</v>
      </c>
      <c r="Q344" s="135" t="str">
        <f>'Budget Summary'!T$6</f>
        <v>Contract 12</v>
      </c>
      <c r="R344" s="135" t="str">
        <f>'Budget Summary'!U$6</f>
        <v>Contract 13</v>
      </c>
      <c r="S344" s="135" t="str">
        <f>'Budget Summary'!V$6</f>
        <v>Contract 14</v>
      </c>
      <c r="T344" s="135" t="str">
        <f>'Budget Summary'!W$6</f>
        <v>Contract 15</v>
      </c>
      <c r="U344" s="21" t="s">
        <v>286</v>
      </c>
    </row>
    <row r="345" spans="2:21" hidden="1" outlineLevel="1" x14ac:dyDescent="0.25">
      <c r="B345" t="str">
        <f>'Staffing Plan'!A9</f>
        <v>Benford, LaTrese Jamia</v>
      </c>
      <c r="D345" s="124">
        <f>Fringe!Q10</f>
        <v>12841.333704000001</v>
      </c>
      <c r="F345" s="223">
        <f>$D345*'Staff Allocation %'!C8</f>
        <v>12841.333704000001</v>
      </c>
      <c r="G345" s="223">
        <f>$D345*'Staff Allocation %'!D8</f>
        <v>0</v>
      </c>
      <c r="H345" s="223">
        <f>$D345*'Staff Allocation %'!E8</f>
        <v>0</v>
      </c>
      <c r="I345" s="223">
        <f>$D345*'Staff Allocation %'!F8</f>
        <v>0</v>
      </c>
      <c r="J345" s="223">
        <f>$D345*'Staff Allocation %'!G8</f>
        <v>0</v>
      </c>
      <c r="K345" s="223">
        <f>$D345*'Staff Allocation %'!H8</f>
        <v>0</v>
      </c>
      <c r="L345" s="223">
        <f>$D345*'Staff Allocation %'!I8</f>
        <v>0</v>
      </c>
      <c r="M345" s="223">
        <f>$D345*'Staff Allocation %'!J8</f>
        <v>0</v>
      </c>
      <c r="N345" s="223">
        <f>$D345*'Staff Allocation %'!K8</f>
        <v>0</v>
      </c>
      <c r="O345" s="223">
        <f>$D345*'Staff Allocation %'!L8</f>
        <v>0</v>
      </c>
      <c r="P345" s="223">
        <f>$D345*'Staff Allocation %'!M8</f>
        <v>0</v>
      </c>
      <c r="Q345" s="223">
        <f>$D345*'Staff Allocation %'!N8</f>
        <v>0</v>
      </c>
      <c r="R345" s="223">
        <f>$D345*'Staff Allocation %'!O8</f>
        <v>0</v>
      </c>
      <c r="S345" s="223">
        <f>$D345*'Staff Allocation %'!P8</f>
        <v>0</v>
      </c>
      <c r="T345" s="223">
        <f>$D345*'Staff Allocation %'!Q8</f>
        <v>0</v>
      </c>
      <c r="U345" s="223">
        <f>SUM(F345:T345)</f>
        <v>12841.333704000001</v>
      </c>
    </row>
    <row r="346" spans="2:21" hidden="1" outlineLevel="1" x14ac:dyDescent="0.25">
      <c r="B346" t="str">
        <f>'Staffing Plan'!A10</f>
        <v>Burgess, Anya</v>
      </c>
      <c r="D346" s="124">
        <f>Fringe!Q11</f>
        <v>2.5999999999999999E-3</v>
      </c>
      <c r="F346" s="223">
        <f>$D346*'Staff Allocation %'!C9</f>
        <v>0</v>
      </c>
      <c r="G346" s="223">
        <f>$D346*'Staff Allocation %'!D9</f>
        <v>0</v>
      </c>
      <c r="H346" s="223">
        <f>$D346*'Staff Allocation %'!E9</f>
        <v>2.5999999999999999E-3</v>
      </c>
      <c r="I346" s="223">
        <f>$D346*'Staff Allocation %'!F9</f>
        <v>0</v>
      </c>
      <c r="J346" s="223">
        <f>$D346*'Staff Allocation %'!G9</f>
        <v>0</v>
      </c>
      <c r="K346" s="223">
        <f>$D346*'Staff Allocation %'!H9</f>
        <v>0</v>
      </c>
      <c r="L346" s="223">
        <f>$D346*'Staff Allocation %'!I9</f>
        <v>0</v>
      </c>
      <c r="M346" s="223">
        <f>$D346*'Staff Allocation %'!J9</f>
        <v>0</v>
      </c>
      <c r="N346" s="223">
        <f>$D346*'Staff Allocation %'!K9</f>
        <v>0</v>
      </c>
      <c r="O346" s="223">
        <f>$D346*'Staff Allocation %'!L9</f>
        <v>0</v>
      </c>
      <c r="P346" s="223">
        <f>$D346*'Staff Allocation %'!M9</f>
        <v>0</v>
      </c>
      <c r="Q346" s="223">
        <f>$D346*'Staff Allocation %'!N9</f>
        <v>0</v>
      </c>
      <c r="R346" s="223">
        <f>$D346*'Staff Allocation %'!O9</f>
        <v>0</v>
      </c>
      <c r="S346" s="223">
        <f>$D346*'Staff Allocation %'!P9</f>
        <v>0</v>
      </c>
      <c r="T346" s="223">
        <f>$D346*'Staff Allocation %'!Q9</f>
        <v>0</v>
      </c>
      <c r="U346" s="223">
        <f>SUM(F346:T346)</f>
        <v>2.5999999999999999E-3</v>
      </c>
    </row>
    <row r="347" spans="2:21" hidden="1" outlineLevel="1" x14ac:dyDescent="0.25">
      <c r="B347" t="str">
        <f>'Staffing Plan'!A11</f>
        <v>Garcia, Rosalia</v>
      </c>
      <c r="D347" s="124">
        <f>Fringe!Q12</f>
        <v>3241.1280000000002</v>
      </c>
      <c r="F347" s="223">
        <f>$D347*'Staff Allocation %'!C10</f>
        <v>0</v>
      </c>
      <c r="G347" s="223">
        <f>$D347*'Staff Allocation %'!D10</f>
        <v>0</v>
      </c>
      <c r="H347" s="223">
        <f>$D347*'Staff Allocation %'!E10</f>
        <v>0</v>
      </c>
      <c r="I347" s="223">
        <f>$D347*'Staff Allocation %'!F10</f>
        <v>0</v>
      </c>
      <c r="J347" s="223">
        <f>$D347*'Staff Allocation %'!G10</f>
        <v>0</v>
      </c>
      <c r="K347" s="223">
        <f>$D347*'Staff Allocation %'!H10</f>
        <v>0</v>
      </c>
      <c r="L347" s="223">
        <f>$D347*'Staff Allocation %'!I10</f>
        <v>0</v>
      </c>
      <c r="M347" s="223">
        <f>$D347*'Staff Allocation %'!J10</f>
        <v>0</v>
      </c>
      <c r="N347" s="223">
        <f>$D347*'Staff Allocation %'!K10</f>
        <v>0</v>
      </c>
      <c r="O347" s="223">
        <f>$D347*'Staff Allocation %'!L10</f>
        <v>0</v>
      </c>
      <c r="P347" s="223">
        <f>$D347*'Staff Allocation %'!M10</f>
        <v>0</v>
      </c>
      <c r="Q347" s="223">
        <f>$D347*'Staff Allocation %'!N10</f>
        <v>0</v>
      </c>
      <c r="R347" s="223">
        <f>$D347*'Staff Allocation %'!O10</f>
        <v>0</v>
      </c>
      <c r="S347" s="223">
        <f>$D347*'Staff Allocation %'!P10</f>
        <v>0</v>
      </c>
      <c r="T347" s="223">
        <f>$D347*'Staff Allocation %'!Q10</f>
        <v>0</v>
      </c>
      <c r="U347" s="223">
        <f>SUM(F347:T347)</f>
        <v>0</v>
      </c>
    </row>
    <row r="348" spans="2:21" hidden="1" outlineLevel="1" x14ac:dyDescent="0.25">
      <c r="B348" t="str">
        <f>'Staffing Plan'!A12</f>
        <v>Gutierrez, Guadalupe</v>
      </c>
      <c r="D348" s="124">
        <f>Fringe!Q13</f>
        <v>8867.2800000000007</v>
      </c>
      <c r="F348" s="223">
        <f>$D348*'Staff Allocation %'!C11</f>
        <v>8867.2800000000007</v>
      </c>
      <c r="G348" s="223">
        <f>$D348*'Staff Allocation %'!D11</f>
        <v>0</v>
      </c>
      <c r="H348" s="223">
        <f>$D348*'Staff Allocation %'!E11</f>
        <v>0</v>
      </c>
      <c r="I348" s="223">
        <f>$D348*'Staff Allocation %'!F11</f>
        <v>0</v>
      </c>
      <c r="J348" s="223">
        <f>$D348*'Staff Allocation %'!G11</f>
        <v>0</v>
      </c>
      <c r="K348" s="223">
        <f>$D348*'Staff Allocation %'!H11</f>
        <v>0</v>
      </c>
      <c r="L348" s="223">
        <f>$D348*'Staff Allocation %'!I11</f>
        <v>0</v>
      </c>
      <c r="M348" s="223">
        <f>$D348*'Staff Allocation %'!J11</f>
        <v>0</v>
      </c>
      <c r="N348" s="223">
        <f>$D348*'Staff Allocation %'!K11</f>
        <v>0</v>
      </c>
      <c r="O348" s="223">
        <f>$D348*'Staff Allocation %'!L11</f>
        <v>0</v>
      </c>
      <c r="P348" s="223">
        <f>$D348*'Staff Allocation %'!M11</f>
        <v>0</v>
      </c>
      <c r="Q348" s="223">
        <f>$D348*'Staff Allocation %'!N11</f>
        <v>0</v>
      </c>
      <c r="R348" s="223">
        <f>$D348*'Staff Allocation %'!O11</f>
        <v>0</v>
      </c>
      <c r="S348" s="223">
        <f>$D348*'Staff Allocation %'!P11</f>
        <v>0</v>
      </c>
      <c r="T348" s="223">
        <f>$D348*'Staff Allocation %'!Q11</f>
        <v>0</v>
      </c>
      <c r="U348" s="223">
        <f>SUM(F348:T348)</f>
        <v>8867.2800000000007</v>
      </c>
    </row>
    <row r="349" spans="2:21" hidden="1" outlineLevel="1" x14ac:dyDescent="0.25">
      <c r="B349" t="str">
        <f>'Staffing Plan'!A13</f>
        <v>Padilla, Maria Alicia</v>
      </c>
      <c r="D349" s="124">
        <f>Fringe!Q14</f>
        <v>4433.6400000000003</v>
      </c>
      <c r="F349" s="223">
        <f>$D349*'Staff Allocation %'!C12</f>
        <v>4433.6400000000003</v>
      </c>
      <c r="G349" s="223">
        <f>$D349*'Staff Allocation %'!D12</f>
        <v>0</v>
      </c>
      <c r="H349" s="223">
        <f>$D349*'Staff Allocation %'!E12</f>
        <v>0</v>
      </c>
      <c r="I349" s="223">
        <f>$D349*'Staff Allocation %'!F12</f>
        <v>0</v>
      </c>
      <c r="J349" s="223">
        <f>$D349*'Staff Allocation %'!G12</f>
        <v>0</v>
      </c>
      <c r="K349" s="223">
        <f>$D349*'Staff Allocation %'!H12</f>
        <v>0</v>
      </c>
      <c r="L349" s="223">
        <f>$D349*'Staff Allocation %'!I12</f>
        <v>0</v>
      </c>
      <c r="M349" s="223">
        <f>$D349*'Staff Allocation %'!J12</f>
        <v>0</v>
      </c>
      <c r="N349" s="223">
        <f>$D349*'Staff Allocation %'!K12</f>
        <v>0</v>
      </c>
      <c r="O349" s="223">
        <f>$D349*'Staff Allocation %'!L12</f>
        <v>0</v>
      </c>
      <c r="P349" s="223">
        <f>$D349*'Staff Allocation %'!M12</f>
        <v>0</v>
      </c>
      <c r="Q349" s="223">
        <f>$D349*'Staff Allocation %'!N12</f>
        <v>0</v>
      </c>
      <c r="R349" s="223">
        <f>$D349*'Staff Allocation %'!O12</f>
        <v>0</v>
      </c>
      <c r="S349" s="223">
        <f>$D349*'Staff Allocation %'!P12</f>
        <v>0</v>
      </c>
      <c r="T349" s="223">
        <f>$D349*'Staff Allocation %'!Q12</f>
        <v>0</v>
      </c>
      <c r="U349" s="223">
        <f t="shared" ref="U349:U404" si="15">SUM(F349:T349)</f>
        <v>4433.6400000000003</v>
      </c>
    </row>
    <row r="350" spans="2:21" hidden="1" outlineLevel="1" x14ac:dyDescent="0.25">
      <c r="B350" t="str">
        <f>'Staffing Plan'!A14</f>
        <v>Ramirez, Ramona D</v>
      </c>
      <c r="D350" s="124">
        <f>Fringe!Q15</f>
        <v>8102.82</v>
      </c>
      <c r="F350" s="223">
        <f>$D350*'Staff Allocation %'!C13</f>
        <v>8102.82</v>
      </c>
      <c r="G350" s="223">
        <f>$D350*'Staff Allocation %'!D13</f>
        <v>0</v>
      </c>
      <c r="H350" s="223">
        <f>$D350*'Staff Allocation %'!E13</f>
        <v>0</v>
      </c>
      <c r="I350" s="223">
        <f>$D350*'Staff Allocation %'!F13</f>
        <v>0</v>
      </c>
      <c r="J350" s="223">
        <f>$D350*'Staff Allocation %'!G13</f>
        <v>0</v>
      </c>
      <c r="K350" s="223">
        <f>$D350*'Staff Allocation %'!H13</f>
        <v>0</v>
      </c>
      <c r="L350" s="223">
        <f>$D350*'Staff Allocation %'!I13</f>
        <v>0</v>
      </c>
      <c r="M350" s="223">
        <f>$D350*'Staff Allocation %'!J13</f>
        <v>0</v>
      </c>
      <c r="N350" s="223">
        <f>$D350*'Staff Allocation %'!K13</f>
        <v>0</v>
      </c>
      <c r="O350" s="223">
        <f>$D350*'Staff Allocation %'!L13</f>
        <v>0</v>
      </c>
      <c r="P350" s="223">
        <f>$D350*'Staff Allocation %'!M13</f>
        <v>0</v>
      </c>
      <c r="Q350" s="223">
        <f>$D350*'Staff Allocation %'!N13</f>
        <v>0</v>
      </c>
      <c r="R350" s="223">
        <f>$D350*'Staff Allocation %'!O13</f>
        <v>0</v>
      </c>
      <c r="S350" s="223">
        <f>$D350*'Staff Allocation %'!P13</f>
        <v>0</v>
      </c>
      <c r="T350" s="223">
        <f>$D350*'Staff Allocation %'!Q13</f>
        <v>0</v>
      </c>
      <c r="U350" s="223">
        <f t="shared" si="15"/>
        <v>8102.82</v>
      </c>
    </row>
    <row r="351" spans="2:21" hidden="1" outlineLevel="1" x14ac:dyDescent="0.25">
      <c r="B351" t="str">
        <f>'Staffing Plan'!A15</f>
        <v>Ruiz, Oscar</v>
      </c>
      <c r="D351" s="124">
        <f>Fringe!Q16</f>
        <v>2216.8200000000002</v>
      </c>
      <c r="F351" s="223">
        <f>$D351*'Staff Allocation %'!C14</f>
        <v>2216.8200000000002</v>
      </c>
      <c r="G351" s="223">
        <f>$D351*'Staff Allocation %'!D14</f>
        <v>0</v>
      </c>
      <c r="H351" s="223">
        <f>$D351*'Staff Allocation %'!E14</f>
        <v>0</v>
      </c>
      <c r="I351" s="223">
        <f>$D351*'Staff Allocation %'!F14</f>
        <v>0</v>
      </c>
      <c r="J351" s="223">
        <f>$D351*'Staff Allocation %'!G14</f>
        <v>0</v>
      </c>
      <c r="K351" s="223">
        <f>$D351*'Staff Allocation %'!H14</f>
        <v>0</v>
      </c>
      <c r="L351" s="223">
        <f>$D351*'Staff Allocation %'!I14</f>
        <v>0</v>
      </c>
      <c r="M351" s="223">
        <f>$D351*'Staff Allocation %'!J14</f>
        <v>0</v>
      </c>
      <c r="N351" s="223">
        <f>$D351*'Staff Allocation %'!K14</f>
        <v>0</v>
      </c>
      <c r="O351" s="223">
        <f>$D351*'Staff Allocation %'!L14</f>
        <v>0</v>
      </c>
      <c r="P351" s="223">
        <f>$D351*'Staff Allocation %'!M14</f>
        <v>0</v>
      </c>
      <c r="Q351" s="223">
        <f>$D351*'Staff Allocation %'!N14</f>
        <v>0</v>
      </c>
      <c r="R351" s="223">
        <f>$D351*'Staff Allocation %'!O14</f>
        <v>0</v>
      </c>
      <c r="S351" s="223">
        <f>$D351*'Staff Allocation %'!P14</f>
        <v>0</v>
      </c>
      <c r="T351" s="223">
        <f>$D351*'Staff Allocation %'!Q14</f>
        <v>0</v>
      </c>
      <c r="U351" s="223">
        <f t="shared" si="15"/>
        <v>2216.8200000000002</v>
      </c>
    </row>
    <row r="352" spans="2:21" hidden="1" outlineLevel="1" x14ac:dyDescent="0.25">
      <c r="B352" t="str">
        <f>'Staffing Plan'!A16</f>
        <v>Teague, Michelle N</v>
      </c>
      <c r="D352" s="124">
        <f>Fringe!Q17</f>
        <v>2216.8200000000002</v>
      </c>
      <c r="F352" s="223">
        <f>$D352*'Staff Allocation %'!C15</f>
        <v>2216.8200000000002</v>
      </c>
      <c r="G352" s="223">
        <f>$D352*'Staff Allocation %'!D15</f>
        <v>0</v>
      </c>
      <c r="H352" s="223">
        <f>$D352*'Staff Allocation %'!E15</f>
        <v>0</v>
      </c>
      <c r="I352" s="223">
        <f>$D352*'Staff Allocation %'!F15</f>
        <v>0</v>
      </c>
      <c r="J352" s="223">
        <f>$D352*'Staff Allocation %'!G15</f>
        <v>0</v>
      </c>
      <c r="K352" s="223">
        <f>$D352*'Staff Allocation %'!H15</f>
        <v>0</v>
      </c>
      <c r="L352" s="223">
        <f>$D352*'Staff Allocation %'!I15</f>
        <v>0</v>
      </c>
      <c r="M352" s="223">
        <f>$D352*'Staff Allocation %'!J15</f>
        <v>0</v>
      </c>
      <c r="N352" s="223">
        <f>$D352*'Staff Allocation %'!K15</f>
        <v>0</v>
      </c>
      <c r="O352" s="223">
        <f>$D352*'Staff Allocation %'!L15</f>
        <v>0</v>
      </c>
      <c r="P352" s="223">
        <f>$D352*'Staff Allocation %'!M15</f>
        <v>0</v>
      </c>
      <c r="Q352" s="223">
        <f>$D352*'Staff Allocation %'!N15</f>
        <v>0</v>
      </c>
      <c r="R352" s="223">
        <f>$D352*'Staff Allocation %'!O15</f>
        <v>0</v>
      </c>
      <c r="S352" s="223">
        <f>$D352*'Staff Allocation %'!P15</f>
        <v>0</v>
      </c>
      <c r="T352" s="223">
        <f>$D352*'Staff Allocation %'!Q15</f>
        <v>0</v>
      </c>
      <c r="U352" s="223">
        <f t="shared" si="15"/>
        <v>2216.8200000000002</v>
      </c>
    </row>
    <row r="353" spans="2:21" hidden="1" outlineLevel="1" x14ac:dyDescent="0.25">
      <c r="B353" t="str">
        <f>'Staffing Plan'!A17</f>
        <v>Chelsia Stallworth</v>
      </c>
      <c r="D353" s="124">
        <f>Fringe!Q18</f>
        <v>4679.8827680000004</v>
      </c>
      <c r="F353" s="223">
        <f>$D353*'Staff Allocation %'!C16</f>
        <v>4679.8827680000004</v>
      </c>
      <c r="G353" s="223">
        <f>$D353*'Staff Allocation %'!D16</f>
        <v>0</v>
      </c>
      <c r="H353" s="223">
        <f>$D353*'Staff Allocation %'!E16</f>
        <v>0</v>
      </c>
      <c r="I353" s="223">
        <f>$D353*'Staff Allocation %'!F16</f>
        <v>0</v>
      </c>
      <c r="J353" s="223">
        <f>$D353*'Staff Allocation %'!G16</f>
        <v>0</v>
      </c>
      <c r="K353" s="223">
        <f>$D353*'Staff Allocation %'!H16</f>
        <v>0</v>
      </c>
      <c r="L353" s="223">
        <f>$D353*'Staff Allocation %'!I16</f>
        <v>0</v>
      </c>
      <c r="M353" s="223">
        <f>$D353*'Staff Allocation %'!J16</f>
        <v>0</v>
      </c>
      <c r="N353" s="223">
        <f>$D353*'Staff Allocation %'!K16</f>
        <v>0</v>
      </c>
      <c r="O353" s="223">
        <f>$D353*'Staff Allocation %'!L16</f>
        <v>0</v>
      </c>
      <c r="P353" s="223">
        <f>$D353*'Staff Allocation %'!M16</f>
        <v>0</v>
      </c>
      <c r="Q353" s="223">
        <f>$D353*'Staff Allocation %'!N16</f>
        <v>0</v>
      </c>
      <c r="R353" s="223">
        <f>$D353*'Staff Allocation %'!O16</f>
        <v>0</v>
      </c>
      <c r="S353" s="223">
        <f>$D353*'Staff Allocation %'!P16</f>
        <v>0</v>
      </c>
      <c r="T353" s="223">
        <f>$D353*'Staff Allocation %'!Q16</f>
        <v>0</v>
      </c>
      <c r="U353" s="223">
        <f t="shared" si="15"/>
        <v>4679.8827680000004</v>
      </c>
    </row>
    <row r="354" spans="2:21" hidden="1" outlineLevel="1" x14ac:dyDescent="0.25">
      <c r="B354" t="str">
        <f>'Staffing Plan'!A18</f>
        <v xml:space="preserve">Vacant </v>
      </c>
      <c r="D354" s="124">
        <f>Fringe!Q19</f>
        <v>981.44817120000016</v>
      </c>
      <c r="F354" s="223">
        <f>$D354*'Staff Allocation %'!C17</f>
        <v>0</v>
      </c>
      <c r="G354" s="223">
        <f>$D354*'Staff Allocation %'!D17</f>
        <v>0</v>
      </c>
      <c r="H354" s="223">
        <f>$D354*'Staff Allocation %'!E17</f>
        <v>0</v>
      </c>
      <c r="I354" s="223">
        <f>$D354*'Staff Allocation %'!F17</f>
        <v>0</v>
      </c>
      <c r="J354" s="223">
        <f>$D354*'Staff Allocation %'!G17</f>
        <v>0</v>
      </c>
      <c r="K354" s="223">
        <f>$D354*'Staff Allocation %'!H17</f>
        <v>0</v>
      </c>
      <c r="L354" s="223">
        <f>$D354*'Staff Allocation %'!I17</f>
        <v>0</v>
      </c>
      <c r="M354" s="223">
        <f>$D354*'Staff Allocation %'!J17</f>
        <v>0</v>
      </c>
      <c r="N354" s="223">
        <f>$D354*'Staff Allocation %'!K17</f>
        <v>0</v>
      </c>
      <c r="O354" s="223">
        <f>$D354*'Staff Allocation %'!L17</f>
        <v>0</v>
      </c>
      <c r="P354" s="223">
        <f>$D354*'Staff Allocation %'!M17</f>
        <v>0</v>
      </c>
      <c r="Q354" s="223">
        <f>$D354*'Staff Allocation %'!N17</f>
        <v>0</v>
      </c>
      <c r="R354" s="223">
        <f>$D354*'Staff Allocation %'!O17</f>
        <v>0</v>
      </c>
      <c r="S354" s="223">
        <f>$D354*'Staff Allocation %'!P17</f>
        <v>0</v>
      </c>
      <c r="T354" s="223">
        <f>$D354*'Staff Allocation %'!Q17</f>
        <v>0</v>
      </c>
      <c r="U354" s="223">
        <f t="shared" si="15"/>
        <v>0</v>
      </c>
    </row>
    <row r="355" spans="2:21" hidden="1" outlineLevel="1" x14ac:dyDescent="0.25">
      <c r="B355">
        <f>'Staffing Plan'!A19</f>
        <v>0</v>
      </c>
      <c r="D355" s="124">
        <f>Fringe!Q20</f>
        <v>2.5999999999999999E-3</v>
      </c>
      <c r="F355" s="223">
        <f>$D355*'Staff Allocation %'!C18</f>
        <v>0</v>
      </c>
      <c r="G355" s="223">
        <f>$D355*'Staff Allocation %'!D18</f>
        <v>0</v>
      </c>
      <c r="H355" s="223">
        <f>$D355*'Staff Allocation %'!E18</f>
        <v>0</v>
      </c>
      <c r="I355" s="223">
        <f>$D355*'Staff Allocation %'!F18</f>
        <v>0</v>
      </c>
      <c r="J355" s="223">
        <f>$D355*'Staff Allocation %'!G18</f>
        <v>0</v>
      </c>
      <c r="K355" s="223">
        <f>$D355*'Staff Allocation %'!H18</f>
        <v>0</v>
      </c>
      <c r="L355" s="223">
        <f>$D355*'Staff Allocation %'!I18</f>
        <v>0</v>
      </c>
      <c r="M355" s="223">
        <f>$D355*'Staff Allocation %'!J18</f>
        <v>0</v>
      </c>
      <c r="N355" s="223">
        <f>$D355*'Staff Allocation %'!K18</f>
        <v>0</v>
      </c>
      <c r="O355" s="223">
        <f>$D355*'Staff Allocation %'!L18</f>
        <v>0</v>
      </c>
      <c r="P355" s="223">
        <f>$D355*'Staff Allocation %'!M18</f>
        <v>0</v>
      </c>
      <c r="Q355" s="223">
        <f>$D355*'Staff Allocation %'!N18</f>
        <v>0</v>
      </c>
      <c r="R355" s="223">
        <f>$D355*'Staff Allocation %'!O18</f>
        <v>0</v>
      </c>
      <c r="S355" s="223">
        <f>$D355*'Staff Allocation %'!P18</f>
        <v>0</v>
      </c>
      <c r="T355" s="223">
        <f>$D355*'Staff Allocation %'!Q18</f>
        <v>0</v>
      </c>
      <c r="U355" s="223">
        <f t="shared" si="15"/>
        <v>0</v>
      </c>
    </row>
    <row r="356" spans="2:21" hidden="1" outlineLevel="1" x14ac:dyDescent="0.25">
      <c r="B356">
        <f>'Staffing Plan'!A20</f>
        <v>0</v>
      </c>
      <c r="D356" s="124">
        <f>Fringe!Q21</f>
        <v>1.7333333333333333E-3</v>
      </c>
      <c r="F356" s="223">
        <f>$D356*'Staff Allocation %'!C19</f>
        <v>0</v>
      </c>
      <c r="G356" s="223">
        <f>$D356*'Staff Allocation %'!D19</f>
        <v>0</v>
      </c>
      <c r="H356" s="223">
        <f>$D356*'Staff Allocation %'!E19</f>
        <v>0</v>
      </c>
      <c r="I356" s="223">
        <f>$D356*'Staff Allocation %'!F19</f>
        <v>0</v>
      </c>
      <c r="J356" s="223">
        <f>$D356*'Staff Allocation %'!G19</f>
        <v>0</v>
      </c>
      <c r="K356" s="223">
        <f>$D356*'Staff Allocation %'!H19</f>
        <v>0</v>
      </c>
      <c r="L356" s="223">
        <f>$D356*'Staff Allocation %'!I19</f>
        <v>0</v>
      </c>
      <c r="M356" s="223">
        <f>$D356*'Staff Allocation %'!J19</f>
        <v>0</v>
      </c>
      <c r="N356" s="223">
        <f>$D356*'Staff Allocation %'!K19</f>
        <v>0</v>
      </c>
      <c r="O356" s="223">
        <f>$D356*'Staff Allocation %'!L19</f>
        <v>0</v>
      </c>
      <c r="P356" s="223">
        <f>$D356*'Staff Allocation %'!M19</f>
        <v>0</v>
      </c>
      <c r="Q356" s="223">
        <f>$D356*'Staff Allocation %'!N19</f>
        <v>0</v>
      </c>
      <c r="R356" s="223">
        <f>$D356*'Staff Allocation %'!O19</f>
        <v>0</v>
      </c>
      <c r="S356" s="223">
        <f>$D356*'Staff Allocation %'!P19</f>
        <v>0</v>
      </c>
      <c r="T356" s="223">
        <f>$D356*'Staff Allocation %'!Q19</f>
        <v>0</v>
      </c>
      <c r="U356" s="223">
        <f t="shared" si="15"/>
        <v>0</v>
      </c>
    </row>
    <row r="357" spans="2:21" hidden="1" outlineLevel="1" x14ac:dyDescent="0.25">
      <c r="B357" t="str">
        <f>'Staffing Plan'!A21</f>
        <v>Vacant</v>
      </c>
      <c r="D357" s="124">
        <f>Fringe!Q22</f>
        <v>1.7333333333333333E-3</v>
      </c>
      <c r="F357" s="223">
        <f>$D357*'Staff Allocation %'!C20</f>
        <v>1.7333333333333333E-3</v>
      </c>
      <c r="G357" s="223">
        <f>$D357*'Staff Allocation %'!D20</f>
        <v>0</v>
      </c>
      <c r="H357" s="223">
        <f>$D357*'Staff Allocation %'!E20</f>
        <v>0</v>
      </c>
      <c r="I357" s="223">
        <f>$D357*'Staff Allocation %'!F20</f>
        <v>0</v>
      </c>
      <c r="J357" s="223">
        <f>$D357*'Staff Allocation %'!G20</f>
        <v>0</v>
      </c>
      <c r="K357" s="223">
        <f>$D357*'Staff Allocation %'!H20</f>
        <v>0</v>
      </c>
      <c r="L357" s="223">
        <f>$D357*'Staff Allocation %'!I20</f>
        <v>0</v>
      </c>
      <c r="M357" s="223">
        <f>$D357*'Staff Allocation %'!J20</f>
        <v>0</v>
      </c>
      <c r="N357" s="223">
        <f>$D357*'Staff Allocation %'!K20</f>
        <v>0</v>
      </c>
      <c r="O357" s="223">
        <f>$D357*'Staff Allocation %'!L20</f>
        <v>0</v>
      </c>
      <c r="P357" s="223">
        <f>$D357*'Staff Allocation %'!M20</f>
        <v>0</v>
      </c>
      <c r="Q357" s="223">
        <f>$D357*'Staff Allocation %'!N20</f>
        <v>0</v>
      </c>
      <c r="R357" s="223">
        <f>$D357*'Staff Allocation %'!O20</f>
        <v>0</v>
      </c>
      <c r="S357" s="223">
        <f>$D357*'Staff Allocation %'!P20</f>
        <v>0</v>
      </c>
      <c r="T357" s="223">
        <f>$D357*'Staff Allocation %'!Q20</f>
        <v>0</v>
      </c>
      <c r="U357" s="223">
        <f t="shared" si="15"/>
        <v>1.7333333333333333E-3</v>
      </c>
    </row>
    <row r="358" spans="2:21" hidden="1" outlineLevel="1" x14ac:dyDescent="0.25">
      <c r="B358">
        <f>'Staffing Plan'!A22</f>
        <v>0</v>
      </c>
      <c r="D358" s="124">
        <f>Fringe!Q23</f>
        <v>0</v>
      </c>
      <c r="F358" s="223">
        <f>$D358*'Staff Allocation %'!C21</f>
        <v>0</v>
      </c>
      <c r="G358" s="223">
        <f>$D358*'Staff Allocation %'!D21</f>
        <v>0</v>
      </c>
      <c r="H358" s="223">
        <f>$D358*'Staff Allocation %'!E21</f>
        <v>0</v>
      </c>
      <c r="I358" s="223">
        <f>$D358*'Staff Allocation %'!F21</f>
        <v>0</v>
      </c>
      <c r="J358" s="223">
        <f>$D358*'Staff Allocation %'!G21</f>
        <v>0</v>
      </c>
      <c r="K358" s="223">
        <f>$D358*'Staff Allocation %'!H21</f>
        <v>0</v>
      </c>
      <c r="L358" s="223">
        <f>$D358*'Staff Allocation %'!I21</f>
        <v>0</v>
      </c>
      <c r="M358" s="223">
        <f>$D358*'Staff Allocation %'!J21</f>
        <v>0</v>
      </c>
      <c r="N358" s="223">
        <f>$D358*'Staff Allocation %'!K21</f>
        <v>0</v>
      </c>
      <c r="O358" s="223">
        <f>$D358*'Staff Allocation %'!L21</f>
        <v>0</v>
      </c>
      <c r="P358" s="223">
        <f>$D358*'Staff Allocation %'!M21</f>
        <v>0</v>
      </c>
      <c r="Q358" s="223">
        <f>$D358*'Staff Allocation %'!N21</f>
        <v>0</v>
      </c>
      <c r="R358" s="223">
        <f>$D358*'Staff Allocation %'!O21</f>
        <v>0</v>
      </c>
      <c r="S358" s="223">
        <f>$D358*'Staff Allocation %'!P21</f>
        <v>0</v>
      </c>
      <c r="T358" s="223">
        <f>$D358*'Staff Allocation %'!Q21</f>
        <v>0</v>
      </c>
      <c r="U358" s="223">
        <f t="shared" si="15"/>
        <v>0</v>
      </c>
    </row>
    <row r="359" spans="2:21" hidden="1" outlineLevel="1" x14ac:dyDescent="0.25">
      <c r="B359" t="str">
        <f>'Staffing Plan'!A23</f>
        <v>Vacant</v>
      </c>
      <c r="D359" s="124">
        <f>Fringe!Q24</f>
        <v>1.7333333333333333E-3</v>
      </c>
      <c r="F359" s="223">
        <f>$D359*'Staff Allocation %'!C22</f>
        <v>0</v>
      </c>
      <c r="G359" s="223">
        <f>$D359*'Staff Allocation %'!D22</f>
        <v>0</v>
      </c>
      <c r="H359" s="223">
        <f>$D359*'Staff Allocation %'!E22</f>
        <v>0</v>
      </c>
      <c r="I359" s="223">
        <f>$D359*'Staff Allocation %'!F22</f>
        <v>0</v>
      </c>
      <c r="J359" s="223">
        <f>$D359*'Staff Allocation %'!G22</f>
        <v>0</v>
      </c>
      <c r="K359" s="223">
        <f>$D359*'Staff Allocation %'!H22</f>
        <v>0</v>
      </c>
      <c r="L359" s="223">
        <f>$D359*'Staff Allocation %'!I22</f>
        <v>0</v>
      </c>
      <c r="M359" s="223">
        <f>$D359*'Staff Allocation %'!J22</f>
        <v>0</v>
      </c>
      <c r="N359" s="223">
        <f>$D359*'Staff Allocation %'!K22</f>
        <v>0</v>
      </c>
      <c r="O359" s="223">
        <f>$D359*'Staff Allocation %'!L22</f>
        <v>0</v>
      </c>
      <c r="P359" s="223">
        <f>$D359*'Staff Allocation %'!M22</f>
        <v>0</v>
      </c>
      <c r="Q359" s="223">
        <f>$D359*'Staff Allocation %'!N22</f>
        <v>0</v>
      </c>
      <c r="R359" s="223">
        <f>$D359*'Staff Allocation %'!O22</f>
        <v>0</v>
      </c>
      <c r="S359" s="223">
        <f>$D359*'Staff Allocation %'!P22</f>
        <v>0</v>
      </c>
      <c r="T359" s="223">
        <f>$D359*'Staff Allocation %'!Q22</f>
        <v>0</v>
      </c>
      <c r="U359" s="223">
        <f t="shared" si="15"/>
        <v>0</v>
      </c>
    </row>
    <row r="360" spans="2:21" hidden="1" outlineLevel="1" x14ac:dyDescent="0.25">
      <c r="B360" t="str">
        <f>'Staffing Plan'!A24</f>
        <v>CSF Performance Pay/ Avid Teaching</v>
      </c>
      <c r="D360" s="124">
        <f>Fringe!Q25</f>
        <v>1.7333333333333333E-3</v>
      </c>
      <c r="F360" s="223">
        <f>$D360*'Staff Allocation %'!C23</f>
        <v>0</v>
      </c>
      <c r="G360" s="223">
        <f>$D360*'Staff Allocation %'!D23</f>
        <v>1.7333333333333333E-3</v>
      </c>
      <c r="H360" s="223">
        <f>$D360*'Staff Allocation %'!E23</f>
        <v>0</v>
      </c>
      <c r="I360" s="223">
        <f>$D360*'Staff Allocation %'!F23</f>
        <v>0</v>
      </c>
      <c r="J360" s="223">
        <f>$D360*'Staff Allocation %'!G23</f>
        <v>0</v>
      </c>
      <c r="K360" s="223">
        <f>$D360*'Staff Allocation %'!H23</f>
        <v>0</v>
      </c>
      <c r="L360" s="223">
        <f>$D360*'Staff Allocation %'!I23</f>
        <v>0</v>
      </c>
      <c r="M360" s="223">
        <f>$D360*'Staff Allocation %'!J23</f>
        <v>0</v>
      </c>
      <c r="N360" s="223">
        <f>$D360*'Staff Allocation %'!K23</f>
        <v>0</v>
      </c>
      <c r="O360" s="223">
        <f>$D360*'Staff Allocation %'!L23</f>
        <v>0</v>
      </c>
      <c r="P360" s="223">
        <f>$D360*'Staff Allocation %'!M23</f>
        <v>0</v>
      </c>
      <c r="Q360" s="223">
        <f>$D360*'Staff Allocation %'!N23</f>
        <v>0</v>
      </c>
      <c r="R360" s="223">
        <f>$D360*'Staff Allocation %'!O23</f>
        <v>0</v>
      </c>
      <c r="S360" s="223">
        <f>$D360*'Staff Allocation %'!P23</f>
        <v>0</v>
      </c>
      <c r="T360" s="223">
        <f>$D360*'Staff Allocation %'!Q23</f>
        <v>0</v>
      </c>
      <c r="U360" s="223">
        <f t="shared" si="15"/>
        <v>1.7333333333333333E-3</v>
      </c>
    </row>
    <row r="361" spans="2:21" hidden="1" outlineLevel="1" x14ac:dyDescent="0.25">
      <c r="B361" t="str">
        <f>'Staffing Plan'!A25</f>
        <v>Mares, Yizza</v>
      </c>
      <c r="D361" s="124">
        <f>Fringe!Q26</f>
        <v>4912.344000000001</v>
      </c>
      <c r="F361" s="223">
        <f>$D361*'Staff Allocation %'!C24</f>
        <v>0</v>
      </c>
      <c r="G361" s="223">
        <f>$D361*'Staff Allocation %'!D24</f>
        <v>0</v>
      </c>
      <c r="H361" s="223">
        <f>$D361*'Staff Allocation %'!E24</f>
        <v>4912.344000000001</v>
      </c>
      <c r="I361" s="223">
        <f>$D361*'Staff Allocation %'!F24</f>
        <v>0</v>
      </c>
      <c r="J361" s="223">
        <f>$D361*'Staff Allocation %'!G24</f>
        <v>0</v>
      </c>
      <c r="K361" s="223">
        <f>$D361*'Staff Allocation %'!H24</f>
        <v>0</v>
      </c>
      <c r="L361" s="223">
        <f>$D361*'Staff Allocation %'!I24</f>
        <v>0</v>
      </c>
      <c r="M361" s="223">
        <f>$D361*'Staff Allocation %'!J24</f>
        <v>0</v>
      </c>
      <c r="N361" s="223">
        <f>$D361*'Staff Allocation %'!K24</f>
        <v>0</v>
      </c>
      <c r="O361" s="223">
        <f>$D361*'Staff Allocation %'!L24</f>
        <v>0</v>
      </c>
      <c r="P361" s="223">
        <f>$D361*'Staff Allocation %'!M24</f>
        <v>0</v>
      </c>
      <c r="Q361" s="223">
        <f>$D361*'Staff Allocation %'!N24</f>
        <v>0</v>
      </c>
      <c r="R361" s="223">
        <f>$D361*'Staff Allocation %'!O24</f>
        <v>0</v>
      </c>
      <c r="S361" s="223">
        <f>$D361*'Staff Allocation %'!P24</f>
        <v>0</v>
      </c>
      <c r="T361" s="223">
        <f>$D361*'Staff Allocation %'!Q24</f>
        <v>0</v>
      </c>
      <c r="U361" s="223">
        <f t="shared" si="15"/>
        <v>4912.344000000001</v>
      </c>
    </row>
    <row r="362" spans="2:21" hidden="1" outlineLevel="1" x14ac:dyDescent="0.25">
      <c r="B362" t="str">
        <f>'Staffing Plan'!A26</f>
        <v>Employee 18</v>
      </c>
      <c r="D362" s="124">
        <f>Fringe!Q27</f>
        <v>0</v>
      </c>
      <c r="F362" s="223">
        <f>$D362*'Staff Allocation %'!C25</f>
        <v>0</v>
      </c>
      <c r="G362" s="223">
        <f>$D362*'Staff Allocation %'!D25</f>
        <v>0</v>
      </c>
      <c r="H362" s="223">
        <f>$D362*'Staff Allocation %'!E25</f>
        <v>0</v>
      </c>
      <c r="I362" s="223">
        <f>$D362*'Staff Allocation %'!F25</f>
        <v>0</v>
      </c>
      <c r="J362" s="223">
        <f>$D362*'Staff Allocation %'!G25</f>
        <v>0</v>
      </c>
      <c r="K362" s="223">
        <f>$D362*'Staff Allocation %'!H25</f>
        <v>0</v>
      </c>
      <c r="L362" s="223">
        <f>$D362*'Staff Allocation %'!I25</f>
        <v>0</v>
      </c>
      <c r="M362" s="223">
        <f>$D362*'Staff Allocation %'!J25</f>
        <v>0</v>
      </c>
      <c r="N362" s="223">
        <f>$D362*'Staff Allocation %'!K25</f>
        <v>0</v>
      </c>
      <c r="O362" s="223">
        <f>$D362*'Staff Allocation %'!L25</f>
        <v>0</v>
      </c>
      <c r="P362" s="223">
        <f>$D362*'Staff Allocation %'!M25</f>
        <v>0</v>
      </c>
      <c r="Q362" s="223">
        <f>$D362*'Staff Allocation %'!N25</f>
        <v>0</v>
      </c>
      <c r="R362" s="223">
        <f>$D362*'Staff Allocation %'!O25</f>
        <v>0</v>
      </c>
      <c r="S362" s="223">
        <f>$D362*'Staff Allocation %'!P25</f>
        <v>0</v>
      </c>
      <c r="T362" s="223">
        <f>$D362*'Staff Allocation %'!Q25</f>
        <v>0</v>
      </c>
      <c r="U362" s="223">
        <f t="shared" si="15"/>
        <v>0</v>
      </c>
    </row>
    <row r="363" spans="2:21" hidden="1" outlineLevel="1" x14ac:dyDescent="0.25">
      <c r="B363" t="str">
        <f>'Staffing Plan'!A27</f>
        <v>Employee 19</v>
      </c>
      <c r="D363" s="124">
        <f>Fringe!Q28</f>
        <v>0</v>
      </c>
      <c r="F363" s="223">
        <f>$D363*'Staff Allocation %'!C26</f>
        <v>0</v>
      </c>
      <c r="G363" s="223">
        <f>$D363*'Staff Allocation %'!D26</f>
        <v>0</v>
      </c>
      <c r="H363" s="223">
        <f>$D363*'Staff Allocation %'!E26</f>
        <v>0</v>
      </c>
      <c r="I363" s="223">
        <f>$D363*'Staff Allocation %'!F26</f>
        <v>0</v>
      </c>
      <c r="J363" s="223">
        <f>$D363*'Staff Allocation %'!G26</f>
        <v>0</v>
      </c>
      <c r="K363" s="223">
        <f>$D363*'Staff Allocation %'!H26</f>
        <v>0</v>
      </c>
      <c r="L363" s="223">
        <f>$D363*'Staff Allocation %'!I26</f>
        <v>0</v>
      </c>
      <c r="M363" s="223">
        <f>$D363*'Staff Allocation %'!J26</f>
        <v>0</v>
      </c>
      <c r="N363" s="223">
        <f>$D363*'Staff Allocation %'!K26</f>
        <v>0</v>
      </c>
      <c r="O363" s="223">
        <f>$D363*'Staff Allocation %'!L26</f>
        <v>0</v>
      </c>
      <c r="P363" s="223">
        <f>$D363*'Staff Allocation %'!M26</f>
        <v>0</v>
      </c>
      <c r="Q363" s="223">
        <f>$D363*'Staff Allocation %'!N26</f>
        <v>0</v>
      </c>
      <c r="R363" s="223">
        <f>$D363*'Staff Allocation %'!O26</f>
        <v>0</v>
      </c>
      <c r="S363" s="223">
        <f>$D363*'Staff Allocation %'!P26</f>
        <v>0</v>
      </c>
      <c r="T363" s="223">
        <f>$D363*'Staff Allocation %'!Q26</f>
        <v>0</v>
      </c>
      <c r="U363" s="223">
        <f t="shared" si="15"/>
        <v>0</v>
      </c>
    </row>
    <row r="364" spans="2:21" hidden="1" outlineLevel="1" x14ac:dyDescent="0.25">
      <c r="B364" t="str">
        <f>'Staffing Plan'!A28</f>
        <v>Employee 20</v>
      </c>
      <c r="D364" s="124">
        <f>Fringe!Q29</f>
        <v>0</v>
      </c>
      <c r="F364" s="223">
        <f>$D364*'Staff Allocation %'!C27</f>
        <v>0</v>
      </c>
      <c r="G364" s="223">
        <f>$D364*'Staff Allocation %'!D27</f>
        <v>0</v>
      </c>
      <c r="H364" s="223">
        <f>$D364*'Staff Allocation %'!E27</f>
        <v>0</v>
      </c>
      <c r="I364" s="223">
        <f>$D364*'Staff Allocation %'!F27</f>
        <v>0</v>
      </c>
      <c r="J364" s="223">
        <f>$D364*'Staff Allocation %'!G27</f>
        <v>0</v>
      </c>
      <c r="K364" s="223">
        <f>$D364*'Staff Allocation %'!H27</f>
        <v>0</v>
      </c>
      <c r="L364" s="223">
        <f>$D364*'Staff Allocation %'!I27</f>
        <v>0</v>
      </c>
      <c r="M364" s="223">
        <f>$D364*'Staff Allocation %'!J27</f>
        <v>0</v>
      </c>
      <c r="N364" s="223">
        <f>$D364*'Staff Allocation %'!K27</f>
        <v>0</v>
      </c>
      <c r="O364" s="223">
        <f>$D364*'Staff Allocation %'!L27</f>
        <v>0</v>
      </c>
      <c r="P364" s="223">
        <f>$D364*'Staff Allocation %'!M27</f>
        <v>0</v>
      </c>
      <c r="Q364" s="223">
        <f>$D364*'Staff Allocation %'!N27</f>
        <v>0</v>
      </c>
      <c r="R364" s="223">
        <f>$D364*'Staff Allocation %'!O27</f>
        <v>0</v>
      </c>
      <c r="S364" s="223">
        <f>$D364*'Staff Allocation %'!P27</f>
        <v>0</v>
      </c>
      <c r="T364" s="223">
        <f>$D364*'Staff Allocation %'!Q27</f>
        <v>0</v>
      </c>
      <c r="U364" s="223">
        <f t="shared" si="15"/>
        <v>0</v>
      </c>
    </row>
    <row r="365" spans="2:21" hidden="1" outlineLevel="1" x14ac:dyDescent="0.25">
      <c r="B365" t="str">
        <f>'Staffing Plan'!A29</f>
        <v>Employee 21</v>
      </c>
      <c r="D365" s="124">
        <f>Fringe!Q30</f>
        <v>0</v>
      </c>
      <c r="F365" s="223">
        <f>$D365*'Staff Allocation %'!C28</f>
        <v>0</v>
      </c>
      <c r="G365" s="223">
        <f>$D365*'Staff Allocation %'!D28</f>
        <v>0</v>
      </c>
      <c r="H365" s="223">
        <f>$D365*'Staff Allocation %'!E28</f>
        <v>0</v>
      </c>
      <c r="I365" s="223">
        <f>$D365*'Staff Allocation %'!F28</f>
        <v>0</v>
      </c>
      <c r="J365" s="223">
        <f>$D365*'Staff Allocation %'!G28</f>
        <v>0</v>
      </c>
      <c r="K365" s="223">
        <f>$D365*'Staff Allocation %'!H28</f>
        <v>0</v>
      </c>
      <c r="L365" s="223">
        <f>$D365*'Staff Allocation %'!I28</f>
        <v>0</v>
      </c>
      <c r="M365" s="223">
        <f>$D365*'Staff Allocation %'!J28</f>
        <v>0</v>
      </c>
      <c r="N365" s="223">
        <f>$D365*'Staff Allocation %'!K28</f>
        <v>0</v>
      </c>
      <c r="O365" s="223">
        <f>$D365*'Staff Allocation %'!L28</f>
        <v>0</v>
      </c>
      <c r="P365" s="223">
        <f>$D365*'Staff Allocation %'!M28</f>
        <v>0</v>
      </c>
      <c r="Q365" s="223">
        <f>$D365*'Staff Allocation %'!N28</f>
        <v>0</v>
      </c>
      <c r="R365" s="223">
        <f>$D365*'Staff Allocation %'!O28</f>
        <v>0</v>
      </c>
      <c r="S365" s="223">
        <f>$D365*'Staff Allocation %'!P28</f>
        <v>0</v>
      </c>
      <c r="T365" s="223">
        <f>$D365*'Staff Allocation %'!Q28</f>
        <v>0</v>
      </c>
      <c r="U365" s="223">
        <f t="shared" si="15"/>
        <v>0</v>
      </c>
    </row>
    <row r="366" spans="2:21" hidden="1" outlineLevel="1" x14ac:dyDescent="0.25">
      <c r="B366" t="str">
        <f>'Staffing Plan'!A30</f>
        <v>Employee 22</v>
      </c>
      <c r="D366" s="124">
        <f>Fringe!Q31</f>
        <v>0</v>
      </c>
      <c r="F366" s="223">
        <f>$D366*'Staff Allocation %'!C29</f>
        <v>0</v>
      </c>
      <c r="G366" s="223">
        <f>$D366*'Staff Allocation %'!D29</f>
        <v>0</v>
      </c>
      <c r="H366" s="223">
        <f>$D366*'Staff Allocation %'!E29</f>
        <v>0</v>
      </c>
      <c r="I366" s="223">
        <f>$D366*'Staff Allocation %'!F29</f>
        <v>0</v>
      </c>
      <c r="J366" s="223">
        <f>$D366*'Staff Allocation %'!G29</f>
        <v>0</v>
      </c>
      <c r="K366" s="223">
        <f>$D366*'Staff Allocation %'!H29</f>
        <v>0</v>
      </c>
      <c r="L366" s="223">
        <f>$D366*'Staff Allocation %'!I29</f>
        <v>0</v>
      </c>
      <c r="M366" s="223">
        <f>$D366*'Staff Allocation %'!J29</f>
        <v>0</v>
      </c>
      <c r="N366" s="223">
        <f>$D366*'Staff Allocation %'!K29</f>
        <v>0</v>
      </c>
      <c r="O366" s="223">
        <f>$D366*'Staff Allocation %'!L29</f>
        <v>0</v>
      </c>
      <c r="P366" s="223">
        <f>$D366*'Staff Allocation %'!M29</f>
        <v>0</v>
      </c>
      <c r="Q366" s="223">
        <f>$D366*'Staff Allocation %'!N29</f>
        <v>0</v>
      </c>
      <c r="R366" s="223">
        <f>$D366*'Staff Allocation %'!O29</f>
        <v>0</v>
      </c>
      <c r="S366" s="223">
        <f>$D366*'Staff Allocation %'!P29</f>
        <v>0</v>
      </c>
      <c r="T366" s="223">
        <f>$D366*'Staff Allocation %'!Q29</f>
        <v>0</v>
      </c>
      <c r="U366" s="223">
        <f t="shared" si="15"/>
        <v>0</v>
      </c>
    </row>
    <row r="367" spans="2:21" hidden="1" outlineLevel="1" x14ac:dyDescent="0.25">
      <c r="B367" t="str">
        <f>'Staffing Plan'!A31</f>
        <v>Employee 23</v>
      </c>
      <c r="D367" s="124">
        <f>Fringe!Q32</f>
        <v>0</v>
      </c>
      <c r="F367" s="223">
        <f>$D367*'Staff Allocation %'!C30</f>
        <v>0</v>
      </c>
      <c r="G367" s="223">
        <f>$D367*'Staff Allocation %'!D30</f>
        <v>0</v>
      </c>
      <c r="H367" s="223">
        <f>$D367*'Staff Allocation %'!E30</f>
        <v>0</v>
      </c>
      <c r="I367" s="223">
        <f>$D367*'Staff Allocation %'!F30</f>
        <v>0</v>
      </c>
      <c r="J367" s="223">
        <f>$D367*'Staff Allocation %'!G30</f>
        <v>0</v>
      </c>
      <c r="K367" s="223">
        <f>$D367*'Staff Allocation %'!H30</f>
        <v>0</v>
      </c>
      <c r="L367" s="223">
        <f>$D367*'Staff Allocation %'!I30</f>
        <v>0</v>
      </c>
      <c r="M367" s="223">
        <f>$D367*'Staff Allocation %'!J30</f>
        <v>0</v>
      </c>
      <c r="N367" s="223">
        <f>$D367*'Staff Allocation %'!K30</f>
        <v>0</v>
      </c>
      <c r="O367" s="223">
        <f>$D367*'Staff Allocation %'!L30</f>
        <v>0</v>
      </c>
      <c r="P367" s="223">
        <f>$D367*'Staff Allocation %'!M30</f>
        <v>0</v>
      </c>
      <c r="Q367" s="223">
        <f>$D367*'Staff Allocation %'!N30</f>
        <v>0</v>
      </c>
      <c r="R367" s="223">
        <f>$D367*'Staff Allocation %'!O30</f>
        <v>0</v>
      </c>
      <c r="S367" s="223">
        <f>$D367*'Staff Allocation %'!P30</f>
        <v>0</v>
      </c>
      <c r="T367" s="223">
        <f>$D367*'Staff Allocation %'!Q30</f>
        <v>0</v>
      </c>
      <c r="U367" s="223">
        <f t="shared" si="15"/>
        <v>0</v>
      </c>
    </row>
    <row r="368" spans="2:21" hidden="1" outlineLevel="1" x14ac:dyDescent="0.25">
      <c r="B368" t="str">
        <f>'Staffing Plan'!A32</f>
        <v>Employee 24</v>
      </c>
      <c r="D368" s="124">
        <f>Fringe!Q33</f>
        <v>0</v>
      </c>
      <c r="F368" s="223">
        <f>$D368*'Staff Allocation %'!C31</f>
        <v>0</v>
      </c>
      <c r="G368" s="223">
        <f>$D368*'Staff Allocation %'!D31</f>
        <v>0</v>
      </c>
      <c r="H368" s="223">
        <f>$D368*'Staff Allocation %'!E31</f>
        <v>0</v>
      </c>
      <c r="I368" s="223">
        <f>$D368*'Staff Allocation %'!F31</f>
        <v>0</v>
      </c>
      <c r="J368" s="223">
        <f>$D368*'Staff Allocation %'!G31</f>
        <v>0</v>
      </c>
      <c r="K368" s="223">
        <f>$D368*'Staff Allocation %'!H31</f>
        <v>0</v>
      </c>
      <c r="L368" s="223">
        <f>$D368*'Staff Allocation %'!I31</f>
        <v>0</v>
      </c>
      <c r="M368" s="223">
        <f>$D368*'Staff Allocation %'!J31</f>
        <v>0</v>
      </c>
      <c r="N368" s="223">
        <f>$D368*'Staff Allocation %'!K31</f>
        <v>0</v>
      </c>
      <c r="O368" s="223">
        <f>$D368*'Staff Allocation %'!L31</f>
        <v>0</v>
      </c>
      <c r="P368" s="223">
        <f>$D368*'Staff Allocation %'!M31</f>
        <v>0</v>
      </c>
      <c r="Q368" s="223">
        <f>$D368*'Staff Allocation %'!N31</f>
        <v>0</v>
      </c>
      <c r="R368" s="223">
        <f>$D368*'Staff Allocation %'!O31</f>
        <v>0</v>
      </c>
      <c r="S368" s="223">
        <f>$D368*'Staff Allocation %'!P31</f>
        <v>0</v>
      </c>
      <c r="T368" s="223">
        <f>$D368*'Staff Allocation %'!Q31</f>
        <v>0</v>
      </c>
      <c r="U368" s="223">
        <f t="shared" si="15"/>
        <v>0</v>
      </c>
    </row>
    <row r="369" spans="2:21" hidden="1" outlineLevel="1" x14ac:dyDescent="0.25">
      <c r="B369" t="str">
        <f>'Staffing Plan'!A33</f>
        <v>Employee 25</v>
      </c>
      <c r="D369" s="124">
        <f>Fringe!Q34</f>
        <v>0</v>
      </c>
      <c r="F369" s="223">
        <f>$D369*'Staff Allocation %'!C32</f>
        <v>0</v>
      </c>
      <c r="G369" s="223">
        <f>$D369*'Staff Allocation %'!D32</f>
        <v>0</v>
      </c>
      <c r="H369" s="223">
        <f>$D369*'Staff Allocation %'!E32</f>
        <v>0</v>
      </c>
      <c r="I369" s="223">
        <f>$D369*'Staff Allocation %'!F32</f>
        <v>0</v>
      </c>
      <c r="J369" s="223">
        <f>$D369*'Staff Allocation %'!G32</f>
        <v>0</v>
      </c>
      <c r="K369" s="223">
        <f>$D369*'Staff Allocation %'!H32</f>
        <v>0</v>
      </c>
      <c r="L369" s="223">
        <f>$D369*'Staff Allocation %'!I32</f>
        <v>0</v>
      </c>
      <c r="M369" s="223">
        <f>$D369*'Staff Allocation %'!J32</f>
        <v>0</v>
      </c>
      <c r="N369" s="223">
        <f>$D369*'Staff Allocation %'!K32</f>
        <v>0</v>
      </c>
      <c r="O369" s="223">
        <f>$D369*'Staff Allocation %'!L32</f>
        <v>0</v>
      </c>
      <c r="P369" s="223">
        <f>$D369*'Staff Allocation %'!M32</f>
        <v>0</v>
      </c>
      <c r="Q369" s="223">
        <f>$D369*'Staff Allocation %'!N32</f>
        <v>0</v>
      </c>
      <c r="R369" s="223">
        <f>$D369*'Staff Allocation %'!O32</f>
        <v>0</v>
      </c>
      <c r="S369" s="223">
        <f>$D369*'Staff Allocation %'!P32</f>
        <v>0</v>
      </c>
      <c r="T369" s="223">
        <f>$D369*'Staff Allocation %'!Q32</f>
        <v>0</v>
      </c>
      <c r="U369" s="223">
        <f t="shared" si="15"/>
        <v>0</v>
      </c>
    </row>
    <row r="370" spans="2:21" hidden="1" outlineLevel="1" x14ac:dyDescent="0.25">
      <c r="B370" t="str">
        <f>'Staffing Plan'!A34</f>
        <v>Employee 26</v>
      </c>
      <c r="D370" s="124">
        <f>Fringe!Q35</f>
        <v>0</v>
      </c>
      <c r="F370" s="223">
        <f>$D370*'Staff Allocation %'!C33</f>
        <v>0</v>
      </c>
      <c r="G370" s="223">
        <f>$D370*'Staff Allocation %'!D33</f>
        <v>0</v>
      </c>
      <c r="H370" s="223">
        <f>$D370*'Staff Allocation %'!E33</f>
        <v>0</v>
      </c>
      <c r="I370" s="223">
        <f>$D370*'Staff Allocation %'!F33</f>
        <v>0</v>
      </c>
      <c r="J370" s="223">
        <f>$D370*'Staff Allocation %'!G33</f>
        <v>0</v>
      </c>
      <c r="K370" s="223">
        <f>$D370*'Staff Allocation %'!H33</f>
        <v>0</v>
      </c>
      <c r="L370" s="223">
        <f>$D370*'Staff Allocation %'!I33</f>
        <v>0</v>
      </c>
      <c r="M370" s="223">
        <f>$D370*'Staff Allocation %'!J33</f>
        <v>0</v>
      </c>
      <c r="N370" s="223">
        <f>$D370*'Staff Allocation %'!K33</f>
        <v>0</v>
      </c>
      <c r="O370" s="223">
        <f>$D370*'Staff Allocation %'!L33</f>
        <v>0</v>
      </c>
      <c r="P370" s="223">
        <f>$D370*'Staff Allocation %'!M33</f>
        <v>0</v>
      </c>
      <c r="Q370" s="223">
        <f>$D370*'Staff Allocation %'!N33</f>
        <v>0</v>
      </c>
      <c r="R370" s="223">
        <f>$D370*'Staff Allocation %'!O33</f>
        <v>0</v>
      </c>
      <c r="S370" s="223">
        <f>$D370*'Staff Allocation %'!P33</f>
        <v>0</v>
      </c>
      <c r="T370" s="223">
        <f>$D370*'Staff Allocation %'!Q33</f>
        <v>0</v>
      </c>
      <c r="U370" s="223">
        <f t="shared" si="15"/>
        <v>0</v>
      </c>
    </row>
    <row r="371" spans="2:21" hidden="1" outlineLevel="1" x14ac:dyDescent="0.25">
      <c r="B371" t="str">
        <f>'Staffing Plan'!A35</f>
        <v>Employee 27</v>
      </c>
      <c r="D371" s="124">
        <f>Fringe!Q36</f>
        <v>0</v>
      </c>
      <c r="F371" s="223">
        <f>$D371*'Staff Allocation %'!C34</f>
        <v>0</v>
      </c>
      <c r="G371" s="223">
        <f>$D371*'Staff Allocation %'!D34</f>
        <v>0</v>
      </c>
      <c r="H371" s="223">
        <f>$D371*'Staff Allocation %'!E34</f>
        <v>0</v>
      </c>
      <c r="I371" s="223">
        <f>$D371*'Staff Allocation %'!F34</f>
        <v>0</v>
      </c>
      <c r="J371" s="223">
        <f>$D371*'Staff Allocation %'!G34</f>
        <v>0</v>
      </c>
      <c r="K371" s="223">
        <f>$D371*'Staff Allocation %'!H34</f>
        <v>0</v>
      </c>
      <c r="L371" s="223">
        <f>$D371*'Staff Allocation %'!I34</f>
        <v>0</v>
      </c>
      <c r="M371" s="223">
        <f>$D371*'Staff Allocation %'!J34</f>
        <v>0</v>
      </c>
      <c r="N371" s="223">
        <f>$D371*'Staff Allocation %'!K34</f>
        <v>0</v>
      </c>
      <c r="O371" s="223">
        <f>$D371*'Staff Allocation %'!L34</f>
        <v>0</v>
      </c>
      <c r="P371" s="223">
        <f>$D371*'Staff Allocation %'!M34</f>
        <v>0</v>
      </c>
      <c r="Q371" s="223">
        <f>$D371*'Staff Allocation %'!N34</f>
        <v>0</v>
      </c>
      <c r="R371" s="223">
        <f>$D371*'Staff Allocation %'!O34</f>
        <v>0</v>
      </c>
      <c r="S371" s="223">
        <f>$D371*'Staff Allocation %'!P34</f>
        <v>0</v>
      </c>
      <c r="T371" s="223">
        <f>$D371*'Staff Allocation %'!Q34</f>
        <v>0</v>
      </c>
      <c r="U371" s="223">
        <f t="shared" si="15"/>
        <v>0</v>
      </c>
    </row>
    <row r="372" spans="2:21" hidden="1" outlineLevel="1" x14ac:dyDescent="0.25">
      <c r="B372" t="str">
        <f>'Staffing Plan'!A36</f>
        <v>Employee 28</v>
      </c>
      <c r="D372" s="124">
        <f>Fringe!Q37</f>
        <v>0</v>
      </c>
      <c r="F372" s="223">
        <f>$D372*'Staff Allocation %'!C35</f>
        <v>0</v>
      </c>
      <c r="G372" s="223">
        <f>$D372*'Staff Allocation %'!D35</f>
        <v>0</v>
      </c>
      <c r="H372" s="223">
        <f>$D372*'Staff Allocation %'!E35</f>
        <v>0</v>
      </c>
      <c r="I372" s="223">
        <f>$D372*'Staff Allocation %'!F35</f>
        <v>0</v>
      </c>
      <c r="J372" s="223">
        <f>$D372*'Staff Allocation %'!G35</f>
        <v>0</v>
      </c>
      <c r="K372" s="223">
        <f>$D372*'Staff Allocation %'!H35</f>
        <v>0</v>
      </c>
      <c r="L372" s="223">
        <f>$D372*'Staff Allocation %'!I35</f>
        <v>0</v>
      </c>
      <c r="M372" s="223">
        <f>$D372*'Staff Allocation %'!J35</f>
        <v>0</v>
      </c>
      <c r="N372" s="223">
        <f>$D372*'Staff Allocation %'!K35</f>
        <v>0</v>
      </c>
      <c r="O372" s="223">
        <f>$D372*'Staff Allocation %'!L35</f>
        <v>0</v>
      </c>
      <c r="P372" s="223">
        <f>$D372*'Staff Allocation %'!M35</f>
        <v>0</v>
      </c>
      <c r="Q372" s="223">
        <f>$D372*'Staff Allocation %'!N35</f>
        <v>0</v>
      </c>
      <c r="R372" s="223">
        <f>$D372*'Staff Allocation %'!O35</f>
        <v>0</v>
      </c>
      <c r="S372" s="223">
        <f>$D372*'Staff Allocation %'!P35</f>
        <v>0</v>
      </c>
      <c r="T372" s="223">
        <f>$D372*'Staff Allocation %'!Q35</f>
        <v>0</v>
      </c>
      <c r="U372" s="223">
        <f t="shared" si="15"/>
        <v>0</v>
      </c>
    </row>
    <row r="373" spans="2:21" hidden="1" outlineLevel="1" x14ac:dyDescent="0.25">
      <c r="B373" t="str">
        <f>'Staffing Plan'!A37</f>
        <v>Employee 29</v>
      </c>
      <c r="D373" s="124">
        <f>Fringe!Q38</f>
        <v>0</v>
      </c>
      <c r="F373" s="223">
        <f>$D373*'Staff Allocation %'!C36</f>
        <v>0</v>
      </c>
      <c r="G373" s="223">
        <f>$D373*'Staff Allocation %'!D36</f>
        <v>0</v>
      </c>
      <c r="H373" s="223">
        <f>$D373*'Staff Allocation %'!E36</f>
        <v>0</v>
      </c>
      <c r="I373" s="223">
        <f>$D373*'Staff Allocation %'!F36</f>
        <v>0</v>
      </c>
      <c r="J373" s="223">
        <f>$D373*'Staff Allocation %'!G36</f>
        <v>0</v>
      </c>
      <c r="K373" s="223">
        <f>$D373*'Staff Allocation %'!H36</f>
        <v>0</v>
      </c>
      <c r="L373" s="223">
        <f>$D373*'Staff Allocation %'!I36</f>
        <v>0</v>
      </c>
      <c r="M373" s="223">
        <f>$D373*'Staff Allocation %'!J36</f>
        <v>0</v>
      </c>
      <c r="N373" s="223">
        <f>$D373*'Staff Allocation %'!K36</f>
        <v>0</v>
      </c>
      <c r="O373" s="223">
        <f>$D373*'Staff Allocation %'!L36</f>
        <v>0</v>
      </c>
      <c r="P373" s="223">
        <f>$D373*'Staff Allocation %'!M36</f>
        <v>0</v>
      </c>
      <c r="Q373" s="223">
        <f>$D373*'Staff Allocation %'!N36</f>
        <v>0</v>
      </c>
      <c r="R373" s="223">
        <f>$D373*'Staff Allocation %'!O36</f>
        <v>0</v>
      </c>
      <c r="S373" s="223">
        <f>$D373*'Staff Allocation %'!P36</f>
        <v>0</v>
      </c>
      <c r="T373" s="223">
        <f>$D373*'Staff Allocation %'!Q36</f>
        <v>0</v>
      </c>
      <c r="U373" s="223">
        <f t="shared" si="15"/>
        <v>0</v>
      </c>
    </row>
    <row r="374" spans="2:21" hidden="1" outlineLevel="1" x14ac:dyDescent="0.25">
      <c r="B374" t="str">
        <f>'Staffing Plan'!A38</f>
        <v>Employee 30</v>
      </c>
      <c r="D374" s="124">
        <f>Fringe!Q39</f>
        <v>0</v>
      </c>
      <c r="F374" s="223">
        <f>$D374*'Staff Allocation %'!C37</f>
        <v>0</v>
      </c>
      <c r="G374" s="223">
        <f>$D374*'Staff Allocation %'!D37</f>
        <v>0</v>
      </c>
      <c r="H374" s="223">
        <f>$D374*'Staff Allocation %'!E37</f>
        <v>0</v>
      </c>
      <c r="I374" s="223">
        <f>$D374*'Staff Allocation %'!F37</f>
        <v>0</v>
      </c>
      <c r="J374" s="223">
        <f>$D374*'Staff Allocation %'!G37</f>
        <v>0</v>
      </c>
      <c r="K374" s="223">
        <f>$D374*'Staff Allocation %'!H37</f>
        <v>0</v>
      </c>
      <c r="L374" s="223">
        <f>$D374*'Staff Allocation %'!I37</f>
        <v>0</v>
      </c>
      <c r="M374" s="223">
        <f>$D374*'Staff Allocation %'!J37</f>
        <v>0</v>
      </c>
      <c r="N374" s="223">
        <f>$D374*'Staff Allocation %'!K37</f>
        <v>0</v>
      </c>
      <c r="O374" s="223">
        <f>$D374*'Staff Allocation %'!L37</f>
        <v>0</v>
      </c>
      <c r="P374" s="223">
        <f>$D374*'Staff Allocation %'!M37</f>
        <v>0</v>
      </c>
      <c r="Q374" s="223">
        <f>$D374*'Staff Allocation %'!N37</f>
        <v>0</v>
      </c>
      <c r="R374" s="223">
        <f>$D374*'Staff Allocation %'!O37</f>
        <v>0</v>
      </c>
      <c r="S374" s="223">
        <f>$D374*'Staff Allocation %'!P37</f>
        <v>0</v>
      </c>
      <c r="T374" s="223">
        <f>$D374*'Staff Allocation %'!Q37</f>
        <v>0</v>
      </c>
      <c r="U374" s="223">
        <f t="shared" si="15"/>
        <v>0</v>
      </c>
    </row>
    <row r="375" spans="2:21" hidden="1" outlineLevel="1" x14ac:dyDescent="0.25">
      <c r="B375" t="str">
        <f>'Staffing Plan'!A39</f>
        <v>Employee 31</v>
      </c>
      <c r="D375" s="124">
        <f>Fringe!Q40</f>
        <v>0</v>
      </c>
      <c r="F375" s="223">
        <f>$D375*'Staff Allocation %'!C38</f>
        <v>0</v>
      </c>
      <c r="G375" s="223">
        <f>$D375*'Staff Allocation %'!D38</f>
        <v>0</v>
      </c>
      <c r="H375" s="223">
        <f>$D375*'Staff Allocation %'!E38</f>
        <v>0</v>
      </c>
      <c r="I375" s="223">
        <f>$D375*'Staff Allocation %'!F38</f>
        <v>0</v>
      </c>
      <c r="J375" s="223">
        <f>$D375*'Staff Allocation %'!G38</f>
        <v>0</v>
      </c>
      <c r="K375" s="223">
        <f>$D375*'Staff Allocation %'!H38</f>
        <v>0</v>
      </c>
      <c r="L375" s="223">
        <f>$D375*'Staff Allocation %'!I38</f>
        <v>0</v>
      </c>
      <c r="M375" s="223">
        <f>$D375*'Staff Allocation %'!J38</f>
        <v>0</v>
      </c>
      <c r="N375" s="223">
        <f>$D375*'Staff Allocation %'!K38</f>
        <v>0</v>
      </c>
      <c r="O375" s="223">
        <f>$D375*'Staff Allocation %'!L38</f>
        <v>0</v>
      </c>
      <c r="P375" s="223">
        <f>$D375*'Staff Allocation %'!M38</f>
        <v>0</v>
      </c>
      <c r="Q375" s="223">
        <f>$D375*'Staff Allocation %'!N38</f>
        <v>0</v>
      </c>
      <c r="R375" s="223">
        <f>$D375*'Staff Allocation %'!O38</f>
        <v>0</v>
      </c>
      <c r="S375" s="223">
        <f>$D375*'Staff Allocation %'!P38</f>
        <v>0</v>
      </c>
      <c r="T375" s="223">
        <f>$D375*'Staff Allocation %'!Q38</f>
        <v>0</v>
      </c>
      <c r="U375" s="223">
        <f t="shared" si="15"/>
        <v>0</v>
      </c>
    </row>
    <row r="376" spans="2:21" hidden="1" outlineLevel="1" x14ac:dyDescent="0.25">
      <c r="B376" t="str">
        <f>'Staffing Plan'!A40</f>
        <v>Employee 32</v>
      </c>
      <c r="D376" s="124">
        <f>Fringe!Q41</f>
        <v>0</v>
      </c>
      <c r="F376" s="223">
        <f>$D376*'Staff Allocation %'!C39</f>
        <v>0</v>
      </c>
      <c r="G376" s="223">
        <f>$D376*'Staff Allocation %'!D39</f>
        <v>0</v>
      </c>
      <c r="H376" s="223">
        <f>$D376*'Staff Allocation %'!E39</f>
        <v>0</v>
      </c>
      <c r="I376" s="223">
        <f>$D376*'Staff Allocation %'!F39</f>
        <v>0</v>
      </c>
      <c r="J376" s="223">
        <f>$D376*'Staff Allocation %'!G39</f>
        <v>0</v>
      </c>
      <c r="K376" s="223">
        <f>$D376*'Staff Allocation %'!H39</f>
        <v>0</v>
      </c>
      <c r="L376" s="223">
        <f>$D376*'Staff Allocation %'!I39</f>
        <v>0</v>
      </c>
      <c r="M376" s="223">
        <f>$D376*'Staff Allocation %'!J39</f>
        <v>0</v>
      </c>
      <c r="N376" s="223">
        <f>$D376*'Staff Allocation %'!K39</f>
        <v>0</v>
      </c>
      <c r="O376" s="223">
        <f>$D376*'Staff Allocation %'!L39</f>
        <v>0</v>
      </c>
      <c r="P376" s="223">
        <f>$D376*'Staff Allocation %'!M39</f>
        <v>0</v>
      </c>
      <c r="Q376" s="223">
        <f>$D376*'Staff Allocation %'!N39</f>
        <v>0</v>
      </c>
      <c r="R376" s="223">
        <f>$D376*'Staff Allocation %'!O39</f>
        <v>0</v>
      </c>
      <c r="S376" s="223">
        <f>$D376*'Staff Allocation %'!P39</f>
        <v>0</v>
      </c>
      <c r="T376" s="223">
        <f>$D376*'Staff Allocation %'!Q39</f>
        <v>0</v>
      </c>
      <c r="U376" s="223">
        <f t="shared" si="15"/>
        <v>0</v>
      </c>
    </row>
    <row r="377" spans="2:21" hidden="1" outlineLevel="1" x14ac:dyDescent="0.25">
      <c r="B377" t="str">
        <f>'Staffing Plan'!A41</f>
        <v>Employee 33</v>
      </c>
      <c r="D377" s="124">
        <f>Fringe!Q42</f>
        <v>0</v>
      </c>
      <c r="F377" s="223">
        <f>$D377*'Staff Allocation %'!C40</f>
        <v>0</v>
      </c>
      <c r="G377" s="223">
        <f>$D377*'Staff Allocation %'!D40</f>
        <v>0</v>
      </c>
      <c r="H377" s="223">
        <f>$D377*'Staff Allocation %'!E40</f>
        <v>0</v>
      </c>
      <c r="I377" s="223">
        <f>$D377*'Staff Allocation %'!F40</f>
        <v>0</v>
      </c>
      <c r="J377" s="223">
        <f>$D377*'Staff Allocation %'!G40</f>
        <v>0</v>
      </c>
      <c r="K377" s="223">
        <f>$D377*'Staff Allocation %'!H40</f>
        <v>0</v>
      </c>
      <c r="L377" s="223">
        <f>$D377*'Staff Allocation %'!I40</f>
        <v>0</v>
      </c>
      <c r="M377" s="223">
        <f>$D377*'Staff Allocation %'!J40</f>
        <v>0</v>
      </c>
      <c r="N377" s="223">
        <f>$D377*'Staff Allocation %'!K40</f>
        <v>0</v>
      </c>
      <c r="O377" s="223">
        <f>$D377*'Staff Allocation %'!L40</f>
        <v>0</v>
      </c>
      <c r="P377" s="223">
        <f>$D377*'Staff Allocation %'!M40</f>
        <v>0</v>
      </c>
      <c r="Q377" s="223">
        <f>$D377*'Staff Allocation %'!N40</f>
        <v>0</v>
      </c>
      <c r="R377" s="223">
        <f>$D377*'Staff Allocation %'!O40</f>
        <v>0</v>
      </c>
      <c r="S377" s="223">
        <f>$D377*'Staff Allocation %'!P40</f>
        <v>0</v>
      </c>
      <c r="T377" s="223">
        <f>$D377*'Staff Allocation %'!Q40</f>
        <v>0</v>
      </c>
      <c r="U377" s="223">
        <f t="shared" si="15"/>
        <v>0</v>
      </c>
    </row>
    <row r="378" spans="2:21" hidden="1" outlineLevel="1" x14ac:dyDescent="0.25">
      <c r="B378" t="str">
        <f>'Staffing Plan'!A42</f>
        <v>Employee 34</v>
      </c>
      <c r="D378" s="124">
        <f>Fringe!Q43</f>
        <v>0</v>
      </c>
      <c r="F378" s="223">
        <f>$D378*'Staff Allocation %'!C41</f>
        <v>0</v>
      </c>
      <c r="G378" s="223">
        <f>$D378*'Staff Allocation %'!D41</f>
        <v>0</v>
      </c>
      <c r="H378" s="223">
        <f>$D378*'Staff Allocation %'!E41</f>
        <v>0</v>
      </c>
      <c r="I378" s="223">
        <f>$D378*'Staff Allocation %'!F41</f>
        <v>0</v>
      </c>
      <c r="J378" s="223">
        <f>$D378*'Staff Allocation %'!G41</f>
        <v>0</v>
      </c>
      <c r="K378" s="223">
        <f>$D378*'Staff Allocation %'!H41</f>
        <v>0</v>
      </c>
      <c r="L378" s="223">
        <f>$D378*'Staff Allocation %'!I41</f>
        <v>0</v>
      </c>
      <c r="M378" s="223">
        <f>$D378*'Staff Allocation %'!J41</f>
        <v>0</v>
      </c>
      <c r="N378" s="223">
        <f>$D378*'Staff Allocation %'!K41</f>
        <v>0</v>
      </c>
      <c r="O378" s="223">
        <f>$D378*'Staff Allocation %'!L41</f>
        <v>0</v>
      </c>
      <c r="P378" s="223">
        <f>$D378*'Staff Allocation %'!M41</f>
        <v>0</v>
      </c>
      <c r="Q378" s="223">
        <f>$D378*'Staff Allocation %'!N41</f>
        <v>0</v>
      </c>
      <c r="R378" s="223">
        <f>$D378*'Staff Allocation %'!O41</f>
        <v>0</v>
      </c>
      <c r="S378" s="223">
        <f>$D378*'Staff Allocation %'!P41</f>
        <v>0</v>
      </c>
      <c r="T378" s="223">
        <f>$D378*'Staff Allocation %'!Q41</f>
        <v>0</v>
      </c>
      <c r="U378" s="223">
        <f t="shared" si="15"/>
        <v>0</v>
      </c>
    </row>
    <row r="379" spans="2:21" hidden="1" outlineLevel="1" x14ac:dyDescent="0.25">
      <c r="B379" t="str">
        <f>'Staffing Plan'!A43</f>
        <v>Employee 35</v>
      </c>
      <c r="D379" s="124">
        <f>Fringe!Q44</f>
        <v>0</v>
      </c>
      <c r="F379" s="223">
        <f>$D379*'Staff Allocation %'!C42</f>
        <v>0</v>
      </c>
      <c r="G379" s="223">
        <f>$D379*'Staff Allocation %'!D42</f>
        <v>0</v>
      </c>
      <c r="H379" s="223">
        <f>$D379*'Staff Allocation %'!E42</f>
        <v>0</v>
      </c>
      <c r="I379" s="223">
        <f>$D379*'Staff Allocation %'!F42</f>
        <v>0</v>
      </c>
      <c r="J379" s="223">
        <f>$D379*'Staff Allocation %'!G42</f>
        <v>0</v>
      </c>
      <c r="K379" s="223">
        <f>$D379*'Staff Allocation %'!H42</f>
        <v>0</v>
      </c>
      <c r="L379" s="223">
        <f>$D379*'Staff Allocation %'!I42</f>
        <v>0</v>
      </c>
      <c r="M379" s="223">
        <f>$D379*'Staff Allocation %'!J42</f>
        <v>0</v>
      </c>
      <c r="N379" s="223">
        <f>$D379*'Staff Allocation %'!K42</f>
        <v>0</v>
      </c>
      <c r="O379" s="223">
        <f>$D379*'Staff Allocation %'!L42</f>
        <v>0</v>
      </c>
      <c r="P379" s="223">
        <f>$D379*'Staff Allocation %'!M42</f>
        <v>0</v>
      </c>
      <c r="Q379" s="223">
        <f>$D379*'Staff Allocation %'!N42</f>
        <v>0</v>
      </c>
      <c r="R379" s="223">
        <f>$D379*'Staff Allocation %'!O42</f>
        <v>0</v>
      </c>
      <c r="S379" s="223">
        <f>$D379*'Staff Allocation %'!P42</f>
        <v>0</v>
      </c>
      <c r="T379" s="223">
        <f>$D379*'Staff Allocation %'!Q42</f>
        <v>0</v>
      </c>
      <c r="U379" s="223">
        <f t="shared" si="15"/>
        <v>0</v>
      </c>
    </row>
    <row r="380" spans="2:21" hidden="1" outlineLevel="1" x14ac:dyDescent="0.25">
      <c r="B380" t="str">
        <f>'Staffing Plan'!A44</f>
        <v>Employee 36</v>
      </c>
      <c r="D380" s="124">
        <f>Fringe!Q45</f>
        <v>0</v>
      </c>
      <c r="F380" s="223">
        <f>$D380*'Staff Allocation %'!C43</f>
        <v>0</v>
      </c>
      <c r="G380" s="223">
        <f>$D380*'Staff Allocation %'!D43</f>
        <v>0</v>
      </c>
      <c r="H380" s="223">
        <f>$D380*'Staff Allocation %'!E43</f>
        <v>0</v>
      </c>
      <c r="I380" s="223">
        <f>$D380*'Staff Allocation %'!F43</f>
        <v>0</v>
      </c>
      <c r="J380" s="223">
        <f>$D380*'Staff Allocation %'!G43</f>
        <v>0</v>
      </c>
      <c r="K380" s="223">
        <f>$D380*'Staff Allocation %'!H43</f>
        <v>0</v>
      </c>
      <c r="L380" s="223">
        <f>$D380*'Staff Allocation %'!I43</f>
        <v>0</v>
      </c>
      <c r="M380" s="223">
        <f>$D380*'Staff Allocation %'!J43</f>
        <v>0</v>
      </c>
      <c r="N380" s="223">
        <f>$D380*'Staff Allocation %'!K43</f>
        <v>0</v>
      </c>
      <c r="O380" s="223">
        <f>$D380*'Staff Allocation %'!L43</f>
        <v>0</v>
      </c>
      <c r="P380" s="223">
        <f>$D380*'Staff Allocation %'!M43</f>
        <v>0</v>
      </c>
      <c r="Q380" s="223">
        <f>$D380*'Staff Allocation %'!N43</f>
        <v>0</v>
      </c>
      <c r="R380" s="223">
        <f>$D380*'Staff Allocation %'!O43</f>
        <v>0</v>
      </c>
      <c r="S380" s="223">
        <f>$D380*'Staff Allocation %'!P43</f>
        <v>0</v>
      </c>
      <c r="T380" s="223">
        <f>$D380*'Staff Allocation %'!Q43</f>
        <v>0</v>
      </c>
      <c r="U380" s="223">
        <f t="shared" si="15"/>
        <v>0</v>
      </c>
    </row>
    <row r="381" spans="2:21" hidden="1" outlineLevel="1" x14ac:dyDescent="0.25">
      <c r="B381" t="str">
        <f>'Staffing Plan'!A45</f>
        <v>Employee 37</v>
      </c>
      <c r="D381" s="124">
        <f>Fringe!Q46</f>
        <v>0</v>
      </c>
      <c r="F381" s="223">
        <f>$D381*'Staff Allocation %'!C44</f>
        <v>0</v>
      </c>
      <c r="G381" s="223">
        <f>$D381*'Staff Allocation %'!D44</f>
        <v>0</v>
      </c>
      <c r="H381" s="223">
        <f>$D381*'Staff Allocation %'!E44</f>
        <v>0</v>
      </c>
      <c r="I381" s="223">
        <f>$D381*'Staff Allocation %'!F44</f>
        <v>0</v>
      </c>
      <c r="J381" s="223">
        <f>$D381*'Staff Allocation %'!G44</f>
        <v>0</v>
      </c>
      <c r="K381" s="223">
        <f>$D381*'Staff Allocation %'!H44</f>
        <v>0</v>
      </c>
      <c r="L381" s="223">
        <f>$D381*'Staff Allocation %'!I44</f>
        <v>0</v>
      </c>
      <c r="M381" s="223">
        <f>$D381*'Staff Allocation %'!J44</f>
        <v>0</v>
      </c>
      <c r="N381" s="223">
        <f>$D381*'Staff Allocation %'!K44</f>
        <v>0</v>
      </c>
      <c r="O381" s="223">
        <f>$D381*'Staff Allocation %'!L44</f>
        <v>0</v>
      </c>
      <c r="P381" s="223">
        <f>$D381*'Staff Allocation %'!M44</f>
        <v>0</v>
      </c>
      <c r="Q381" s="223">
        <f>$D381*'Staff Allocation %'!N44</f>
        <v>0</v>
      </c>
      <c r="R381" s="223">
        <f>$D381*'Staff Allocation %'!O44</f>
        <v>0</v>
      </c>
      <c r="S381" s="223">
        <f>$D381*'Staff Allocation %'!P44</f>
        <v>0</v>
      </c>
      <c r="T381" s="223">
        <f>$D381*'Staff Allocation %'!Q44</f>
        <v>0</v>
      </c>
      <c r="U381" s="223">
        <f t="shared" si="15"/>
        <v>0</v>
      </c>
    </row>
    <row r="382" spans="2:21" hidden="1" outlineLevel="1" x14ac:dyDescent="0.25">
      <c r="B382" t="str">
        <f>'Staffing Plan'!A46</f>
        <v>Employee 38</v>
      </c>
      <c r="D382" s="124">
        <f>Fringe!Q47</f>
        <v>0</v>
      </c>
      <c r="F382" s="223">
        <f>$D382*'Staff Allocation %'!C45</f>
        <v>0</v>
      </c>
      <c r="G382" s="223">
        <f>$D382*'Staff Allocation %'!D45</f>
        <v>0</v>
      </c>
      <c r="H382" s="223">
        <f>$D382*'Staff Allocation %'!E45</f>
        <v>0</v>
      </c>
      <c r="I382" s="223">
        <f>$D382*'Staff Allocation %'!F45</f>
        <v>0</v>
      </c>
      <c r="J382" s="223">
        <f>$D382*'Staff Allocation %'!G45</f>
        <v>0</v>
      </c>
      <c r="K382" s="223">
        <f>$D382*'Staff Allocation %'!H45</f>
        <v>0</v>
      </c>
      <c r="L382" s="223">
        <f>$D382*'Staff Allocation %'!I45</f>
        <v>0</v>
      </c>
      <c r="M382" s="223">
        <f>$D382*'Staff Allocation %'!J45</f>
        <v>0</v>
      </c>
      <c r="N382" s="223">
        <f>$D382*'Staff Allocation %'!K45</f>
        <v>0</v>
      </c>
      <c r="O382" s="223">
        <f>$D382*'Staff Allocation %'!L45</f>
        <v>0</v>
      </c>
      <c r="P382" s="223">
        <f>$D382*'Staff Allocation %'!M45</f>
        <v>0</v>
      </c>
      <c r="Q382" s="223">
        <f>$D382*'Staff Allocation %'!N45</f>
        <v>0</v>
      </c>
      <c r="R382" s="223">
        <f>$D382*'Staff Allocation %'!O45</f>
        <v>0</v>
      </c>
      <c r="S382" s="223">
        <f>$D382*'Staff Allocation %'!P45</f>
        <v>0</v>
      </c>
      <c r="T382" s="223">
        <f>$D382*'Staff Allocation %'!Q45</f>
        <v>0</v>
      </c>
      <c r="U382" s="223">
        <f t="shared" si="15"/>
        <v>0</v>
      </c>
    </row>
    <row r="383" spans="2:21" hidden="1" outlineLevel="1" x14ac:dyDescent="0.25">
      <c r="B383" t="str">
        <f>'Staffing Plan'!A47</f>
        <v>Employee 39</v>
      </c>
      <c r="D383" s="124">
        <f>Fringe!Q48</f>
        <v>0</v>
      </c>
      <c r="F383" s="223">
        <f>$D383*'Staff Allocation %'!C46</f>
        <v>0</v>
      </c>
      <c r="G383" s="223">
        <f>$D383*'Staff Allocation %'!D46</f>
        <v>0</v>
      </c>
      <c r="H383" s="223">
        <f>$D383*'Staff Allocation %'!E46</f>
        <v>0</v>
      </c>
      <c r="I383" s="223">
        <f>$D383*'Staff Allocation %'!F46</f>
        <v>0</v>
      </c>
      <c r="J383" s="223">
        <f>$D383*'Staff Allocation %'!G46</f>
        <v>0</v>
      </c>
      <c r="K383" s="223">
        <f>$D383*'Staff Allocation %'!H46</f>
        <v>0</v>
      </c>
      <c r="L383" s="223">
        <f>$D383*'Staff Allocation %'!I46</f>
        <v>0</v>
      </c>
      <c r="M383" s="223">
        <f>$D383*'Staff Allocation %'!J46</f>
        <v>0</v>
      </c>
      <c r="N383" s="223">
        <f>$D383*'Staff Allocation %'!K46</f>
        <v>0</v>
      </c>
      <c r="O383" s="223">
        <f>$D383*'Staff Allocation %'!L46</f>
        <v>0</v>
      </c>
      <c r="P383" s="223">
        <f>$D383*'Staff Allocation %'!M46</f>
        <v>0</v>
      </c>
      <c r="Q383" s="223">
        <f>$D383*'Staff Allocation %'!N46</f>
        <v>0</v>
      </c>
      <c r="R383" s="223">
        <f>$D383*'Staff Allocation %'!O46</f>
        <v>0</v>
      </c>
      <c r="S383" s="223">
        <f>$D383*'Staff Allocation %'!P46</f>
        <v>0</v>
      </c>
      <c r="T383" s="223">
        <f>$D383*'Staff Allocation %'!Q46</f>
        <v>0</v>
      </c>
      <c r="U383" s="223">
        <f t="shared" si="15"/>
        <v>0</v>
      </c>
    </row>
    <row r="384" spans="2:21" hidden="1" outlineLevel="1" x14ac:dyDescent="0.25">
      <c r="B384" t="str">
        <f>'Staffing Plan'!A48</f>
        <v>Employee 40</v>
      </c>
      <c r="D384" s="124">
        <f>Fringe!Q49</f>
        <v>0</v>
      </c>
      <c r="F384" s="223">
        <f>$D384*'Staff Allocation %'!C47</f>
        <v>0</v>
      </c>
      <c r="G384" s="223">
        <f>$D384*'Staff Allocation %'!D47</f>
        <v>0</v>
      </c>
      <c r="H384" s="223">
        <f>$D384*'Staff Allocation %'!E47</f>
        <v>0</v>
      </c>
      <c r="I384" s="223">
        <f>$D384*'Staff Allocation %'!F47</f>
        <v>0</v>
      </c>
      <c r="J384" s="223">
        <f>$D384*'Staff Allocation %'!G47</f>
        <v>0</v>
      </c>
      <c r="K384" s="223">
        <f>$D384*'Staff Allocation %'!H47</f>
        <v>0</v>
      </c>
      <c r="L384" s="223">
        <f>$D384*'Staff Allocation %'!I47</f>
        <v>0</v>
      </c>
      <c r="M384" s="223">
        <f>$D384*'Staff Allocation %'!J47</f>
        <v>0</v>
      </c>
      <c r="N384" s="223">
        <f>$D384*'Staff Allocation %'!K47</f>
        <v>0</v>
      </c>
      <c r="O384" s="223">
        <f>$D384*'Staff Allocation %'!L47</f>
        <v>0</v>
      </c>
      <c r="P384" s="223">
        <f>$D384*'Staff Allocation %'!M47</f>
        <v>0</v>
      </c>
      <c r="Q384" s="223">
        <f>$D384*'Staff Allocation %'!N47</f>
        <v>0</v>
      </c>
      <c r="R384" s="223">
        <f>$D384*'Staff Allocation %'!O47</f>
        <v>0</v>
      </c>
      <c r="S384" s="223">
        <f>$D384*'Staff Allocation %'!P47</f>
        <v>0</v>
      </c>
      <c r="T384" s="223">
        <f>$D384*'Staff Allocation %'!Q47</f>
        <v>0</v>
      </c>
      <c r="U384" s="223">
        <f t="shared" si="15"/>
        <v>0</v>
      </c>
    </row>
    <row r="385" spans="2:21" hidden="1" outlineLevel="1" x14ac:dyDescent="0.25">
      <c r="B385" t="str">
        <f>'Staffing Plan'!A49</f>
        <v>Employee 41</v>
      </c>
      <c r="D385" s="124">
        <f>Fringe!Q50</f>
        <v>0</v>
      </c>
      <c r="F385" s="223">
        <f>$D385*'Staff Allocation %'!C48</f>
        <v>0</v>
      </c>
      <c r="G385" s="223">
        <f>$D385*'Staff Allocation %'!D48</f>
        <v>0</v>
      </c>
      <c r="H385" s="223">
        <f>$D385*'Staff Allocation %'!E48</f>
        <v>0</v>
      </c>
      <c r="I385" s="223">
        <f>$D385*'Staff Allocation %'!F48</f>
        <v>0</v>
      </c>
      <c r="J385" s="223">
        <f>$D385*'Staff Allocation %'!G48</f>
        <v>0</v>
      </c>
      <c r="K385" s="223">
        <f>$D385*'Staff Allocation %'!H48</f>
        <v>0</v>
      </c>
      <c r="L385" s="223">
        <f>$D385*'Staff Allocation %'!I48</f>
        <v>0</v>
      </c>
      <c r="M385" s="223">
        <f>$D385*'Staff Allocation %'!J48</f>
        <v>0</v>
      </c>
      <c r="N385" s="223">
        <f>$D385*'Staff Allocation %'!K48</f>
        <v>0</v>
      </c>
      <c r="O385" s="223">
        <f>$D385*'Staff Allocation %'!L48</f>
        <v>0</v>
      </c>
      <c r="P385" s="223">
        <f>$D385*'Staff Allocation %'!M48</f>
        <v>0</v>
      </c>
      <c r="Q385" s="223">
        <f>$D385*'Staff Allocation %'!N48</f>
        <v>0</v>
      </c>
      <c r="R385" s="223">
        <f>$D385*'Staff Allocation %'!O48</f>
        <v>0</v>
      </c>
      <c r="S385" s="223">
        <f>$D385*'Staff Allocation %'!P48</f>
        <v>0</v>
      </c>
      <c r="T385" s="223">
        <f>$D385*'Staff Allocation %'!Q48</f>
        <v>0</v>
      </c>
      <c r="U385" s="223">
        <f t="shared" si="15"/>
        <v>0</v>
      </c>
    </row>
    <row r="386" spans="2:21" hidden="1" outlineLevel="1" x14ac:dyDescent="0.25">
      <c r="B386" t="str">
        <f>'Staffing Plan'!A50</f>
        <v>Employee 42</v>
      </c>
      <c r="D386" s="124">
        <f>Fringe!Q51</f>
        <v>0</v>
      </c>
      <c r="F386" s="223">
        <f>$D386*'Staff Allocation %'!C49</f>
        <v>0</v>
      </c>
      <c r="G386" s="223">
        <f>$D386*'Staff Allocation %'!D49</f>
        <v>0</v>
      </c>
      <c r="H386" s="223">
        <f>$D386*'Staff Allocation %'!E49</f>
        <v>0</v>
      </c>
      <c r="I386" s="223">
        <f>$D386*'Staff Allocation %'!F49</f>
        <v>0</v>
      </c>
      <c r="J386" s="223">
        <f>$D386*'Staff Allocation %'!G49</f>
        <v>0</v>
      </c>
      <c r="K386" s="223">
        <f>$D386*'Staff Allocation %'!H49</f>
        <v>0</v>
      </c>
      <c r="L386" s="223">
        <f>$D386*'Staff Allocation %'!I49</f>
        <v>0</v>
      </c>
      <c r="M386" s="223">
        <f>$D386*'Staff Allocation %'!J49</f>
        <v>0</v>
      </c>
      <c r="N386" s="223">
        <f>$D386*'Staff Allocation %'!K49</f>
        <v>0</v>
      </c>
      <c r="O386" s="223">
        <f>$D386*'Staff Allocation %'!L49</f>
        <v>0</v>
      </c>
      <c r="P386" s="223">
        <f>$D386*'Staff Allocation %'!M49</f>
        <v>0</v>
      </c>
      <c r="Q386" s="223">
        <f>$D386*'Staff Allocation %'!N49</f>
        <v>0</v>
      </c>
      <c r="R386" s="223">
        <f>$D386*'Staff Allocation %'!O49</f>
        <v>0</v>
      </c>
      <c r="S386" s="223">
        <f>$D386*'Staff Allocation %'!P49</f>
        <v>0</v>
      </c>
      <c r="T386" s="223">
        <f>$D386*'Staff Allocation %'!Q49</f>
        <v>0</v>
      </c>
      <c r="U386" s="223">
        <f t="shared" si="15"/>
        <v>0</v>
      </c>
    </row>
    <row r="387" spans="2:21" hidden="1" outlineLevel="1" x14ac:dyDescent="0.25">
      <c r="B387" t="str">
        <f>'Staffing Plan'!A51</f>
        <v>Employee 43</v>
      </c>
      <c r="D387" s="124">
        <f>Fringe!Q52</f>
        <v>0</v>
      </c>
      <c r="F387" s="223">
        <f>$D387*'Staff Allocation %'!C50</f>
        <v>0</v>
      </c>
      <c r="G387" s="223">
        <f>$D387*'Staff Allocation %'!D50</f>
        <v>0</v>
      </c>
      <c r="H387" s="223">
        <f>$D387*'Staff Allocation %'!E50</f>
        <v>0</v>
      </c>
      <c r="I387" s="223">
        <f>$D387*'Staff Allocation %'!F50</f>
        <v>0</v>
      </c>
      <c r="J387" s="223">
        <f>$D387*'Staff Allocation %'!G50</f>
        <v>0</v>
      </c>
      <c r="K387" s="223">
        <f>$D387*'Staff Allocation %'!H50</f>
        <v>0</v>
      </c>
      <c r="L387" s="223">
        <f>$D387*'Staff Allocation %'!I50</f>
        <v>0</v>
      </c>
      <c r="M387" s="223">
        <f>$D387*'Staff Allocation %'!J50</f>
        <v>0</v>
      </c>
      <c r="N387" s="223">
        <f>$D387*'Staff Allocation %'!K50</f>
        <v>0</v>
      </c>
      <c r="O387" s="223">
        <f>$D387*'Staff Allocation %'!L50</f>
        <v>0</v>
      </c>
      <c r="P387" s="223">
        <f>$D387*'Staff Allocation %'!M50</f>
        <v>0</v>
      </c>
      <c r="Q387" s="223">
        <f>$D387*'Staff Allocation %'!N50</f>
        <v>0</v>
      </c>
      <c r="R387" s="223">
        <f>$D387*'Staff Allocation %'!O50</f>
        <v>0</v>
      </c>
      <c r="S387" s="223">
        <f>$D387*'Staff Allocation %'!P50</f>
        <v>0</v>
      </c>
      <c r="T387" s="223">
        <f>$D387*'Staff Allocation %'!Q50</f>
        <v>0</v>
      </c>
      <c r="U387" s="223">
        <f t="shared" si="15"/>
        <v>0</v>
      </c>
    </row>
    <row r="388" spans="2:21" hidden="1" outlineLevel="1" x14ac:dyDescent="0.25">
      <c r="B388" t="str">
        <f>'Staffing Plan'!A52</f>
        <v>Employee 44</v>
      </c>
      <c r="D388" s="124">
        <f>Fringe!Q53</f>
        <v>0</v>
      </c>
      <c r="F388" s="223">
        <f>$D388*'Staff Allocation %'!C51</f>
        <v>0</v>
      </c>
      <c r="G388" s="223">
        <f>$D388*'Staff Allocation %'!D51</f>
        <v>0</v>
      </c>
      <c r="H388" s="223">
        <f>$D388*'Staff Allocation %'!E51</f>
        <v>0</v>
      </c>
      <c r="I388" s="223">
        <f>$D388*'Staff Allocation %'!F51</f>
        <v>0</v>
      </c>
      <c r="J388" s="223">
        <f>$D388*'Staff Allocation %'!G51</f>
        <v>0</v>
      </c>
      <c r="K388" s="223">
        <f>$D388*'Staff Allocation %'!H51</f>
        <v>0</v>
      </c>
      <c r="L388" s="223">
        <f>$D388*'Staff Allocation %'!I51</f>
        <v>0</v>
      </c>
      <c r="M388" s="223">
        <f>$D388*'Staff Allocation %'!J51</f>
        <v>0</v>
      </c>
      <c r="N388" s="223">
        <f>$D388*'Staff Allocation %'!K51</f>
        <v>0</v>
      </c>
      <c r="O388" s="223">
        <f>$D388*'Staff Allocation %'!L51</f>
        <v>0</v>
      </c>
      <c r="P388" s="223">
        <f>$D388*'Staff Allocation %'!M51</f>
        <v>0</v>
      </c>
      <c r="Q388" s="223">
        <f>$D388*'Staff Allocation %'!N51</f>
        <v>0</v>
      </c>
      <c r="R388" s="223">
        <f>$D388*'Staff Allocation %'!O51</f>
        <v>0</v>
      </c>
      <c r="S388" s="223">
        <f>$D388*'Staff Allocation %'!P51</f>
        <v>0</v>
      </c>
      <c r="T388" s="223">
        <f>$D388*'Staff Allocation %'!Q51</f>
        <v>0</v>
      </c>
      <c r="U388" s="223">
        <f t="shared" si="15"/>
        <v>0</v>
      </c>
    </row>
    <row r="389" spans="2:21" hidden="1" outlineLevel="1" x14ac:dyDescent="0.25">
      <c r="B389" t="str">
        <f>'Staffing Plan'!A53</f>
        <v>Employee 45</v>
      </c>
      <c r="D389" s="124">
        <f>Fringe!Q54</f>
        <v>0</v>
      </c>
      <c r="F389" s="223">
        <f>$D389*'Staff Allocation %'!C52</f>
        <v>0</v>
      </c>
      <c r="G389" s="223">
        <f>$D389*'Staff Allocation %'!D52</f>
        <v>0</v>
      </c>
      <c r="H389" s="223">
        <f>$D389*'Staff Allocation %'!E52</f>
        <v>0</v>
      </c>
      <c r="I389" s="223">
        <f>$D389*'Staff Allocation %'!F52</f>
        <v>0</v>
      </c>
      <c r="J389" s="223">
        <f>$D389*'Staff Allocation %'!G52</f>
        <v>0</v>
      </c>
      <c r="K389" s="223">
        <f>$D389*'Staff Allocation %'!H52</f>
        <v>0</v>
      </c>
      <c r="L389" s="223">
        <f>$D389*'Staff Allocation %'!I52</f>
        <v>0</v>
      </c>
      <c r="M389" s="223">
        <f>$D389*'Staff Allocation %'!J52</f>
        <v>0</v>
      </c>
      <c r="N389" s="223">
        <f>$D389*'Staff Allocation %'!K52</f>
        <v>0</v>
      </c>
      <c r="O389" s="223">
        <f>$D389*'Staff Allocation %'!L52</f>
        <v>0</v>
      </c>
      <c r="P389" s="223">
        <f>$D389*'Staff Allocation %'!M52</f>
        <v>0</v>
      </c>
      <c r="Q389" s="223">
        <f>$D389*'Staff Allocation %'!N52</f>
        <v>0</v>
      </c>
      <c r="R389" s="223">
        <f>$D389*'Staff Allocation %'!O52</f>
        <v>0</v>
      </c>
      <c r="S389" s="223">
        <f>$D389*'Staff Allocation %'!P52</f>
        <v>0</v>
      </c>
      <c r="T389" s="223">
        <f>$D389*'Staff Allocation %'!Q52</f>
        <v>0</v>
      </c>
      <c r="U389" s="223">
        <f t="shared" si="15"/>
        <v>0</v>
      </c>
    </row>
    <row r="390" spans="2:21" hidden="1" outlineLevel="1" x14ac:dyDescent="0.25">
      <c r="B390" t="str">
        <f>'Staffing Plan'!A54</f>
        <v>Employee 46</v>
      </c>
      <c r="D390" s="124">
        <f>Fringe!Q55</f>
        <v>0</v>
      </c>
      <c r="F390" s="223">
        <f>$D390*'Staff Allocation %'!C53</f>
        <v>0</v>
      </c>
      <c r="G390" s="223">
        <f>$D390*'Staff Allocation %'!D53</f>
        <v>0</v>
      </c>
      <c r="H390" s="223">
        <f>$D390*'Staff Allocation %'!E53</f>
        <v>0</v>
      </c>
      <c r="I390" s="223">
        <f>$D390*'Staff Allocation %'!F53</f>
        <v>0</v>
      </c>
      <c r="J390" s="223">
        <f>$D390*'Staff Allocation %'!G53</f>
        <v>0</v>
      </c>
      <c r="K390" s="223">
        <f>$D390*'Staff Allocation %'!H53</f>
        <v>0</v>
      </c>
      <c r="L390" s="223">
        <f>$D390*'Staff Allocation %'!I53</f>
        <v>0</v>
      </c>
      <c r="M390" s="223">
        <f>$D390*'Staff Allocation %'!J53</f>
        <v>0</v>
      </c>
      <c r="N390" s="223">
        <f>$D390*'Staff Allocation %'!K53</f>
        <v>0</v>
      </c>
      <c r="O390" s="223">
        <f>$D390*'Staff Allocation %'!L53</f>
        <v>0</v>
      </c>
      <c r="P390" s="223">
        <f>$D390*'Staff Allocation %'!M53</f>
        <v>0</v>
      </c>
      <c r="Q390" s="223">
        <f>$D390*'Staff Allocation %'!N53</f>
        <v>0</v>
      </c>
      <c r="R390" s="223">
        <f>$D390*'Staff Allocation %'!O53</f>
        <v>0</v>
      </c>
      <c r="S390" s="223">
        <f>$D390*'Staff Allocation %'!P53</f>
        <v>0</v>
      </c>
      <c r="T390" s="223">
        <f>$D390*'Staff Allocation %'!Q53</f>
        <v>0</v>
      </c>
      <c r="U390" s="223">
        <f t="shared" si="15"/>
        <v>0</v>
      </c>
    </row>
    <row r="391" spans="2:21" hidden="1" outlineLevel="1" x14ac:dyDescent="0.25">
      <c r="B391" t="str">
        <f>'Staffing Plan'!A55</f>
        <v>Employee 47</v>
      </c>
      <c r="D391" s="124">
        <f>Fringe!Q56</f>
        <v>0</v>
      </c>
      <c r="F391" s="223">
        <f>$D391*'Staff Allocation %'!C54</f>
        <v>0</v>
      </c>
      <c r="G391" s="223">
        <f>$D391*'Staff Allocation %'!D54</f>
        <v>0</v>
      </c>
      <c r="H391" s="223">
        <f>$D391*'Staff Allocation %'!E54</f>
        <v>0</v>
      </c>
      <c r="I391" s="223">
        <f>$D391*'Staff Allocation %'!F54</f>
        <v>0</v>
      </c>
      <c r="J391" s="223">
        <f>$D391*'Staff Allocation %'!G54</f>
        <v>0</v>
      </c>
      <c r="K391" s="223">
        <f>$D391*'Staff Allocation %'!H54</f>
        <v>0</v>
      </c>
      <c r="L391" s="223">
        <f>$D391*'Staff Allocation %'!I54</f>
        <v>0</v>
      </c>
      <c r="M391" s="223">
        <f>$D391*'Staff Allocation %'!J54</f>
        <v>0</v>
      </c>
      <c r="N391" s="223">
        <f>$D391*'Staff Allocation %'!K54</f>
        <v>0</v>
      </c>
      <c r="O391" s="223">
        <f>$D391*'Staff Allocation %'!L54</f>
        <v>0</v>
      </c>
      <c r="P391" s="223">
        <f>$D391*'Staff Allocation %'!M54</f>
        <v>0</v>
      </c>
      <c r="Q391" s="223">
        <f>$D391*'Staff Allocation %'!N54</f>
        <v>0</v>
      </c>
      <c r="R391" s="223">
        <f>$D391*'Staff Allocation %'!O54</f>
        <v>0</v>
      </c>
      <c r="S391" s="223">
        <f>$D391*'Staff Allocation %'!P54</f>
        <v>0</v>
      </c>
      <c r="T391" s="223">
        <f>$D391*'Staff Allocation %'!Q54</f>
        <v>0</v>
      </c>
      <c r="U391" s="223">
        <f t="shared" si="15"/>
        <v>0</v>
      </c>
    </row>
    <row r="392" spans="2:21" hidden="1" outlineLevel="1" x14ac:dyDescent="0.25">
      <c r="B392" t="str">
        <f>'Staffing Plan'!A56</f>
        <v>Employee 48</v>
      </c>
      <c r="D392" s="124">
        <f>Fringe!Q57</f>
        <v>0</v>
      </c>
      <c r="F392" s="223">
        <f>$D392*'Staff Allocation %'!C55</f>
        <v>0</v>
      </c>
      <c r="G392" s="223">
        <f>$D392*'Staff Allocation %'!D55</f>
        <v>0</v>
      </c>
      <c r="H392" s="223">
        <f>$D392*'Staff Allocation %'!E55</f>
        <v>0</v>
      </c>
      <c r="I392" s="223">
        <f>$D392*'Staff Allocation %'!F55</f>
        <v>0</v>
      </c>
      <c r="J392" s="223">
        <f>$D392*'Staff Allocation %'!G55</f>
        <v>0</v>
      </c>
      <c r="K392" s="223">
        <f>$D392*'Staff Allocation %'!H55</f>
        <v>0</v>
      </c>
      <c r="L392" s="223">
        <f>$D392*'Staff Allocation %'!I55</f>
        <v>0</v>
      </c>
      <c r="M392" s="223">
        <f>$D392*'Staff Allocation %'!J55</f>
        <v>0</v>
      </c>
      <c r="N392" s="223">
        <f>$D392*'Staff Allocation %'!K55</f>
        <v>0</v>
      </c>
      <c r="O392" s="223">
        <f>$D392*'Staff Allocation %'!L55</f>
        <v>0</v>
      </c>
      <c r="P392" s="223">
        <f>$D392*'Staff Allocation %'!M55</f>
        <v>0</v>
      </c>
      <c r="Q392" s="223">
        <f>$D392*'Staff Allocation %'!N55</f>
        <v>0</v>
      </c>
      <c r="R392" s="223">
        <f>$D392*'Staff Allocation %'!O55</f>
        <v>0</v>
      </c>
      <c r="S392" s="223">
        <f>$D392*'Staff Allocation %'!P55</f>
        <v>0</v>
      </c>
      <c r="T392" s="223">
        <f>$D392*'Staff Allocation %'!Q55</f>
        <v>0</v>
      </c>
      <c r="U392" s="223">
        <f t="shared" si="15"/>
        <v>0</v>
      </c>
    </row>
    <row r="393" spans="2:21" hidden="1" outlineLevel="1" x14ac:dyDescent="0.25">
      <c r="B393" t="str">
        <f>'Staffing Plan'!A57</f>
        <v>Employee 49</v>
      </c>
      <c r="D393" s="124">
        <f>Fringe!Q58</f>
        <v>0</v>
      </c>
      <c r="F393" s="223">
        <f>$D393*'Staff Allocation %'!C56</f>
        <v>0</v>
      </c>
      <c r="G393" s="223">
        <f>$D393*'Staff Allocation %'!D56</f>
        <v>0</v>
      </c>
      <c r="H393" s="223">
        <f>$D393*'Staff Allocation %'!E56</f>
        <v>0</v>
      </c>
      <c r="I393" s="223">
        <f>$D393*'Staff Allocation %'!F56</f>
        <v>0</v>
      </c>
      <c r="J393" s="223">
        <f>$D393*'Staff Allocation %'!G56</f>
        <v>0</v>
      </c>
      <c r="K393" s="223">
        <f>$D393*'Staff Allocation %'!H56</f>
        <v>0</v>
      </c>
      <c r="L393" s="223">
        <f>$D393*'Staff Allocation %'!I56</f>
        <v>0</v>
      </c>
      <c r="M393" s="223">
        <f>$D393*'Staff Allocation %'!J56</f>
        <v>0</v>
      </c>
      <c r="N393" s="223">
        <f>$D393*'Staff Allocation %'!K56</f>
        <v>0</v>
      </c>
      <c r="O393" s="223">
        <f>$D393*'Staff Allocation %'!L56</f>
        <v>0</v>
      </c>
      <c r="P393" s="223">
        <f>$D393*'Staff Allocation %'!M56</f>
        <v>0</v>
      </c>
      <c r="Q393" s="223">
        <f>$D393*'Staff Allocation %'!N56</f>
        <v>0</v>
      </c>
      <c r="R393" s="223">
        <f>$D393*'Staff Allocation %'!O56</f>
        <v>0</v>
      </c>
      <c r="S393" s="223">
        <f>$D393*'Staff Allocation %'!P56</f>
        <v>0</v>
      </c>
      <c r="T393" s="223">
        <f>$D393*'Staff Allocation %'!Q56</f>
        <v>0</v>
      </c>
      <c r="U393" s="223">
        <f t="shared" si="15"/>
        <v>0</v>
      </c>
    </row>
    <row r="394" spans="2:21" hidden="1" outlineLevel="1" x14ac:dyDescent="0.25">
      <c r="B394" t="str">
        <f>'Staffing Plan'!A58</f>
        <v>Employee 50</v>
      </c>
      <c r="D394" s="124">
        <f>Fringe!Q59</f>
        <v>0</v>
      </c>
      <c r="F394" s="223">
        <f>$D394*'Staff Allocation %'!C57</f>
        <v>0</v>
      </c>
      <c r="G394" s="223">
        <f>$D394*'Staff Allocation %'!D57</f>
        <v>0</v>
      </c>
      <c r="H394" s="223">
        <f>$D394*'Staff Allocation %'!E57</f>
        <v>0</v>
      </c>
      <c r="I394" s="223">
        <f>$D394*'Staff Allocation %'!F57</f>
        <v>0</v>
      </c>
      <c r="J394" s="223">
        <f>$D394*'Staff Allocation %'!G57</f>
        <v>0</v>
      </c>
      <c r="K394" s="223">
        <f>$D394*'Staff Allocation %'!H57</f>
        <v>0</v>
      </c>
      <c r="L394" s="223">
        <f>$D394*'Staff Allocation %'!I57</f>
        <v>0</v>
      </c>
      <c r="M394" s="223">
        <f>$D394*'Staff Allocation %'!J57</f>
        <v>0</v>
      </c>
      <c r="N394" s="223">
        <f>$D394*'Staff Allocation %'!K57</f>
        <v>0</v>
      </c>
      <c r="O394" s="223">
        <f>$D394*'Staff Allocation %'!L57</f>
        <v>0</v>
      </c>
      <c r="P394" s="223">
        <f>$D394*'Staff Allocation %'!M57</f>
        <v>0</v>
      </c>
      <c r="Q394" s="223">
        <f>$D394*'Staff Allocation %'!N57</f>
        <v>0</v>
      </c>
      <c r="R394" s="223">
        <f>$D394*'Staff Allocation %'!O57</f>
        <v>0</v>
      </c>
      <c r="S394" s="223">
        <f>$D394*'Staff Allocation %'!P57</f>
        <v>0</v>
      </c>
      <c r="T394" s="223">
        <f>$D394*'Staff Allocation %'!Q57</f>
        <v>0</v>
      </c>
      <c r="U394" s="223">
        <f t="shared" si="15"/>
        <v>0</v>
      </c>
    </row>
    <row r="395" spans="2:21" hidden="1" outlineLevel="1" x14ac:dyDescent="0.25">
      <c r="B395" t="str">
        <f>'Staffing Plan'!A59</f>
        <v>Employee 51</v>
      </c>
      <c r="D395" s="124">
        <f>Fringe!Q60</f>
        <v>0</v>
      </c>
      <c r="F395" s="223">
        <f>$D395*'Staff Allocation %'!C58</f>
        <v>0</v>
      </c>
      <c r="G395" s="223">
        <f>$D395*'Staff Allocation %'!D58</f>
        <v>0</v>
      </c>
      <c r="H395" s="223">
        <f>$D395*'Staff Allocation %'!E58</f>
        <v>0</v>
      </c>
      <c r="I395" s="223">
        <f>$D395*'Staff Allocation %'!F58</f>
        <v>0</v>
      </c>
      <c r="J395" s="223">
        <f>$D395*'Staff Allocation %'!G58</f>
        <v>0</v>
      </c>
      <c r="K395" s="223">
        <f>$D395*'Staff Allocation %'!H58</f>
        <v>0</v>
      </c>
      <c r="L395" s="223">
        <f>$D395*'Staff Allocation %'!I58</f>
        <v>0</v>
      </c>
      <c r="M395" s="223">
        <f>$D395*'Staff Allocation %'!J58</f>
        <v>0</v>
      </c>
      <c r="N395" s="223">
        <f>$D395*'Staff Allocation %'!K58</f>
        <v>0</v>
      </c>
      <c r="O395" s="223">
        <f>$D395*'Staff Allocation %'!L58</f>
        <v>0</v>
      </c>
      <c r="P395" s="223">
        <f>$D395*'Staff Allocation %'!M58</f>
        <v>0</v>
      </c>
      <c r="Q395" s="223">
        <f>$D395*'Staff Allocation %'!N58</f>
        <v>0</v>
      </c>
      <c r="R395" s="223">
        <f>$D395*'Staff Allocation %'!O58</f>
        <v>0</v>
      </c>
      <c r="S395" s="223">
        <f>$D395*'Staff Allocation %'!P58</f>
        <v>0</v>
      </c>
      <c r="T395" s="223">
        <f>$D395*'Staff Allocation %'!Q58</f>
        <v>0</v>
      </c>
      <c r="U395" s="223">
        <f t="shared" si="15"/>
        <v>0</v>
      </c>
    </row>
    <row r="396" spans="2:21" hidden="1" outlineLevel="1" x14ac:dyDescent="0.25">
      <c r="B396" t="str">
        <f>'Staffing Plan'!A60</f>
        <v>Employee 52</v>
      </c>
      <c r="D396" s="124">
        <f>Fringe!Q61</f>
        <v>0</v>
      </c>
      <c r="F396" s="223">
        <f>$D396*'Staff Allocation %'!C59</f>
        <v>0</v>
      </c>
      <c r="G396" s="223">
        <f>$D396*'Staff Allocation %'!D59</f>
        <v>0</v>
      </c>
      <c r="H396" s="223">
        <f>$D396*'Staff Allocation %'!E59</f>
        <v>0</v>
      </c>
      <c r="I396" s="223">
        <f>$D396*'Staff Allocation %'!F59</f>
        <v>0</v>
      </c>
      <c r="J396" s="223">
        <f>$D396*'Staff Allocation %'!G59</f>
        <v>0</v>
      </c>
      <c r="K396" s="223">
        <f>$D396*'Staff Allocation %'!H59</f>
        <v>0</v>
      </c>
      <c r="L396" s="223">
        <f>$D396*'Staff Allocation %'!I59</f>
        <v>0</v>
      </c>
      <c r="M396" s="223">
        <f>$D396*'Staff Allocation %'!J59</f>
        <v>0</v>
      </c>
      <c r="N396" s="223">
        <f>$D396*'Staff Allocation %'!K59</f>
        <v>0</v>
      </c>
      <c r="O396" s="223">
        <f>$D396*'Staff Allocation %'!L59</f>
        <v>0</v>
      </c>
      <c r="P396" s="223">
        <f>$D396*'Staff Allocation %'!M59</f>
        <v>0</v>
      </c>
      <c r="Q396" s="223">
        <f>$D396*'Staff Allocation %'!N59</f>
        <v>0</v>
      </c>
      <c r="R396" s="223">
        <f>$D396*'Staff Allocation %'!O59</f>
        <v>0</v>
      </c>
      <c r="S396" s="223">
        <f>$D396*'Staff Allocation %'!P59</f>
        <v>0</v>
      </c>
      <c r="T396" s="223">
        <f>$D396*'Staff Allocation %'!Q59</f>
        <v>0</v>
      </c>
      <c r="U396" s="223">
        <f t="shared" si="15"/>
        <v>0</v>
      </c>
    </row>
    <row r="397" spans="2:21" hidden="1" outlineLevel="1" x14ac:dyDescent="0.25">
      <c r="B397" t="str">
        <f>'Staffing Plan'!A61</f>
        <v>Employee 53</v>
      </c>
      <c r="D397" s="124">
        <f>Fringe!Q62</f>
        <v>0</v>
      </c>
      <c r="F397" s="223">
        <f>$D397*'Staff Allocation %'!C60</f>
        <v>0</v>
      </c>
      <c r="G397" s="223">
        <f>$D397*'Staff Allocation %'!D60</f>
        <v>0</v>
      </c>
      <c r="H397" s="223">
        <f>$D397*'Staff Allocation %'!E60</f>
        <v>0</v>
      </c>
      <c r="I397" s="223">
        <f>$D397*'Staff Allocation %'!F60</f>
        <v>0</v>
      </c>
      <c r="J397" s="223">
        <f>$D397*'Staff Allocation %'!G60</f>
        <v>0</v>
      </c>
      <c r="K397" s="223">
        <f>$D397*'Staff Allocation %'!H60</f>
        <v>0</v>
      </c>
      <c r="L397" s="223">
        <f>$D397*'Staff Allocation %'!I60</f>
        <v>0</v>
      </c>
      <c r="M397" s="223">
        <f>$D397*'Staff Allocation %'!J60</f>
        <v>0</v>
      </c>
      <c r="N397" s="223">
        <f>$D397*'Staff Allocation %'!K60</f>
        <v>0</v>
      </c>
      <c r="O397" s="223">
        <f>$D397*'Staff Allocation %'!L60</f>
        <v>0</v>
      </c>
      <c r="P397" s="223">
        <f>$D397*'Staff Allocation %'!M60</f>
        <v>0</v>
      </c>
      <c r="Q397" s="223">
        <f>$D397*'Staff Allocation %'!N60</f>
        <v>0</v>
      </c>
      <c r="R397" s="223">
        <f>$D397*'Staff Allocation %'!O60</f>
        <v>0</v>
      </c>
      <c r="S397" s="223">
        <f>$D397*'Staff Allocation %'!P60</f>
        <v>0</v>
      </c>
      <c r="T397" s="223">
        <f>$D397*'Staff Allocation %'!Q60</f>
        <v>0</v>
      </c>
      <c r="U397" s="223">
        <f t="shared" si="15"/>
        <v>0</v>
      </c>
    </row>
    <row r="398" spans="2:21" hidden="1" outlineLevel="1" x14ac:dyDescent="0.25">
      <c r="B398" t="str">
        <f>'Staffing Plan'!A62</f>
        <v>Employee 54</v>
      </c>
      <c r="D398" s="124">
        <f>Fringe!Q63</f>
        <v>0</v>
      </c>
      <c r="F398" s="223">
        <f>$D398*'Staff Allocation %'!C61</f>
        <v>0</v>
      </c>
      <c r="G398" s="223">
        <f>$D398*'Staff Allocation %'!D61</f>
        <v>0</v>
      </c>
      <c r="H398" s="223">
        <f>$D398*'Staff Allocation %'!E61</f>
        <v>0</v>
      </c>
      <c r="I398" s="223">
        <f>$D398*'Staff Allocation %'!F61</f>
        <v>0</v>
      </c>
      <c r="J398" s="223">
        <f>$D398*'Staff Allocation %'!G61</f>
        <v>0</v>
      </c>
      <c r="K398" s="223">
        <f>$D398*'Staff Allocation %'!H61</f>
        <v>0</v>
      </c>
      <c r="L398" s="223">
        <f>$D398*'Staff Allocation %'!I61</f>
        <v>0</v>
      </c>
      <c r="M398" s="223">
        <f>$D398*'Staff Allocation %'!J61</f>
        <v>0</v>
      </c>
      <c r="N398" s="223">
        <f>$D398*'Staff Allocation %'!K61</f>
        <v>0</v>
      </c>
      <c r="O398" s="223">
        <f>$D398*'Staff Allocation %'!L61</f>
        <v>0</v>
      </c>
      <c r="P398" s="223">
        <f>$D398*'Staff Allocation %'!M61</f>
        <v>0</v>
      </c>
      <c r="Q398" s="223">
        <f>$D398*'Staff Allocation %'!N61</f>
        <v>0</v>
      </c>
      <c r="R398" s="223">
        <f>$D398*'Staff Allocation %'!O61</f>
        <v>0</v>
      </c>
      <c r="S398" s="223">
        <f>$D398*'Staff Allocation %'!P61</f>
        <v>0</v>
      </c>
      <c r="T398" s="223">
        <f>$D398*'Staff Allocation %'!Q61</f>
        <v>0</v>
      </c>
      <c r="U398" s="223">
        <f t="shared" si="15"/>
        <v>0</v>
      </c>
    </row>
    <row r="399" spans="2:21" hidden="1" outlineLevel="1" x14ac:dyDescent="0.25">
      <c r="B399" t="str">
        <f>'Staffing Plan'!A63</f>
        <v>Employee 55</v>
      </c>
      <c r="D399" s="124">
        <f>Fringe!Q64</f>
        <v>0</v>
      </c>
      <c r="F399" s="223">
        <f>$D399*'Staff Allocation %'!C62</f>
        <v>0</v>
      </c>
      <c r="G399" s="223">
        <f>$D399*'Staff Allocation %'!D62</f>
        <v>0</v>
      </c>
      <c r="H399" s="223">
        <f>$D399*'Staff Allocation %'!E62</f>
        <v>0</v>
      </c>
      <c r="I399" s="223">
        <f>$D399*'Staff Allocation %'!F62</f>
        <v>0</v>
      </c>
      <c r="J399" s="223">
        <f>$D399*'Staff Allocation %'!G62</f>
        <v>0</v>
      </c>
      <c r="K399" s="223">
        <f>$D399*'Staff Allocation %'!H62</f>
        <v>0</v>
      </c>
      <c r="L399" s="223">
        <f>$D399*'Staff Allocation %'!I62</f>
        <v>0</v>
      </c>
      <c r="M399" s="223">
        <f>$D399*'Staff Allocation %'!J62</f>
        <v>0</v>
      </c>
      <c r="N399" s="223">
        <f>$D399*'Staff Allocation %'!K62</f>
        <v>0</v>
      </c>
      <c r="O399" s="223">
        <f>$D399*'Staff Allocation %'!L62</f>
        <v>0</v>
      </c>
      <c r="P399" s="223">
        <f>$D399*'Staff Allocation %'!M62</f>
        <v>0</v>
      </c>
      <c r="Q399" s="223">
        <f>$D399*'Staff Allocation %'!N62</f>
        <v>0</v>
      </c>
      <c r="R399" s="223">
        <f>$D399*'Staff Allocation %'!O62</f>
        <v>0</v>
      </c>
      <c r="S399" s="223">
        <f>$D399*'Staff Allocation %'!P62</f>
        <v>0</v>
      </c>
      <c r="T399" s="223">
        <f>$D399*'Staff Allocation %'!Q62</f>
        <v>0</v>
      </c>
      <c r="U399" s="223">
        <f t="shared" si="15"/>
        <v>0</v>
      </c>
    </row>
    <row r="400" spans="2:21" hidden="1" outlineLevel="1" x14ac:dyDescent="0.25">
      <c r="B400" t="str">
        <f>'Staffing Plan'!A64</f>
        <v>Employee 56</v>
      </c>
      <c r="D400" s="124">
        <f>Fringe!Q65</f>
        <v>0</v>
      </c>
      <c r="F400" s="223">
        <f>$D400*'Staff Allocation %'!C63</f>
        <v>0</v>
      </c>
      <c r="G400" s="223">
        <f>$D400*'Staff Allocation %'!D63</f>
        <v>0</v>
      </c>
      <c r="H400" s="223">
        <f>$D400*'Staff Allocation %'!E63</f>
        <v>0</v>
      </c>
      <c r="I400" s="223">
        <f>$D400*'Staff Allocation %'!F63</f>
        <v>0</v>
      </c>
      <c r="J400" s="223">
        <f>$D400*'Staff Allocation %'!G63</f>
        <v>0</v>
      </c>
      <c r="K400" s="223">
        <f>$D400*'Staff Allocation %'!H63</f>
        <v>0</v>
      </c>
      <c r="L400" s="223">
        <f>$D400*'Staff Allocation %'!I63</f>
        <v>0</v>
      </c>
      <c r="M400" s="223">
        <f>$D400*'Staff Allocation %'!J63</f>
        <v>0</v>
      </c>
      <c r="N400" s="223">
        <f>$D400*'Staff Allocation %'!K63</f>
        <v>0</v>
      </c>
      <c r="O400" s="223">
        <f>$D400*'Staff Allocation %'!L63</f>
        <v>0</v>
      </c>
      <c r="P400" s="223">
        <f>$D400*'Staff Allocation %'!M63</f>
        <v>0</v>
      </c>
      <c r="Q400" s="223">
        <f>$D400*'Staff Allocation %'!N63</f>
        <v>0</v>
      </c>
      <c r="R400" s="223">
        <f>$D400*'Staff Allocation %'!O63</f>
        <v>0</v>
      </c>
      <c r="S400" s="223">
        <f>$D400*'Staff Allocation %'!P63</f>
        <v>0</v>
      </c>
      <c r="T400" s="223">
        <f>$D400*'Staff Allocation %'!Q63</f>
        <v>0</v>
      </c>
      <c r="U400" s="223">
        <f t="shared" si="15"/>
        <v>0</v>
      </c>
    </row>
    <row r="401" spans="2:21" hidden="1" outlineLevel="1" x14ac:dyDescent="0.25">
      <c r="B401" t="str">
        <f>'Staffing Plan'!A65</f>
        <v>Employee 57</v>
      </c>
      <c r="D401" s="124">
        <f>Fringe!Q66</f>
        <v>0</v>
      </c>
      <c r="F401" s="223">
        <f>$D401*'Staff Allocation %'!C64</f>
        <v>0</v>
      </c>
      <c r="G401" s="223">
        <f>$D401*'Staff Allocation %'!D64</f>
        <v>0</v>
      </c>
      <c r="H401" s="223">
        <f>$D401*'Staff Allocation %'!E64</f>
        <v>0</v>
      </c>
      <c r="I401" s="223">
        <f>$D401*'Staff Allocation %'!F64</f>
        <v>0</v>
      </c>
      <c r="J401" s="223">
        <f>$D401*'Staff Allocation %'!G64</f>
        <v>0</v>
      </c>
      <c r="K401" s="223">
        <f>$D401*'Staff Allocation %'!H64</f>
        <v>0</v>
      </c>
      <c r="L401" s="223">
        <f>$D401*'Staff Allocation %'!I64</f>
        <v>0</v>
      </c>
      <c r="M401" s="223">
        <f>$D401*'Staff Allocation %'!J64</f>
        <v>0</v>
      </c>
      <c r="N401" s="223">
        <f>$D401*'Staff Allocation %'!K64</f>
        <v>0</v>
      </c>
      <c r="O401" s="223">
        <f>$D401*'Staff Allocation %'!L64</f>
        <v>0</v>
      </c>
      <c r="P401" s="223">
        <f>$D401*'Staff Allocation %'!M64</f>
        <v>0</v>
      </c>
      <c r="Q401" s="223">
        <f>$D401*'Staff Allocation %'!N64</f>
        <v>0</v>
      </c>
      <c r="R401" s="223">
        <f>$D401*'Staff Allocation %'!O64</f>
        <v>0</v>
      </c>
      <c r="S401" s="223">
        <f>$D401*'Staff Allocation %'!P64</f>
        <v>0</v>
      </c>
      <c r="T401" s="223">
        <f>$D401*'Staff Allocation %'!Q64</f>
        <v>0</v>
      </c>
      <c r="U401" s="223">
        <f t="shared" si="15"/>
        <v>0</v>
      </c>
    </row>
    <row r="402" spans="2:21" hidden="1" outlineLevel="1" x14ac:dyDescent="0.25">
      <c r="B402" t="str">
        <f>'Staffing Plan'!A66</f>
        <v>Employee 58</v>
      </c>
      <c r="D402" s="124">
        <f>Fringe!Q67</f>
        <v>0</v>
      </c>
      <c r="F402" s="223">
        <f>$D402*'Staff Allocation %'!C65</f>
        <v>0</v>
      </c>
      <c r="G402" s="223">
        <f>$D402*'Staff Allocation %'!D65</f>
        <v>0</v>
      </c>
      <c r="H402" s="223">
        <f>$D402*'Staff Allocation %'!E65</f>
        <v>0</v>
      </c>
      <c r="I402" s="223">
        <f>$D402*'Staff Allocation %'!F65</f>
        <v>0</v>
      </c>
      <c r="J402" s="223">
        <f>$D402*'Staff Allocation %'!G65</f>
        <v>0</v>
      </c>
      <c r="K402" s="223">
        <f>$D402*'Staff Allocation %'!H65</f>
        <v>0</v>
      </c>
      <c r="L402" s="223">
        <f>$D402*'Staff Allocation %'!I65</f>
        <v>0</v>
      </c>
      <c r="M402" s="223">
        <f>$D402*'Staff Allocation %'!J65</f>
        <v>0</v>
      </c>
      <c r="N402" s="223">
        <f>$D402*'Staff Allocation %'!K65</f>
        <v>0</v>
      </c>
      <c r="O402" s="223">
        <f>$D402*'Staff Allocation %'!L65</f>
        <v>0</v>
      </c>
      <c r="P402" s="223">
        <f>$D402*'Staff Allocation %'!M65</f>
        <v>0</v>
      </c>
      <c r="Q402" s="223">
        <f>$D402*'Staff Allocation %'!N65</f>
        <v>0</v>
      </c>
      <c r="R402" s="223">
        <f>$D402*'Staff Allocation %'!O65</f>
        <v>0</v>
      </c>
      <c r="S402" s="223">
        <f>$D402*'Staff Allocation %'!P65</f>
        <v>0</v>
      </c>
      <c r="T402" s="223">
        <f>$D402*'Staff Allocation %'!Q65</f>
        <v>0</v>
      </c>
      <c r="U402" s="223">
        <f t="shared" si="15"/>
        <v>0</v>
      </c>
    </row>
    <row r="403" spans="2:21" hidden="1" outlineLevel="1" x14ac:dyDescent="0.25">
      <c r="B403" t="str">
        <f>'Staffing Plan'!A67</f>
        <v>Employee 59</v>
      </c>
      <c r="D403" s="124">
        <f>Fringe!Q68</f>
        <v>0</v>
      </c>
      <c r="F403" s="223">
        <f>$D403*'Staff Allocation %'!C66</f>
        <v>0</v>
      </c>
      <c r="G403" s="223">
        <f>$D403*'Staff Allocation %'!D66</f>
        <v>0</v>
      </c>
      <c r="H403" s="223">
        <f>$D403*'Staff Allocation %'!E66</f>
        <v>0</v>
      </c>
      <c r="I403" s="223">
        <f>$D403*'Staff Allocation %'!F66</f>
        <v>0</v>
      </c>
      <c r="J403" s="223">
        <f>$D403*'Staff Allocation %'!G66</f>
        <v>0</v>
      </c>
      <c r="K403" s="223">
        <f>$D403*'Staff Allocation %'!H66</f>
        <v>0</v>
      </c>
      <c r="L403" s="223">
        <f>$D403*'Staff Allocation %'!I66</f>
        <v>0</v>
      </c>
      <c r="M403" s="223">
        <f>$D403*'Staff Allocation %'!J66</f>
        <v>0</v>
      </c>
      <c r="N403" s="223">
        <f>$D403*'Staff Allocation %'!K66</f>
        <v>0</v>
      </c>
      <c r="O403" s="223">
        <f>$D403*'Staff Allocation %'!L66</f>
        <v>0</v>
      </c>
      <c r="P403" s="223">
        <f>$D403*'Staff Allocation %'!M66</f>
        <v>0</v>
      </c>
      <c r="Q403" s="223">
        <f>$D403*'Staff Allocation %'!N66</f>
        <v>0</v>
      </c>
      <c r="R403" s="223">
        <f>$D403*'Staff Allocation %'!O66</f>
        <v>0</v>
      </c>
      <c r="S403" s="223">
        <f>$D403*'Staff Allocation %'!P66</f>
        <v>0</v>
      </c>
      <c r="T403" s="223">
        <f>$D403*'Staff Allocation %'!Q66</f>
        <v>0</v>
      </c>
      <c r="U403" s="223">
        <f t="shared" si="15"/>
        <v>0</v>
      </c>
    </row>
    <row r="404" spans="2:21" hidden="1" outlineLevel="1" x14ac:dyDescent="0.25">
      <c r="B404" t="str">
        <f>'Staffing Plan'!A68</f>
        <v>Employee 60</v>
      </c>
      <c r="D404" s="124">
        <f>Fringe!Q69</f>
        <v>0</v>
      </c>
      <c r="F404" s="223">
        <f>$D404*'Staff Allocation %'!C67</f>
        <v>0</v>
      </c>
      <c r="G404" s="223">
        <f>$D404*'Staff Allocation %'!D67</f>
        <v>0</v>
      </c>
      <c r="H404" s="223">
        <f>$D404*'Staff Allocation %'!E67</f>
        <v>0</v>
      </c>
      <c r="I404" s="223">
        <f>$D404*'Staff Allocation %'!F67</f>
        <v>0</v>
      </c>
      <c r="J404" s="223">
        <f>$D404*'Staff Allocation %'!G67</f>
        <v>0</v>
      </c>
      <c r="K404" s="223">
        <f>$D404*'Staff Allocation %'!H67</f>
        <v>0</v>
      </c>
      <c r="L404" s="223">
        <f>$D404*'Staff Allocation %'!I67</f>
        <v>0</v>
      </c>
      <c r="M404" s="223">
        <f>$D404*'Staff Allocation %'!J67</f>
        <v>0</v>
      </c>
      <c r="N404" s="223">
        <f>$D404*'Staff Allocation %'!K67</f>
        <v>0</v>
      </c>
      <c r="O404" s="223">
        <f>$D404*'Staff Allocation %'!L67</f>
        <v>0</v>
      </c>
      <c r="P404" s="223">
        <f>$D404*'Staff Allocation %'!M67</f>
        <v>0</v>
      </c>
      <c r="Q404" s="223">
        <f>$D404*'Staff Allocation %'!N67</f>
        <v>0</v>
      </c>
      <c r="R404" s="223">
        <f>$D404*'Staff Allocation %'!O67</f>
        <v>0</v>
      </c>
      <c r="S404" s="223">
        <f>$D404*'Staff Allocation %'!P67</f>
        <v>0</v>
      </c>
      <c r="T404" s="223">
        <f>$D404*'Staff Allocation %'!Q67</f>
        <v>0</v>
      </c>
      <c r="U404" s="223">
        <f t="shared" si="15"/>
        <v>0</v>
      </c>
    </row>
    <row r="405" spans="2:21" ht="15.75" collapsed="1" thickBot="1" x14ac:dyDescent="0.3">
      <c r="B405" s="19" t="s">
        <v>16</v>
      </c>
      <c r="D405" s="242">
        <f>Fringe!Q71</f>
        <v>52493.52877653332</v>
      </c>
      <c r="E405" s="242"/>
      <c r="F405" s="244">
        <f>SUM(F345:F404)</f>
        <v>43358.598205333335</v>
      </c>
      <c r="G405" s="244">
        <f t="shared" ref="G405:U405" si="16">SUM(G345:G404)</f>
        <v>1.7333333333333333E-3</v>
      </c>
      <c r="H405" s="244">
        <f t="shared" si="16"/>
        <v>4912.3466000000008</v>
      </c>
      <c r="I405" s="244">
        <f t="shared" si="16"/>
        <v>0</v>
      </c>
      <c r="J405" s="244">
        <f t="shared" si="16"/>
        <v>0</v>
      </c>
      <c r="K405" s="244">
        <f t="shared" si="16"/>
        <v>0</v>
      </c>
      <c r="L405" s="244">
        <f t="shared" si="16"/>
        <v>0</v>
      </c>
      <c r="M405" s="244">
        <f t="shared" si="16"/>
        <v>0</v>
      </c>
      <c r="N405" s="244">
        <f t="shared" si="16"/>
        <v>0</v>
      </c>
      <c r="O405" s="244">
        <f t="shared" si="16"/>
        <v>0</v>
      </c>
      <c r="P405" s="244">
        <f t="shared" si="16"/>
        <v>0</v>
      </c>
      <c r="Q405" s="244">
        <f t="shared" si="16"/>
        <v>0</v>
      </c>
      <c r="R405" s="244">
        <f t="shared" si="16"/>
        <v>0</v>
      </c>
      <c r="S405" s="244">
        <f t="shared" si="16"/>
        <v>0</v>
      </c>
      <c r="T405" s="244">
        <f t="shared" si="16"/>
        <v>0</v>
      </c>
      <c r="U405" s="244">
        <f t="shared" si="16"/>
        <v>48270.946538666671</v>
      </c>
    </row>
    <row r="406" spans="2:21" ht="15.75" thickTop="1" x14ac:dyDescent="0.25">
      <c r="F406" s="124"/>
      <c r="G406" s="124"/>
      <c r="H406" s="124"/>
      <c r="I406" s="124"/>
      <c r="J406" s="124"/>
      <c r="K406" s="124"/>
      <c r="L406" s="124"/>
      <c r="M406" s="124"/>
      <c r="N406" s="124"/>
      <c r="O406" s="124"/>
      <c r="P406" s="124"/>
      <c r="Q406" s="124"/>
      <c r="R406" s="124"/>
      <c r="S406" s="124"/>
      <c r="T406" s="124"/>
      <c r="U406" s="124"/>
    </row>
    <row r="407" spans="2:21" x14ac:dyDescent="0.25">
      <c r="B407" s="19" t="s">
        <v>289</v>
      </c>
      <c r="F407" s="226">
        <f>F405/$D$405</f>
        <v>0.82597987248889893</v>
      </c>
      <c r="G407" s="226">
        <f t="shared" ref="G407:U407" si="17">G405/$D$405</f>
        <v>3.3019943100266518E-8</v>
      </c>
      <c r="H407" s="226">
        <f t="shared" si="17"/>
        <v>9.358004147353137E-2</v>
      </c>
      <c r="I407" s="226">
        <f t="shared" si="17"/>
        <v>0</v>
      </c>
      <c r="J407" s="226">
        <f t="shared" si="17"/>
        <v>0</v>
      </c>
      <c r="K407" s="226">
        <f t="shared" si="17"/>
        <v>0</v>
      </c>
      <c r="L407" s="226">
        <f t="shared" si="17"/>
        <v>0</v>
      </c>
      <c r="M407" s="226">
        <f t="shared" si="17"/>
        <v>0</v>
      </c>
      <c r="N407" s="226">
        <f t="shared" si="17"/>
        <v>0</v>
      </c>
      <c r="O407" s="226">
        <f t="shared" si="17"/>
        <v>0</v>
      </c>
      <c r="P407" s="226">
        <f t="shared" si="17"/>
        <v>0</v>
      </c>
      <c r="Q407" s="226">
        <f t="shared" si="17"/>
        <v>0</v>
      </c>
      <c r="R407" s="226">
        <f t="shared" si="17"/>
        <v>0</v>
      </c>
      <c r="S407" s="226">
        <f t="shared" si="17"/>
        <v>0</v>
      </c>
      <c r="T407" s="226">
        <f t="shared" si="17"/>
        <v>0</v>
      </c>
      <c r="U407" s="226">
        <f t="shared" si="17"/>
        <v>0.91955994698237342</v>
      </c>
    </row>
    <row r="410" spans="2:21" x14ac:dyDescent="0.25">
      <c r="B410" s="237" t="s">
        <v>300</v>
      </c>
      <c r="C410" s="238"/>
      <c r="D410" s="239"/>
      <c r="E410" s="238"/>
      <c r="F410" s="116">
        <f>'Budget Summary'!I$5</f>
        <v>0</v>
      </c>
      <c r="G410" s="116">
        <f>'Budget Summary'!J$5</f>
        <v>0</v>
      </c>
      <c r="H410" s="116">
        <f>'Budget Summary'!K$5</f>
        <v>0</v>
      </c>
      <c r="I410" s="116">
        <f>'Budget Summary'!L$5</f>
        <v>0</v>
      </c>
      <c r="J410" s="116">
        <f>'Budget Summary'!M$5</f>
        <v>0</v>
      </c>
      <c r="K410" s="116">
        <f>'Budget Summary'!N$5</f>
        <v>0</v>
      </c>
      <c r="L410" s="116">
        <f>'Budget Summary'!O$5</f>
        <v>0</v>
      </c>
      <c r="M410" s="116">
        <f>'Budget Summary'!P$5</f>
        <v>0</v>
      </c>
      <c r="N410" s="116">
        <f>'Budget Summary'!Q$5</f>
        <v>0</v>
      </c>
      <c r="O410" s="116">
        <f>'Budget Summary'!R$5</f>
        <v>0</v>
      </c>
      <c r="P410" s="116">
        <f>'Budget Summary'!S$5</f>
        <v>0</v>
      </c>
      <c r="Q410" s="116">
        <f>'Budget Summary'!T$5</f>
        <v>0</v>
      </c>
      <c r="R410" s="116">
        <f>'Budget Summary'!U$5</f>
        <v>0</v>
      </c>
      <c r="S410" s="116">
        <f>'Budget Summary'!V$5</f>
        <v>0</v>
      </c>
      <c r="T410" s="116">
        <f>'Budget Summary'!W$5</f>
        <v>0</v>
      </c>
      <c r="U410" s="116" t="s">
        <v>285</v>
      </c>
    </row>
    <row r="411" spans="2:21" ht="51.75" x14ac:dyDescent="0.25">
      <c r="B411" s="20" t="s">
        <v>185</v>
      </c>
      <c r="C411" s="20"/>
      <c r="D411" s="21" t="s">
        <v>299</v>
      </c>
      <c r="E411" s="20"/>
      <c r="F411" s="135" t="str">
        <f>'Budget Summary'!I$6</f>
        <v xml:space="preserve">State Aid </v>
      </c>
      <c r="G411" s="135" t="str">
        <f>'Budget Summary'!J$6</f>
        <v>Classroom Site Funds</v>
      </c>
      <c r="H411" s="135" t="str">
        <f>'Budget Summary'!K$6</f>
        <v xml:space="preserve">Title 1 </v>
      </c>
      <c r="I411" s="135" t="str">
        <f>'Budget Summary'!L$6</f>
        <v>Title 2</v>
      </c>
      <c r="J411" s="135" t="str">
        <f>'Budget Summary'!M$6</f>
        <v>IDEA</v>
      </c>
      <c r="K411" s="135" t="str">
        <f>'Budget Summary'!N$6</f>
        <v>NSLP</v>
      </c>
      <c r="L411" s="135" t="str">
        <f>'Budget Summary'!O$6</f>
        <v>Tax Credit Donations</v>
      </c>
      <c r="M411" s="135" t="str">
        <f>'Budget Summary'!P$6</f>
        <v>VSUW</v>
      </c>
      <c r="N411" s="135" t="str">
        <f>'Budget Summary'!Q$6</f>
        <v>Contract 9</v>
      </c>
      <c r="O411" s="135" t="str">
        <f>'Budget Summary'!R$6</f>
        <v>Contract 10</v>
      </c>
      <c r="P411" s="135" t="str">
        <f>'Budget Summary'!S$6</f>
        <v>Contract 11</v>
      </c>
      <c r="Q411" s="135" t="str">
        <f>'Budget Summary'!T$6</f>
        <v>Contract 12</v>
      </c>
      <c r="R411" s="135" t="str">
        <f>'Budget Summary'!U$6</f>
        <v>Contract 13</v>
      </c>
      <c r="S411" s="135" t="str">
        <f>'Budget Summary'!V$6</f>
        <v>Contract 14</v>
      </c>
      <c r="T411" s="135" t="str">
        <f>'Budget Summary'!W$6</f>
        <v>Contract 15</v>
      </c>
      <c r="U411" s="21" t="s">
        <v>286</v>
      </c>
    </row>
    <row r="412" spans="2:21" hidden="1" outlineLevel="1" x14ac:dyDescent="0.25">
      <c r="B412" t="str">
        <f>'Staffing Plan'!A9</f>
        <v>Benford, LaTrese Jamia</v>
      </c>
      <c r="D412" s="124">
        <f>Fringe!T10</f>
        <v>17.16</v>
      </c>
      <c r="F412" s="223">
        <f>$D412*'Staff Allocation %'!C8</f>
        <v>17.16</v>
      </c>
      <c r="G412" s="223">
        <f>$D412*'Staff Allocation %'!D8</f>
        <v>0</v>
      </c>
      <c r="H412" s="223">
        <f>$D412*'Staff Allocation %'!E8</f>
        <v>0</v>
      </c>
      <c r="I412" s="223">
        <f>$D412*'Staff Allocation %'!F8</f>
        <v>0</v>
      </c>
      <c r="J412" s="223">
        <f>$D412*'Staff Allocation %'!G8</f>
        <v>0</v>
      </c>
      <c r="K412" s="223">
        <f>$D412*'Staff Allocation %'!H8</f>
        <v>0</v>
      </c>
      <c r="L412" s="223">
        <f>$D412*'Staff Allocation %'!I8</f>
        <v>0</v>
      </c>
      <c r="M412" s="223">
        <f>$D412*'Staff Allocation %'!J8</f>
        <v>0</v>
      </c>
      <c r="N412" s="223">
        <f>$D412*'Staff Allocation %'!K8</f>
        <v>0</v>
      </c>
      <c r="O412" s="223">
        <f>$D412*'Staff Allocation %'!L8</f>
        <v>0</v>
      </c>
      <c r="P412" s="223">
        <f>$D412*'Staff Allocation %'!M8</f>
        <v>0</v>
      </c>
      <c r="Q412" s="223">
        <f>$D412*'Staff Allocation %'!N8</f>
        <v>0</v>
      </c>
      <c r="R412" s="223">
        <f>$D412*'Staff Allocation %'!O8</f>
        <v>0</v>
      </c>
      <c r="S412" s="223">
        <f>$D412*'Staff Allocation %'!P8</f>
        <v>0</v>
      </c>
      <c r="T412" s="223">
        <f>$D412*'Staff Allocation %'!Q8</f>
        <v>0</v>
      </c>
      <c r="U412" s="223">
        <f>SUM(F412:T412)</f>
        <v>17.16</v>
      </c>
    </row>
    <row r="413" spans="2:21" hidden="1" outlineLevel="1" x14ac:dyDescent="0.25">
      <c r="B413" t="str">
        <f>'Staffing Plan'!A10</f>
        <v>Burgess, Anya</v>
      </c>
      <c r="D413" s="124">
        <f>Fringe!T11</f>
        <v>17.16</v>
      </c>
      <c r="F413" s="223">
        <f>$D413*'Staff Allocation %'!C9</f>
        <v>0</v>
      </c>
      <c r="G413" s="223">
        <f>$D413*'Staff Allocation %'!D9</f>
        <v>0</v>
      </c>
      <c r="H413" s="223">
        <f>$D413*'Staff Allocation %'!E9</f>
        <v>17.16</v>
      </c>
      <c r="I413" s="223">
        <f>$D413*'Staff Allocation %'!F9</f>
        <v>0</v>
      </c>
      <c r="J413" s="223">
        <f>$D413*'Staff Allocation %'!G9</f>
        <v>0</v>
      </c>
      <c r="K413" s="223">
        <f>$D413*'Staff Allocation %'!H9</f>
        <v>0</v>
      </c>
      <c r="L413" s="223">
        <f>$D413*'Staff Allocation %'!I9</f>
        <v>0</v>
      </c>
      <c r="M413" s="223">
        <f>$D413*'Staff Allocation %'!J9</f>
        <v>0</v>
      </c>
      <c r="N413" s="223">
        <f>$D413*'Staff Allocation %'!K9</f>
        <v>0</v>
      </c>
      <c r="O413" s="223">
        <f>$D413*'Staff Allocation %'!L9</f>
        <v>0</v>
      </c>
      <c r="P413" s="223">
        <f>$D413*'Staff Allocation %'!M9</f>
        <v>0</v>
      </c>
      <c r="Q413" s="223">
        <f>$D413*'Staff Allocation %'!N9</f>
        <v>0</v>
      </c>
      <c r="R413" s="223">
        <f>$D413*'Staff Allocation %'!O9</f>
        <v>0</v>
      </c>
      <c r="S413" s="223">
        <f>$D413*'Staff Allocation %'!P9</f>
        <v>0</v>
      </c>
      <c r="T413" s="223">
        <f>$D413*'Staff Allocation %'!Q9</f>
        <v>0</v>
      </c>
      <c r="U413" s="223">
        <f>SUM(F413:T413)</f>
        <v>17.16</v>
      </c>
    </row>
    <row r="414" spans="2:21" hidden="1" outlineLevel="1" x14ac:dyDescent="0.25">
      <c r="B414" t="str">
        <f>'Staffing Plan'!A11</f>
        <v>Garcia, Rosalia</v>
      </c>
      <c r="D414" s="124">
        <f>Fringe!T12</f>
        <v>3.4320000000000004</v>
      </c>
      <c r="F414" s="223">
        <f>$D414*'Staff Allocation %'!C10</f>
        <v>0</v>
      </c>
      <c r="G414" s="223">
        <f>$D414*'Staff Allocation %'!D10</f>
        <v>0</v>
      </c>
      <c r="H414" s="223">
        <f>$D414*'Staff Allocation %'!E10</f>
        <v>0</v>
      </c>
      <c r="I414" s="223">
        <f>$D414*'Staff Allocation %'!F10</f>
        <v>0</v>
      </c>
      <c r="J414" s="223">
        <f>$D414*'Staff Allocation %'!G10</f>
        <v>0</v>
      </c>
      <c r="K414" s="223">
        <f>$D414*'Staff Allocation %'!H10</f>
        <v>0</v>
      </c>
      <c r="L414" s="223">
        <f>$D414*'Staff Allocation %'!I10</f>
        <v>0</v>
      </c>
      <c r="M414" s="223">
        <f>$D414*'Staff Allocation %'!J10</f>
        <v>0</v>
      </c>
      <c r="N414" s="223">
        <f>$D414*'Staff Allocation %'!K10</f>
        <v>0</v>
      </c>
      <c r="O414" s="223">
        <f>$D414*'Staff Allocation %'!L10</f>
        <v>0</v>
      </c>
      <c r="P414" s="223">
        <f>$D414*'Staff Allocation %'!M10</f>
        <v>0</v>
      </c>
      <c r="Q414" s="223">
        <f>$D414*'Staff Allocation %'!N10</f>
        <v>0</v>
      </c>
      <c r="R414" s="223">
        <f>$D414*'Staff Allocation %'!O10</f>
        <v>0</v>
      </c>
      <c r="S414" s="223">
        <f>$D414*'Staff Allocation %'!P10</f>
        <v>0</v>
      </c>
      <c r="T414" s="223">
        <f>$D414*'Staff Allocation %'!Q10</f>
        <v>0</v>
      </c>
      <c r="U414" s="223">
        <f>SUM(F414:T414)</f>
        <v>0</v>
      </c>
    </row>
    <row r="415" spans="2:21" hidden="1" outlineLevel="1" x14ac:dyDescent="0.25">
      <c r="B415" t="str">
        <f>'Staffing Plan'!A12</f>
        <v>Gutierrez, Guadalupe</v>
      </c>
      <c r="D415" s="124">
        <f>Fringe!T13</f>
        <v>17.16</v>
      </c>
      <c r="F415" s="223">
        <f>$D415*'Staff Allocation %'!C11</f>
        <v>17.16</v>
      </c>
      <c r="G415" s="223">
        <f>$D415*'Staff Allocation %'!D11</f>
        <v>0</v>
      </c>
      <c r="H415" s="223">
        <f>$D415*'Staff Allocation %'!E11</f>
        <v>0</v>
      </c>
      <c r="I415" s="223">
        <f>$D415*'Staff Allocation %'!F11</f>
        <v>0</v>
      </c>
      <c r="J415" s="223">
        <f>$D415*'Staff Allocation %'!G11</f>
        <v>0</v>
      </c>
      <c r="K415" s="223">
        <f>$D415*'Staff Allocation %'!H11</f>
        <v>0</v>
      </c>
      <c r="L415" s="223">
        <f>$D415*'Staff Allocation %'!I11</f>
        <v>0</v>
      </c>
      <c r="M415" s="223">
        <f>$D415*'Staff Allocation %'!J11</f>
        <v>0</v>
      </c>
      <c r="N415" s="223">
        <f>$D415*'Staff Allocation %'!K11</f>
        <v>0</v>
      </c>
      <c r="O415" s="223">
        <f>$D415*'Staff Allocation %'!L11</f>
        <v>0</v>
      </c>
      <c r="P415" s="223">
        <f>$D415*'Staff Allocation %'!M11</f>
        <v>0</v>
      </c>
      <c r="Q415" s="223">
        <f>$D415*'Staff Allocation %'!N11</f>
        <v>0</v>
      </c>
      <c r="R415" s="223">
        <f>$D415*'Staff Allocation %'!O11</f>
        <v>0</v>
      </c>
      <c r="S415" s="223">
        <f>$D415*'Staff Allocation %'!P11</f>
        <v>0</v>
      </c>
      <c r="T415" s="223">
        <f>$D415*'Staff Allocation %'!Q11</f>
        <v>0</v>
      </c>
      <c r="U415" s="223">
        <f>SUM(F415:T415)</f>
        <v>17.16</v>
      </c>
    </row>
    <row r="416" spans="2:21" hidden="1" outlineLevel="1" x14ac:dyDescent="0.25">
      <c r="B416" t="str">
        <f>'Staffing Plan'!A13</f>
        <v>Padilla, Maria Alicia</v>
      </c>
      <c r="D416" s="124">
        <f>Fringe!T14</f>
        <v>8.58</v>
      </c>
      <c r="F416" s="223">
        <f>$D416*'Staff Allocation %'!C12</f>
        <v>8.58</v>
      </c>
      <c r="G416" s="223">
        <f>$D416*'Staff Allocation %'!D12</f>
        <v>0</v>
      </c>
      <c r="H416" s="223">
        <f>$D416*'Staff Allocation %'!E12</f>
        <v>0</v>
      </c>
      <c r="I416" s="223">
        <f>$D416*'Staff Allocation %'!F12</f>
        <v>0</v>
      </c>
      <c r="J416" s="223">
        <f>$D416*'Staff Allocation %'!G12</f>
        <v>0</v>
      </c>
      <c r="K416" s="223">
        <f>$D416*'Staff Allocation %'!H12</f>
        <v>0</v>
      </c>
      <c r="L416" s="223">
        <f>$D416*'Staff Allocation %'!I12</f>
        <v>0</v>
      </c>
      <c r="M416" s="223">
        <f>$D416*'Staff Allocation %'!J12</f>
        <v>0</v>
      </c>
      <c r="N416" s="223">
        <f>$D416*'Staff Allocation %'!K12</f>
        <v>0</v>
      </c>
      <c r="O416" s="223">
        <f>$D416*'Staff Allocation %'!L12</f>
        <v>0</v>
      </c>
      <c r="P416" s="223">
        <f>$D416*'Staff Allocation %'!M12</f>
        <v>0</v>
      </c>
      <c r="Q416" s="223">
        <f>$D416*'Staff Allocation %'!N12</f>
        <v>0</v>
      </c>
      <c r="R416" s="223">
        <f>$D416*'Staff Allocation %'!O12</f>
        <v>0</v>
      </c>
      <c r="S416" s="223">
        <f>$D416*'Staff Allocation %'!P12</f>
        <v>0</v>
      </c>
      <c r="T416" s="223">
        <f>$D416*'Staff Allocation %'!Q12</f>
        <v>0</v>
      </c>
      <c r="U416" s="223">
        <f t="shared" ref="U416:U471" si="18">SUM(F416:T416)</f>
        <v>8.58</v>
      </c>
    </row>
    <row r="417" spans="2:21" hidden="1" outlineLevel="1" x14ac:dyDescent="0.25">
      <c r="B417" t="str">
        <f>'Staffing Plan'!A14</f>
        <v>Ramirez, Ramona D</v>
      </c>
      <c r="D417" s="124">
        <f>Fringe!T15</f>
        <v>8.58</v>
      </c>
      <c r="F417" s="223">
        <f>$D417*'Staff Allocation %'!C13</f>
        <v>8.58</v>
      </c>
      <c r="G417" s="223">
        <f>$D417*'Staff Allocation %'!D13</f>
        <v>0</v>
      </c>
      <c r="H417" s="223">
        <f>$D417*'Staff Allocation %'!E13</f>
        <v>0</v>
      </c>
      <c r="I417" s="223">
        <f>$D417*'Staff Allocation %'!F13</f>
        <v>0</v>
      </c>
      <c r="J417" s="223">
        <f>$D417*'Staff Allocation %'!G13</f>
        <v>0</v>
      </c>
      <c r="K417" s="223">
        <f>$D417*'Staff Allocation %'!H13</f>
        <v>0</v>
      </c>
      <c r="L417" s="223">
        <f>$D417*'Staff Allocation %'!I13</f>
        <v>0</v>
      </c>
      <c r="M417" s="223">
        <f>$D417*'Staff Allocation %'!J13</f>
        <v>0</v>
      </c>
      <c r="N417" s="223">
        <f>$D417*'Staff Allocation %'!K13</f>
        <v>0</v>
      </c>
      <c r="O417" s="223">
        <f>$D417*'Staff Allocation %'!L13</f>
        <v>0</v>
      </c>
      <c r="P417" s="223">
        <f>$D417*'Staff Allocation %'!M13</f>
        <v>0</v>
      </c>
      <c r="Q417" s="223">
        <f>$D417*'Staff Allocation %'!N13</f>
        <v>0</v>
      </c>
      <c r="R417" s="223">
        <f>$D417*'Staff Allocation %'!O13</f>
        <v>0</v>
      </c>
      <c r="S417" s="223">
        <f>$D417*'Staff Allocation %'!P13</f>
        <v>0</v>
      </c>
      <c r="T417" s="223">
        <f>$D417*'Staff Allocation %'!Q13</f>
        <v>0</v>
      </c>
      <c r="U417" s="223">
        <f t="shared" si="18"/>
        <v>8.58</v>
      </c>
    </row>
    <row r="418" spans="2:21" hidden="1" outlineLevel="1" x14ac:dyDescent="0.25">
      <c r="B418" t="str">
        <f>'Staffing Plan'!A15</f>
        <v>Ruiz, Oscar</v>
      </c>
      <c r="D418" s="124">
        <f>Fringe!T16</f>
        <v>4.29</v>
      </c>
      <c r="F418" s="223">
        <f>$D418*'Staff Allocation %'!C14</f>
        <v>4.29</v>
      </c>
      <c r="G418" s="223">
        <f>$D418*'Staff Allocation %'!D14</f>
        <v>0</v>
      </c>
      <c r="H418" s="223">
        <f>$D418*'Staff Allocation %'!E14</f>
        <v>0</v>
      </c>
      <c r="I418" s="223">
        <f>$D418*'Staff Allocation %'!F14</f>
        <v>0</v>
      </c>
      <c r="J418" s="223">
        <f>$D418*'Staff Allocation %'!G14</f>
        <v>0</v>
      </c>
      <c r="K418" s="223">
        <f>$D418*'Staff Allocation %'!H14</f>
        <v>0</v>
      </c>
      <c r="L418" s="223">
        <f>$D418*'Staff Allocation %'!I14</f>
        <v>0</v>
      </c>
      <c r="M418" s="223">
        <f>$D418*'Staff Allocation %'!J14</f>
        <v>0</v>
      </c>
      <c r="N418" s="223">
        <f>$D418*'Staff Allocation %'!K14</f>
        <v>0</v>
      </c>
      <c r="O418" s="223">
        <f>$D418*'Staff Allocation %'!L14</f>
        <v>0</v>
      </c>
      <c r="P418" s="223">
        <f>$D418*'Staff Allocation %'!M14</f>
        <v>0</v>
      </c>
      <c r="Q418" s="223">
        <f>$D418*'Staff Allocation %'!N14</f>
        <v>0</v>
      </c>
      <c r="R418" s="223">
        <f>$D418*'Staff Allocation %'!O14</f>
        <v>0</v>
      </c>
      <c r="S418" s="223">
        <f>$D418*'Staff Allocation %'!P14</f>
        <v>0</v>
      </c>
      <c r="T418" s="223">
        <f>$D418*'Staff Allocation %'!Q14</f>
        <v>0</v>
      </c>
      <c r="U418" s="223">
        <f t="shared" si="18"/>
        <v>4.29</v>
      </c>
    </row>
    <row r="419" spans="2:21" hidden="1" outlineLevel="1" x14ac:dyDescent="0.25">
      <c r="B419" t="str">
        <f>'Staffing Plan'!A16</f>
        <v>Teague, Michelle N</v>
      </c>
      <c r="D419" s="124">
        <f>Fringe!T17</f>
        <v>4.29</v>
      </c>
      <c r="F419" s="223">
        <f>$D419*'Staff Allocation %'!C15</f>
        <v>4.29</v>
      </c>
      <c r="G419" s="223">
        <f>$D419*'Staff Allocation %'!D15</f>
        <v>0</v>
      </c>
      <c r="H419" s="223">
        <f>$D419*'Staff Allocation %'!E15</f>
        <v>0</v>
      </c>
      <c r="I419" s="223">
        <f>$D419*'Staff Allocation %'!F15</f>
        <v>0</v>
      </c>
      <c r="J419" s="223">
        <f>$D419*'Staff Allocation %'!G15</f>
        <v>0</v>
      </c>
      <c r="K419" s="223">
        <f>$D419*'Staff Allocation %'!H15</f>
        <v>0</v>
      </c>
      <c r="L419" s="223">
        <f>$D419*'Staff Allocation %'!I15</f>
        <v>0</v>
      </c>
      <c r="M419" s="223">
        <f>$D419*'Staff Allocation %'!J15</f>
        <v>0</v>
      </c>
      <c r="N419" s="223">
        <f>$D419*'Staff Allocation %'!K15</f>
        <v>0</v>
      </c>
      <c r="O419" s="223">
        <f>$D419*'Staff Allocation %'!L15</f>
        <v>0</v>
      </c>
      <c r="P419" s="223">
        <f>$D419*'Staff Allocation %'!M15</f>
        <v>0</v>
      </c>
      <c r="Q419" s="223">
        <f>$D419*'Staff Allocation %'!N15</f>
        <v>0</v>
      </c>
      <c r="R419" s="223">
        <f>$D419*'Staff Allocation %'!O15</f>
        <v>0</v>
      </c>
      <c r="S419" s="223">
        <f>$D419*'Staff Allocation %'!P15</f>
        <v>0</v>
      </c>
      <c r="T419" s="223">
        <f>$D419*'Staff Allocation %'!Q15</f>
        <v>0</v>
      </c>
      <c r="U419" s="223">
        <f t="shared" si="18"/>
        <v>4.29</v>
      </c>
    </row>
    <row r="420" spans="2:21" hidden="1" outlineLevel="1" x14ac:dyDescent="0.25">
      <c r="B420" t="str">
        <f>'Staffing Plan'!A17</f>
        <v>Chelsia Stallworth</v>
      </c>
      <c r="D420" s="124">
        <f>Fringe!T18</f>
        <v>11.44</v>
      </c>
      <c r="F420" s="223">
        <f>$D420*'Staff Allocation %'!C16</f>
        <v>11.44</v>
      </c>
      <c r="G420" s="223">
        <f>$D420*'Staff Allocation %'!D16</f>
        <v>0</v>
      </c>
      <c r="H420" s="223">
        <f>$D420*'Staff Allocation %'!E16</f>
        <v>0</v>
      </c>
      <c r="I420" s="223">
        <f>$D420*'Staff Allocation %'!F16</f>
        <v>0</v>
      </c>
      <c r="J420" s="223">
        <f>$D420*'Staff Allocation %'!G16</f>
        <v>0</v>
      </c>
      <c r="K420" s="223">
        <f>$D420*'Staff Allocation %'!H16</f>
        <v>0</v>
      </c>
      <c r="L420" s="223">
        <f>$D420*'Staff Allocation %'!I16</f>
        <v>0</v>
      </c>
      <c r="M420" s="223">
        <f>$D420*'Staff Allocation %'!J16</f>
        <v>0</v>
      </c>
      <c r="N420" s="223">
        <f>$D420*'Staff Allocation %'!K16</f>
        <v>0</v>
      </c>
      <c r="O420" s="223">
        <f>$D420*'Staff Allocation %'!L16</f>
        <v>0</v>
      </c>
      <c r="P420" s="223">
        <f>$D420*'Staff Allocation %'!M16</f>
        <v>0</v>
      </c>
      <c r="Q420" s="223">
        <f>$D420*'Staff Allocation %'!N16</f>
        <v>0</v>
      </c>
      <c r="R420" s="223">
        <f>$D420*'Staff Allocation %'!O16</f>
        <v>0</v>
      </c>
      <c r="S420" s="223">
        <f>$D420*'Staff Allocation %'!P16</f>
        <v>0</v>
      </c>
      <c r="T420" s="223">
        <f>$D420*'Staff Allocation %'!Q16</f>
        <v>0</v>
      </c>
      <c r="U420" s="223">
        <f t="shared" si="18"/>
        <v>11.44</v>
      </c>
    </row>
    <row r="421" spans="2:21" hidden="1" outlineLevel="1" x14ac:dyDescent="0.25">
      <c r="B421" t="str">
        <f>'Staffing Plan'!A18</f>
        <v xml:space="preserve">Vacant </v>
      </c>
      <c r="D421" s="124">
        <f>Fringe!T19</f>
        <v>1.1439999999999999</v>
      </c>
      <c r="F421" s="223">
        <f>$D421*'Staff Allocation %'!C17</f>
        <v>0</v>
      </c>
      <c r="G421" s="223">
        <f>$D421*'Staff Allocation %'!D17</f>
        <v>0</v>
      </c>
      <c r="H421" s="223">
        <f>$D421*'Staff Allocation %'!E17</f>
        <v>0</v>
      </c>
      <c r="I421" s="223">
        <f>$D421*'Staff Allocation %'!F17</f>
        <v>0</v>
      </c>
      <c r="J421" s="223">
        <f>$D421*'Staff Allocation %'!G17</f>
        <v>0</v>
      </c>
      <c r="K421" s="223">
        <f>$D421*'Staff Allocation %'!H17</f>
        <v>0</v>
      </c>
      <c r="L421" s="223">
        <f>$D421*'Staff Allocation %'!I17</f>
        <v>0</v>
      </c>
      <c r="M421" s="223">
        <f>$D421*'Staff Allocation %'!J17</f>
        <v>0</v>
      </c>
      <c r="N421" s="223">
        <f>$D421*'Staff Allocation %'!K17</f>
        <v>0</v>
      </c>
      <c r="O421" s="223">
        <f>$D421*'Staff Allocation %'!L17</f>
        <v>0</v>
      </c>
      <c r="P421" s="223">
        <f>$D421*'Staff Allocation %'!M17</f>
        <v>0</v>
      </c>
      <c r="Q421" s="223">
        <f>$D421*'Staff Allocation %'!N17</f>
        <v>0</v>
      </c>
      <c r="R421" s="223">
        <f>$D421*'Staff Allocation %'!O17</f>
        <v>0</v>
      </c>
      <c r="S421" s="223">
        <f>$D421*'Staff Allocation %'!P17</f>
        <v>0</v>
      </c>
      <c r="T421" s="223">
        <f>$D421*'Staff Allocation %'!Q17</f>
        <v>0</v>
      </c>
      <c r="U421" s="223">
        <f t="shared" si="18"/>
        <v>0</v>
      </c>
    </row>
    <row r="422" spans="2:21" hidden="1" outlineLevel="1" x14ac:dyDescent="0.25">
      <c r="B422">
        <f>'Staffing Plan'!A19</f>
        <v>0</v>
      </c>
      <c r="D422" s="124">
        <f>Fringe!T20</f>
        <v>17.16</v>
      </c>
      <c r="F422" s="223">
        <f>$D422*'Staff Allocation %'!C18</f>
        <v>0</v>
      </c>
      <c r="G422" s="223">
        <f>$D422*'Staff Allocation %'!D18</f>
        <v>0</v>
      </c>
      <c r="H422" s="223">
        <f>$D422*'Staff Allocation %'!E18</f>
        <v>0</v>
      </c>
      <c r="I422" s="223">
        <f>$D422*'Staff Allocation %'!F18</f>
        <v>0</v>
      </c>
      <c r="J422" s="223">
        <f>$D422*'Staff Allocation %'!G18</f>
        <v>0</v>
      </c>
      <c r="K422" s="223">
        <f>$D422*'Staff Allocation %'!H18</f>
        <v>0</v>
      </c>
      <c r="L422" s="223">
        <f>$D422*'Staff Allocation %'!I18</f>
        <v>0</v>
      </c>
      <c r="M422" s="223">
        <f>$D422*'Staff Allocation %'!J18</f>
        <v>0</v>
      </c>
      <c r="N422" s="223">
        <f>$D422*'Staff Allocation %'!K18</f>
        <v>0</v>
      </c>
      <c r="O422" s="223">
        <f>$D422*'Staff Allocation %'!L18</f>
        <v>0</v>
      </c>
      <c r="P422" s="223">
        <f>$D422*'Staff Allocation %'!M18</f>
        <v>0</v>
      </c>
      <c r="Q422" s="223">
        <f>$D422*'Staff Allocation %'!N18</f>
        <v>0</v>
      </c>
      <c r="R422" s="223">
        <f>$D422*'Staff Allocation %'!O18</f>
        <v>0</v>
      </c>
      <c r="S422" s="223">
        <f>$D422*'Staff Allocation %'!P18</f>
        <v>0</v>
      </c>
      <c r="T422" s="223">
        <f>$D422*'Staff Allocation %'!Q18</f>
        <v>0</v>
      </c>
      <c r="U422" s="223">
        <f t="shared" si="18"/>
        <v>0</v>
      </c>
    </row>
    <row r="423" spans="2:21" hidden="1" outlineLevel="1" x14ac:dyDescent="0.25">
      <c r="B423">
        <f>'Staffing Plan'!A20</f>
        <v>0</v>
      </c>
      <c r="D423" s="124">
        <f>Fringe!T21</f>
        <v>11.44</v>
      </c>
      <c r="F423" s="223">
        <f>$D423*'Staff Allocation %'!C19</f>
        <v>0</v>
      </c>
      <c r="G423" s="223">
        <f>$D423*'Staff Allocation %'!D19</f>
        <v>0</v>
      </c>
      <c r="H423" s="223">
        <f>$D423*'Staff Allocation %'!E19</f>
        <v>0</v>
      </c>
      <c r="I423" s="223">
        <f>$D423*'Staff Allocation %'!F19</f>
        <v>0</v>
      </c>
      <c r="J423" s="223">
        <f>$D423*'Staff Allocation %'!G19</f>
        <v>0</v>
      </c>
      <c r="K423" s="223">
        <f>$D423*'Staff Allocation %'!H19</f>
        <v>0</v>
      </c>
      <c r="L423" s="223">
        <f>$D423*'Staff Allocation %'!I19</f>
        <v>0</v>
      </c>
      <c r="M423" s="223">
        <f>$D423*'Staff Allocation %'!J19</f>
        <v>0</v>
      </c>
      <c r="N423" s="223">
        <f>$D423*'Staff Allocation %'!K19</f>
        <v>0</v>
      </c>
      <c r="O423" s="223">
        <f>$D423*'Staff Allocation %'!L19</f>
        <v>0</v>
      </c>
      <c r="P423" s="223">
        <f>$D423*'Staff Allocation %'!M19</f>
        <v>0</v>
      </c>
      <c r="Q423" s="223">
        <f>$D423*'Staff Allocation %'!N19</f>
        <v>0</v>
      </c>
      <c r="R423" s="223">
        <f>$D423*'Staff Allocation %'!O19</f>
        <v>0</v>
      </c>
      <c r="S423" s="223">
        <f>$D423*'Staff Allocation %'!P19</f>
        <v>0</v>
      </c>
      <c r="T423" s="223">
        <f>$D423*'Staff Allocation %'!Q19</f>
        <v>0</v>
      </c>
      <c r="U423" s="223">
        <f t="shared" si="18"/>
        <v>0</v>
      </c>
    </row>
    <row r="424" spans="2:21" hidden="1" outlineLevel="1" x14ac:dyDescent="0.25">
      <c r="B424" t="str">
        <f>'Staffing Plan'!A21</f>
        <v>Vacant</v>
      </c>
      <c r="D424" s="124">
        <f>Fringe!T22</f>
        <v>11.44</v>
      </c>
      <c r="F424" s="223">
        <f>$D424*'Staff Allocation %'!C20</f>
        <v>11.44</v>
      </c>
      <c r="G424" s="223">
        <f>$D424*'Staff Allocation %'!D20</f>
        <v>0</v>
      </c>
      <c r="H424" s="223">
        <f>$D424*'Staff Allocation %'!E20</f>
        <v>0</v>
      </c>
      <c r="I424" s="223">
        <f>$D424*'Staff Allocation %'!F20</f>
        <v>0</v>
      </c>
      <c r="J424" s="223">
        <f>$D424*'Staff Allocation %'!G20</f>
        <v>0</v>
      </c>
      <c r="K424" s="223">
        <f>$D424*'Staff Allocation %'!H20</f>
        <v>0</v>
      </c>
      <c r="L424" s="223">
        <f>$D424*'Staff Allocation %'!I20</f>
        <v>0</v>
      </c>
      <c r="M424" s="223">
        <f>$D424*'Staff Allocation %'!J20</f>
        <v>0</v>
      </c>
      <c r="N424" s="223">
        <f>$D424*'Staff Allocation %'!K20</f>
        <v>0</v>
      </c>
      <c r="O424" s="223">
        <f>$D424*'Staff Allocation %'!L20</f>
        <v>0</v>
      </c>
      <c r="P424" s="223">
        <f>$D424*'Staff Allocation %'!M20</f>
        <v>0</v>
      </c>
      <c r="Q424" s="223">
        <f>$D424*'Staff Allocation %'!N20</f>
        <v>0</v>
      </c>
      <c r="R424" s="223">
        <f>$D424*'Staff Allocation %'!O20</f>
        <v>0</v>
      </c>
      <c r="S424" s="223">
        <f>$D424*'Staff Allocation %'!P20</f>
        <v>0</v>
      </c>
      <c r="T424" s="223">
        <f>$D424*'Staff Allocation %'!Q20</f>
        <v>0</v>
      </c>
      <c r="U424" s="223">
        <f t="shared" si="18"/>
        <v>11.44</v>
      </c>
    </row>
    <row r="425" spans="2:21" hidden="1" outlineLevel="1" x14ac:dyDescent="0.25">
      <c r="B425">
        <f>'Staffing Plan'!A22</f>
        <v>0</v>
      </c>
      <c r="D425" s="124">
        <f>Fringe!T23</f>
        <v>0</v>
      </c>
      <c r="F425" s="223">
        <f>$D425*'Staff Allocation %'!C21</f>
        <v>0</v>
      </c>
      <c r="G425" s="223">
        <f>$D425*'Staff Allocation %'!D21</f>
        <v>0</v>
      </c>
      <c r="H425" s="223">
        <f>$D425*'Staff Allocation %'!E21</f>
        <v>0</v>
      </c>
      <c r="I425" s="223">
        <f>$D425*'Staff Allocation %'!F21</f>
        <v>0</v>
      </c>
      <c r="J425" s="223">
        <f>$D425*'Staff Allocation %'!G21</f>
        <v>0</v>
      </c>
      <c r="K425" s="223">
        <f>$D425*'Staff Allocation %'!H21</f>
        <v>0</v>
      </c>
      <c r="L425" s="223">
        <f>$D425*'Staff Allocation %'!I21</f>
        <v>0</v>
      </c>
      <c r="M425" s="223">
        <f>$D425*'Staff Allocation %'!J21</f>
        <v>0</v>
      </c>
      <c r="N425" s="223">
        <f>$D425*'Staff Allocation %'!K21</f>
        <v>0</v>
      </c>
      <c r="O425" s="223">
        <f>$D425*'Staff Allocation %'!L21</f>
        <v>0</v>
      </c>
      <c r="P425" s="223">
        <f>$D425*'Staff Allocation %'!M21</f>
        <v>0</v>
      </c>
      <c r="Q425" s="223">
        <f>$D425*'Staff Allocation %'!N21</f>
        <v>0</v>
      </c>
      <c r="R425" s="223">
        <f>$D425*'Staff Allocation %'!O21</f>
        <v>0</v>
      </c>
      <c r="S425" s="223">
        <f>$D425*'Staff Allocation %'!P21</f>
        <v>0</v>
      </c>
      <c r="T425" s="223">
        <f>$D425*'Staff Allocation %'!Q21</f>
        <v>0</v>
      </c>
      <c r="U425" s="223">
        <f t="shared" si="18"/>
        <v>0</v>
      </c>
    </row>
    <row r="426" spans="2:21" hidden="1" outlineLevel="1" x14ac:dyDescent="0.25">
      <c r="B426" t="str">
        <f>'Staffing Plan'!A23</f>
        <v>Vacant</v>
      </c>
      <c r="D426" s="124">
        <f>Fringe!T24</f>
        <v>11.44</v>
      </c>
      <c r="F426" s="223">
        <f>$D426*'Staff Allocation %'!C22</f>
        <v>0</v>
      </c>
      <c r="G426" s="223">
        <f>$D426*'Staff Allocation %'!D22</f>
        <v>0</v>
      </c>
      <c r="H426" s="223">
        <f>$D426*'Staff Allocation %'!E22</f>
        <v>0</v>
      </c>
      <c r="I426" s="223">
        <f>$D426*'Staff Allocation %'!F22</f>
        <v>0</v>
      </c>
      <c r="J426" s="223">
        <f>$D426*'Staff Allocation %'!G22</f>
        <v>0</v>
      </c>
      <c r="K426" s="223">
        <f>$D426*'Staff Allocation %'!H22</f>
        <v>0</v>
      </c>
      <c r="L426" s="223">
        <f>$D426*'Staff Allocation %'!I22</f>
        <v>0</v>
      </c>
      <c r="M426" s="223">
        <f>$D426*'Staff Allocation %'!J22</f>
        <v>0</v>
      </c>
      <c r="N426" s="223">
        <f>$D426*'Staff Allocation %'!K22</f>
        <v>0</v>
      </c>
      <c r="O426" s="223">
        <f>$D426*'Staff Allocation %'!L22</f>
        <v>0</v>
      </c>
      <c r="P426" s="223">
        <f>$D426*'Staff Allocation %'!M22</f>
        <v>0</v>
      </c>
      <c r="Q426" s="223">
        <f>$D426*'Staff Allocation %'!N22</f>
        <v>0</v>
      </c>
      <c r="R426" s="223">
        <f>$D426*'Staff Allocation %'!O22</f>
        <v>0</v>
      </c>
      <c r="S426" s="223">
        <f>$D426*'Staff Allocation %'!P22</f>
        <v>0</v>
      </c>
      <c r="T426" s="223">
        <f>$D426*'Staff Allocation %'!Q22</f>
        <v>0</v>
      </c>
      <c r="U426" s="223">
        <f t="shared" si="18"/>
        <v>0</v>
      </c>
    </row>
    <row r="427" spans="2:21" hidden="1" outlineLevel="1" x14ac:dyDescent="0.25">
      <c r="B427" t="str">
        <f>'Staffing Plan'!A24</f>
        <v>CSF Performance Pay/ Avid Teaching</v>
      </c>
      <c r="D427" s="124">
        <f>Fringe!T25</f>
        <v>11.44</v>
      </c>
      <c r="F427" s="223">
        <f>$D427*'Staff Allocation %'!C23</f>
        <v>0</v>
      </c>
      <c r="G427" s="223">
        <f>$D427*'Staff Allocation %'!D23</f>
        <v>11.44</v>
      </c>
      <c r="H427" s="223">
        <f>$D427*'Staff Allocation %'!E23</f>
        <v>0</v>
      </c>
      <c r="I427" s="223">
        <f>$D427*'Staff Allocation %'!F23</f>
        <v>0</v>
      </c>
      <c r="J427" s="223">
        <f>$D427*'Staff Allocation %'!G23</f>
        <v>0</v>
      </c>
      <c r="K427" s="223">
        <f>$D427*'Staff Allocation %'!H23</f>
        <v>0</v>
      </c>
      <c r="L427" s="223">
        <f>$D427*'Staff Allocation %'!I23</f>
        <v>0</v>
      </c>
      <c r="M427" s="223">
        <f>$D427*'Staff Allocation %'!J23</f>
        <v>0</v>
      </c>
      <c r="N427" s="223">
        <f>$D427*'Staff Allocation %'!K23</f>
        <v>0</v>
      </c>
      <c r="O427" s="223">
        <f>$D427*'Staff Allocation %'!L23</f>
        <v>0</v>
      </c>
      <c r="P427" s="223">
        <f>$D427*'Staff Allocation %'!M23</f>
        <v>0</v>
      </c>
      <c r="Q427" s="223">
        <f>$D427*'Staff Allocation %'!N23</f>
        <v>0</v>
      </c>
      <c r="R427" s="223">
        <f>$D427*'Staff Allocation %'!O23</f>
        <v>0</v>
      </c>
      <c r="S427" s="223">
        <f>$D427*'Staff Allocation %'!P23</f>
        <v>0</v>
      </c>
      <c r="T427" s="223">
        <f>$D427*'Staff Allocation %'!Q23</f>
        <v>0</v>
      </c>
      <c r="U427" s="223">
        <f t="shared" si="18"/>
        <v>11.44</v>
      </c>
    </row>
    <row r="428" spans="2:21" hidden="1" outlineLevel="1" x14ac:dyDescent="0.25">
      <c r="B428" t="str">
        <f>'Staffing Plan'!A25</f>
        <v>Mares, Yizza</v>
      </c>
      <c r="D428" s="124">
        <f>Fringe!T26</f>
        <v>3.4320000000000004</v>
      </c>
      <c r="F428" s="223">
        <f>$D428*'Staff Allocation %'!C24</f>
        <v>0</v>
      </c>
      <c r="G428" s="223">
        <f>$D428*'Staff Allocation %'!D24</f>
        <v>0</v>
      </c>
      <c r="H428" s="223">
        <f>$D428*'Staff Allocation %'!E24</f>
        <v>3.4320000000000004</v>
      </c>
      <c r="I428" s="223">
        <f>$D428*'Staff Allocation %'!F24</f>
        <v>0</v>
      </c>
      <c r="J428" s="223">
        <f>$D428*'Staff Allocation %'!G24</f>
        <v>0</v>
      </c>
      <c r="K428" s="223">
        <f>$D428*'Staff Allocation %'!H24</f>
        <v>0</v>
      </c>
      <c r="L428" s="223">
        <f>$D428*'Staff Allocation %'!I24</f>
        <v>0</v>
      </c>
      <c r="M428" s="223">
        <f>$D428*'Staff Allocation %'!J24</f>
        <v>0</v>
      </c>
      <c r="N428" s="223">
        <f>$D428*'Staff Allocation %'!K24</f>
        <v>0</v>
      </c>
      <c r="O428" s="223">
        <f>$D428*'Staff Allocation %'!L24</f>
        <v>0</v>
      </c>
      <c r="P428" s="223">
        <f>$D428*'Staff Allocation %'!M24</f>
        <v>0</v>
      </c>
      <c r="Q428" s="223">
        <f>$D428*'Staff Allocation %'!N24</f>
        <v>0</v>
      </c>
      <c r="R428" s="223">
        <f>$D428*'Staff Allocation %'!O24</f>
        <v>0</v>
      </c>
      <c r="S428" s="223">
        <f>$D428*'Staff Allocation %'!P24</f>
        <v>0</v>
      </c>
      <c r="T428" s="223">
        <f>$D428*'Staff Allocation %'!Q24</f>
        <v>0</v>
      </c>
      <c r="U428" s="223">
        <f t="shared" si="18"/>
        <v>3.4320000000000004</v>
      </c>
    </row>
    <row r="429" spans="2:21" hidden="1" outlineLevel="1" x14ac:dyDescent="0.25">
      <c r="B429" t="str">
        <f>'Staffing Plan'!A26</f>
        <v>Employee 18</v>
      </c>
      <c r="D429" s="124">
        <f>Fringe!T27</f>
        <v>0</v>
      </c>
      <c r="F429" s="223">
        <f>$D429*'Staff Allocation %'!C25</f>
        <v>0</v>
      </c>
      <c r="G429" s="223">
        <f>$D429*'Staff Allocation %'!D25</f>
        <v>0</v>
      </c>
      <c r="H429" s="223">
        <f>$D429*'Staff Allocation %'!E25</f>
        <v>0</v>
      </c>
      <c r="I429" s="223">
        <f>$D429*'Staff Allocation %'!F25</f>
        <v>0</v>
      </c>
      <c r="J429" s="223">
        <f>$D429*'Staff Allocation %'!G25</f>
        <v>0</v>
      </c>
      <c r="K429" s="223">
        <f>$D429*'Staff Allocation %'!H25</f>
        <v>0</v>
      </c>
      <c r="L429" s="223">
        <f>$D429*'Staff Allocation %'!I25</f>
        <v>0</v>
      </c>
      <c r="M429" s="223">
        <f>$D429*'Staff Allocation %'!J25</f>
        <v>0</v>
      </c>
      <c r="N429" s="223">
        <f>$D429*'Staff Allocation %'!K25</f>
        <v>0</v>
      </c>
      <c r="O429" s="223">
        <f>$D429*'Staff Allocation %'!L25</f>
        <v>0</v>
      </c>
      <c r="P429" s="223">
        <f>$D429*'Staff Allocation %'!M25</f>
        <v>0</v>
      </c>
      <c r="Q429" s="223">
        <f>$D429*'Staff Allocation %'!N25</f>
        <v>0</v>
      </c>
      <c r="R429" s="223">
        <f>$D429*'Staff Allocation %'!O25</f>
        <v>0</v>
      </c>
      <c r="S429" s="223">
        <f>$D429*'Staff Allocation %'!P25</f>
        <v>0</v>
      </c>
      <c r="T429" s="223">
        <f>$D429*'Staff Allocation %'!Q25</f>
        <v>0</v>
      </c>
      <c r="U429" s="223">
        <f t="shared" si="18"/>
        <v>0</v>
      </c>
    </row>
    <row r="430" spans="2:21" hidden="1" outlineLevel="1" x14ac:dyDescent="0.25">
      <c r="B430" t="str">
        <f>'Staffing Plan'!A27</f>
        <v>Employee 19</v>
      </c>
      <c r="D430" s="124">
        <f>Fringe!T28</f>
        <v>0</v>
      </c>
      <c r="F430" s="223">
        <f>$D430*'Staff Allocation %'!C26</f>
        <v>0</v>
      </c>
      <c r="G430" s="223">
        <f>$D430*'Staff Allocation %'!D26</f>
        <v>0</v>
      </c>
      <c r="H430" s="223">
        <f>$D430*'Staff Allocation %'!E26</f>
        <v>0</v>
      </c>
      <c r="I430" s="223">
        <f>$D430*'Staff Allocation %'!F26</f>
        <v>0</v>
      </c>
      <c r="J430" s="223">
        <f>$D430*'Staff Allocation %'!G26</f>
        <v>0</v>
      </c>
      <c r="K430" s="223">
        <f>$D430*'Staff Allocation %'!H26</f>
        <v>0</v>
      </c>
      <c r="L430" s="223">
        <f>$D430*'Staff Allocation %'!I26</f>
        <v>0</v>
      </c>
      <c r="M430" s="223">
        <f>$D430*'Staff Allocation %'!J26</f>
        <v>0</v>
      </c>
      <c r="N430" s="223">
        <f>$D430*'Staff Allocation %'!K26</f>
        <v>0</v>
      </c>
      <c r="O430" s="223">
        <f>$D430*'Staff Allocation %'!L26</f>
        <v>0</v>
      </c>
      <c r="P430" s="223">
        <f>$D430*'Staff Allocation %'!M26</f>
        <v>0</v>
      </c>
      <c r="Q430" s="223">
        <f>$D430*'Staff Allocation %'!N26</f>
        <v>0</v>
      </c>
      <c r="R430" s="223">
        <f>$D430*'Staff Allocation %'!O26</f>
        <v>0</v>
      </c>
      <c r="S430" s="223">
        <f>$D430*'Staff Allocation %'!P26</f>
        <v>0</v>
      </c>
      <c r="T430" s="223">
        <f>$D430*'Staff Allocation %'!Q26</f>
        <v>0</v>
      </c>
      <c r="U430" s="223">
        <f t="shared" si="18"/>
        <v>0</v>
      </c>
    </row>
    <row r="431" spans="2:21" hidden="1" outlineLevel="1" x14ac:dyDescent="0.25">
      <c r="B431" t="str">
        <f>'Staffing Plan'!A28</f>
        <v>Employee 20</v>
      </c>
      <c r="D431" s="124">
        <f>Fringe!T29</f>
        <v>0</v>
      </c>
      <c r="F431" s="223">
        <f>$D431*'Staff Allocation %'!C27</f>
        <v>0</v>
      </c>
      <c r="G431" s="223">
        <f>$D431*'Staff Allocation %'!D27</f>
        <v>0</v>
      </c>
      <c r="H431" s="223">
        <f>$D431*'Staff Allocation %'!E27</f>
        <v>0</v>
      </c>
      <c r="I431" s="223">
        <f>$D431*'Staff Allocation %'!F27</f>
        <v>0</v>
      </c>
      <c r="J431" s="223">
        <f>$D431*'Staff Allocation %'!G27</f>
        <v>0</v>
      </c>
      <c r="K431" s="223">
        <f>$D431*'Staff Allocation %'!H27</f>
        <v>0</v>
      </c>
      <c r="L431" s="223">
        <f>$D431*'Staff Allocation %'!I27</f>
        <v>0</v>
      </c>
      <c r="M431" s="223">
        <f>$D431*'Staff Allocation %'!J27</f>
        <v>0</v>
      </c>
      <c r="N431" s="223">
        <f>$D431*'Staff Allocation %'!K27</f>
        <v>0</v>
      </c>
      <c r="O431" s="223">
        <f>$D431*'Staff Allocation %'!L27</f>
        <v>0</v>
      </c>
      <c r="P431" s="223">
        <f>$D431*'Staff Allocation %'!M27</f>
        <v>0</v>
      </c>
      <c r="Q431" s="223">
        <f>$D431*'Staff Allocation %'!N27</f>
        <v>0</v>
      </c>
      <c r="R431" s="223">
        <f>$D431*'Staff Allocation %'!O27</f>
        <v>0</v>
      </c>
      <c r="S431" s="223">
        <f>$D431*'Staff Allocation %'!P27</f>
        <v>0</v>
      </c>
      <c r="T431" s="223">
        <f>$D431*'Staff Allocation %'!Q27</f>
        <v>0</v>
      </c>
      <c r="U431" s="223">
        <f t="shared" si="18"/>
        <v>0</v>
      </c>
    </row>
    <row r="432" spans="2:21" hidden="1" outlineLevel="1" x14ac:dyDescent="0.25">
      <c r="B432" t="str">
        <f>'Staffing Plan'!A29</f>
        <v>Employee 21</v>
      </c>
      <c r="D432" s="124">
        <f>Fringe!T30</f>
        <v>0</v>
      </c>
      <c r="F432" s="223">
        <f>$D432*'Staff Allocation %'!C28</f>
        <v>0</v>
      </c>
      <c r="G432" s="223">
        <f>$D432*'Staff Allocation %'!D28</f>
        <v>0</v>
      </c>
      <c r="H432" s="223">
        <f>$D432*'Staff Allocation %'!E28</f>
        <v>0</v>
      </c>
      <c r="I432" s="223">
        <f>$D432*'Staff Allocation %'!F28</f>
        <v>0</v>
      </c>
      <c r="J432" s="223">
        <f>$D432*'Staff Allocation %'!G28</f>
        <v>0</v>
      </c>
      <c r="K432" s="223">
        <f>$D432*'Staff Allocation %'!H28</f>
        <v>0</v>
      </c>
      <c r="L432" s="223">
        <f>$D432*'Staff Allocation %'!I28</f>
        <v>0</v>
      </c>
      <c r="M432" s="223">
        <f>$D432*'Staff Allocation %'!J28</f>
        <v>0</v>
      </c>
      <c r="N432" s="223">
        <f>$D432*'Staff Allocation %'!K28</f>
        <v>0</v>
      </c>
      <c r="O432" s="223">
        <f>$D432*'Staff Allocation %'!L28</f>
        <v>0</v>
      </c>
      <c r="P432" s="223">
        <f>$D432*'Staff Allocation %'!M28</f>
        <v>0</v>
      </c>
      <c r="Q432" s="223">
        <f>$D432*'Staff Allocation %'!N28</f>
        <v>0</v>
      </c>
      <c r="R432" s="223">
        <f>$D432*'Staff Allocation %'!O28</f>
        <v>0</v>
      </c>
      <c r="S432" s="223">
        <f>$D432*'Staff Allocation %'!P28</f>
        <v>0</v>
      </c>
      <c r="T432" s="223">
        <f>$D432*'Staff Allocation %'!Q28</f>
        <v>0</v>
      </c>
      <c r="U432" s="223">
        <f t="shared" si="18"/>
        <v>0</v>
      </c>
    </row>
    <row r="433" spans="2:21" hidden="1" outlineLevel="1" x14ac:dyDescent="0.25">
      <c r="B433" t="str">
        <f>'Staffing Plan'!A30</f>
        <v>Employee 22</v>
      </c>
      <c r="D433" s="124">
        <f>Fringe!T31</f>
        <v>0</v>
      </c>
      <c r="F433" s="223">
        <f>$D433*'Staff Allocation %'!C29</f>
        <v>0</v>
      </c>
      <c r="G433" s="223">
        <f>$D433*'Staff Allocation %'!D29</f>
        <v>0</v>
      </c>
      <c r="H433" s="223">
        <f>$D433*'Staff Allocation %'!E29</f>
        <v>0</v>
      </c>
      <c r="I433" s="223">
        <f>$D433*'Staff Allocation %'!F29</f>
        <v>0</v>
      </c>
      <c r="J433" s="223">
        <f>$D433*'Staff Allocation %'!G29</f>
        <v>0</v>
      </c>
      <c r="K433" s="223">
        <f>$D433*'Staff Allocation %'!H29</f>
        <v>0</v>
      </c>
      <c r="L433" s="223">
        <f>$D433*'Staff Allocation %'!I29</f>
        <v>0</v>
      </c>
      <c r="M433" s="223">
        <f>$D433*'Staff Allocation %'!J29</f>
        <v>0</v>
      </c>
      <c r="N433" s="223">
        <f>$D433*'Staff Allocation %'!K29</f>
        <v>0</v>
      </c>
      <c r="O433" s="223">
        <f>$D433*'Staff Allocation %'!L29</f>
        <v>0</v>
      </c>
      <c r="P433" s="223">
        <f>$D433*'Staff Allocation %'!M29</f>
        <v>0</v>
      </c>
      <c r="Q433" s="223">
        <f>$D433*'Staff Allocation %'!N29</f>
        <v>0</v>
      </c>
      <c r="R433" s="223">
        <f>$D433*'Staff Allocation %'!O29</f>
        <v>0</v>
      </c>
      <c r="S433" s="223">
        <f>$D433*'Staff Allocation %'!P29</f>
        <v>0</v>
      </c>
      <c r="T433" s="223">
        <f>$D433*'Staff Allocation %'!Q29</f>
        <v>0</v>
      </c>
      <c r="U433" s="223">
        <f t="shared" si="18"/>
        <v>0</v>
      </c>
    </row>
    <row r="434" spans="2:21" hidden="1" outlineLevel="1" x14ac:dyDescent="0.25">
      <c r="B434" t="str">
        <f>'Staffing Plan'!A31</f>
        <v>Employee 23</v>
      </c>
      <c r="D434" s="124">
        <f>Fringe!T32</f>
        <v>0</v>
      </c>
      <c r="F434" s="223">
        <f>$D434*'Staff Allocation %'!C30</f>
        <v>0</v>
      </c>
      <c r="G434" s="223">
        <f>$D434*'Staff Allocation %'!D30</f>
        <v>0</v>
      </c>
      <c r="H434" s="223">
        <f>$D434*'Staff Allocation %'!E30</f>
        <v>0</v>
      </c>
      <c r="I434" s="223">
        <f>$D434*'Staff Allocation %'!F30</f>
        <v>0</v>
      </c>
      <c r="J434" s="223">
        <f>$D434*'Staff Allocation %'!G30</f>
        <v>0</v>
      </c>
      <c r="K434" s="223">
        <f>$D434*'Staff Allocation %'!H30</f>
        <v>0</v>
      </c>
      <c r="L434" s="223">
        <f>$D434*'Staff Allocation %'!I30</f>
        <v>0</v>
      </c>
      <c r="M434" s="223">
        <f>$D434*'Staff Allocation %'!J30</f>
        <v>0</v>
      </c>
      <c r="N434" s="223">
        <f>$D434*'Staff Allocation %'!K30</f>
        <v>0</v>
      </c>
      <c r="O434" s="223">
        <f>$D434*'Staff Allocation %'!L30</f>
        <v>0</v>
      </c>
      <c r="P434" s="223">
        <f>$D434*'Staff Allocation %'!M30</f>
        <v>0</v>
      </c>
      <c r="Q434" s="223">
        <f>$D434*'Staff Allocation %'!N30</f>
        <v>0</v>
      </c>
      <c r="R434" s="223">
        <f>$D434*'Staff Allocation %'!O30</f>
        <v>0</v>
      </c>
      <c r="S434" s="223">
        <f>$D434*'Staff Allocation %'!P30</f>
        <v>0</v>
      </c>
      <c r="T434" s="223">
        <f>$D434*'Staff Allocation %'!Q30</f>
        <v>0</v>
      </c>
      <c r="U434" s="223">
        <f t="shared" si="18"/>
        <v>0</v>
      </c>
    </row>
    <row r="435" spans="2:21" hidden="1" outlineLevel="1" x14ac:dyDescent="0.25">
      <c r="B435" t="str">
        <f>'Staffing Plan'!A32</f>
        <v>Employee 24</v>
      </c>
      <c r="D435" s="124">
        <f>Fringe!T33</f>
        <v>0</v>
      </c>
      <c r="F435" s="223">
        <f>$D435*'Staff Allocation %'!C31</f>
        <v>0</v>
      </c>
      <c r="G435" s="223">
        <f>$D435*'Staff Allocation %'!D31</f>
        <v>0</v>
      </c>
      <c r="H435" s="223">
        <f>$D435*'Staff Allocation %'!E31</f>
        <v>0</v>
      </c>
      <c r="I435" s="223">
        <f>$D435*'Staff Allocation %'!F31</f>
        <v>0</v>
      </c>
      <c r="J435" s="223">
        <f>$D435*'Staff Allocation %'!G31</f>
        <v>0</v>
      </c>
      <c r="K435" s="223">
        <f>$D435*'Staff Allocation %'!H31</f>
        <v>0</v>
      </c>
      <c r="L435" s="223">
        <f>$D435*'Staff Allocation %'!I31</f>
        <v>0</v>
      </c>
      <c r="M435" s="223">
        <f>$D435*'Staff Allocation %'!J31</f>
        <v>0</v>
      </c>
      <c r="N435" s="223">
        <f>$D435*'Staff Allocation %'!K31</f>
        <v>0</v>
      </c>
      <c r="O435" s="223">
        <f>$D435*'Staff Allocation %'!L31</f>
        <v>0</v>
      </c>
      <c r="P435" s="223">
        <f>$D435*'Staff Allocation %'!M31</f>
        <v>0</v>
      </c>
      <c r="Q435" s="223">
        <f>$D435*'Staff Allocation %'!N31</f>
        <v>0</v>
      </c>
      <c r="R435" s="223">
        <f>$D435*'Staff Allocation %'!O31</f>
        <v>0</v>
      </c>
      <c r="S435" s="223">
        <f>$D435*'Staff Allocation %'!P31</f>
        <v>0</v>
      </c>
      <c r="T435" s="223">
        <f>$D435*'Staff Allocation %'!Q31</f>
        <v>0</v>
      </c>
      <c r="U435" s="223">
        <f t="shared" si="18"/>
        <v>0</v>
      </c>
    </row>
    <row r="436" spans="2:21" hidden="1" outlineLevel="1" x14ac:dyDescent="0.25">
      <c r="B436" t="str">
        <f>'Staffing Plan'!A33</f>
        <v>Employee 25</v>
      </c>
      <c r="D436" s="124">
        <f>Fringe!T34</f>
        <v>0</v>
      </c>
      <c r="F436" s="223">
        <f>$D436*'Staff Allocation %'!C32</f>
        <v>0</v>
      </c>
      <c r="G436" s="223">
        <f>$D436*'Staff Allocation %'!D32</f>
        <v>0</v>
      </c>
      <c r="H436" s="223">
        <f>$D436*'Staff Allocation %'!E32</f>
        <v>0</v>
      </c>
      <c r="I436" s="223">
        <f>$D436*'Staff Allocation %'!F32</f>
        <v>0</v>
      </c>
      <c r="J436" s="223">
        <f>$D436*'Staff Allocation %'!G32</f>
        <v>0</v>
      </c>
      <c r="K436" s="223">
        <f>$D436*'Staff Allocation %'!H32</f>
        <v>0</v>
      </c>
      <c r="L436" s="223">
        <f>$D436*'Staff Allocation %'!I32</f>
        <v>0</v>
      </c>
      <c r="M436" s="223">
        <f>$D436*'Staff Allocation %'!J32</f>
        <v>0</v>
      </c>
      <c r="N436" s="223">
        <f>$D436*'Staff Allocation %'!K32</f>
        <v>0</v>
      </c>
      <c r="O436" s="223">
        <f>$D436*'Staff Allocation %'!L32</f>
        <v>0</v>
      </c>
      <c r="P436" s="223">
        <f>$D436*'Staff Allocation %'!M32</f>
        <v>0</v>
      </c>
      <c r="Q436" s="223">
        <f>$D436*'Staff Allocation %'!N32</f>
        <v>0</v>
      </c>
      <c r="R436" s="223">
        <f>$D436*'Staff Allocation %'!O32</f>
        <v>0</v>
      </c>
      <c r="S436" s="223">
        <f>$D436*'Staff Allocation %'!P32</f>
        <v>0</v>
      </c>
      <c r="T436" s="223">
        <f>$D436*'Staff Allocation %'!Q32</f>
        <v>0</v>
      </c>
      <c r="U436" s="223">
        <f t="shared" si="18"/>
        <v>0</v>
      </c>
    </row>
    <row r="437" spans="2:21" hidden="1" outlineLevel="1" x14ac:dyDescent="0.25">
      <c r="B437" t="str">
        <f>'Staffing Plan'!A34</f>
        <v>Employee 26</v>
      </c>
      <c r="D437" s="124">
        <f>Fringe!T35</f>
        <v>0</v>
      </c>
      <c r="F437" s="223">
        <f>$D437*'Staff Allocation %'!C33</f>
        <v>0</v>
      </c>
      <c r="G437" s="223">
        <f>$D437*'Staff Allocation %'!D33</f>
        <v>0</v>
      </c>
      <c r="H437" s="223">
        <f>$D437*'Staff Allocation %'!E33</f>
        <v>0</v>
      </c>
      <c r="I437" s="223">
        <f>$D437*'Staff Allocation %'!F33</f>
        <v>0</v>
      </c>
      <c r="J437" s="223">
        <f>$D437*'Staff Allocation %'!G33</f>
        <v>0</v>
      </c>
      <c r="K437" s="223">
        <f>$D437*'Staff Allocation %'!H33</f>
        <v>0</v>
      </c>
      <c r="L437" s="223">
        <f>$D437*'Staff Allocation %'!I33</f>
        <v>0</v>
      </c>
      <c r="M437" s="223">
        <f>$D437*'Staff Allocation %'!J33</f>
        <v>0</v>
      </c>
      <c r="N437" s="223">
        <f>$D437*'Staff Allocation %'!K33</f>
        <v>0</v>
      </c>
      <c r="O437" s="223">
        <f>$D437*'Staff Allocation %'!L33</f>
        <v>0</v>
      </c>
      <c r="P437" s="223">
        <f>$D437*'Staff Allocation %'!M33</f>
        <v>0</v>
      </c>
      <c r="Q437" s="223">
        <f>$D437*'Staff Allocation %'!N33</f>
        <v>0</v>
      </c>
      <c r="R437" s="223">
        <f>$D437*'Staff Allocation %'!O33</f>
        <v>0</v>
      </c>
      <c r="S437" s="223">
        <f>$D437*'Staff Allocation %'!P33</f>
        <v>0</v>
      </c>
      <c r="T437" s="223">
        <f>$D437*'Staff Allocation %'!Q33</f>
        <v>0</v>
      </c>
      <c r="U437" s="223">
        <f t="shared" si="18"/>
        <v>0</v>
      </c>
    </row>
    <row r="438" spans="2:21" hidden="1" outlineLevel="1" x14ac:dyDescent="0.25">
      <c r="B438" t="str">
        <f>'Staffing Plan'!A35</f>
        <v>Employee 27</v>
      </c>
      <c r="D438" s="124">
        <f>Fringe!T36</f>
        <v>0</v>
      </c>
      <c r="F438" s="223">
        <f>$D438*'Staff Allocation %'!C34</f>
        <v>0</v>
      </c>
      <c r="G438" s="223">
        <f>$D438*'Staff Allocation %'!D34</f>
        <v>0</v>
      </c>
      <c r="H438" s="223">
        <f>$D438*'Staff Allocation %'!E34</f>
        <v>0</v>
      </c>
      <c r="I438" s="223">
        <f>$D438*'Staff Allocation %'!F34</f>
        <v>0</v>
      </c>
      <c r="J438" s="223">
        <f>$D438*'Staff Allocation %'!G34</f>
        <v>0</v>
      </c>
      <c r="K438" s="223">
        <f>$D438*'Staff Allocation %'!H34</f>
        <v>0</v>
      </c>
      <c r="L438" s="223">
        <f>$D438*'Staff Allocation %'!I34</f>
        <v>0</v>
      </c>
      <c r="M438" s="223">
        <f>$D438*'Staff Allocation %'!J34</f>
        <v>0</v>
      </c>
      <c r="N438" s="223">
        <f>$D438*'Staff Allocation %'!K34</f>
        <v>0</v>
      </c>
      <c r="O438" s="223">
        <f>$D438*'Staff Allocation %'!L34</f>
        <v>0</v>
      </c>
      <c r="P438" s="223">
        <f>$D438*'Staff Allocation %'!M34</f>
        <v>0</v>
      </c>
      <c r="Q438" s="223">
        <f>$D438*'Staff Allocation %'!N34</f>
        <v>0</v>
      </c>
      <c r="R438" s="223">
        <f>$D438*'Staff Allocation %'!O34</f>
        <v>0</v>
      </c>
      <c r="S438" s="223">
        <f>$D438*'Staff Allocation %'!P34</f>
        <v>0</v>
      </c>
      <c r="T438" s="223">
        <f>$D438*'Staff Allocation %'!Q34</f>
        <v>0</v>
      </c>
      <c r="U438" s="223">
        <f t="shared" si="18"/>
        <v>0</v>
      </c>
    </row>
    <row r="439" spans="2:21" hidden="1" outlineLevel="1" x14ac:dyDescent="0.25">
      <c r="B439" t="str">
        <f>'Staffing Plan'!A36</f>
        <v>Employee 28</v>
      </c>
      <c r="D439" s="124">
        <f>Fringe!T37</f>
        <v>0</v>
      </c>
      <c r="F439" s="223">
        <f>$D439*'Staff Allocation %'!C35</f>
        <v>0</v>
      </c>
      <c r="G439" s="223">
        <f>$D439*'Staff Allocation %'!D35</f>
        <v>0</v>
      </c>
      <c r="H439" s="223">
        <f>$D439*'Staff Allocation %'!E35</f>
        <v>0</v>
      </c>
      <c r="I439" s="223">
        <f>$D439*'Staff Allocation %'!F35</f>
        <v>0</v>
      </c>
      <c r="J439" s="223">
        <f>$D439*'Staff Allocation %'!G35</f>
        <v>0</v>
      </c>
      <c r="K439" s="223">
        <f>$D439*'Staff Allocation %'!H35</f>
        <v>0</v>
      </c>
      <c r="L439" s="223">
        <f>$D439*'Staff Allocation %'!I35</f>
        <v>0</v>
      </c>
      <c r="M439" s="223">
        <f>$D439*'Staff Allocation %'!J35</f>
        <v>0</v>
      </c>
      <c r="N439" s="223">
        <f>$D439*'Staff Allocation %'!K35</f>
        <v>0</v>
      </c>
      <c r="O439" s="223">
        <f>$D439*'Staff Allocation %'!L35</f>
        <v>0</v>
      </c>
      <c r="P439" s="223">
        <f>$D439*'Staff Allocation %'!M35</f>
        <v>0</v>
      </c>
      <c r="Q439" s="223">
        <f>$D439*'Staff Allocation %'!N35</f>
        <v>0</v>
      </c>
      <c r="R439" s="223">
        <f>$D439*'Staff Allocation %'!O35</f>
        <v>0</v>
      </c>
      <c r="S439" s="223">
        <f>$D439*'Staff Allocation %'!P35</f>
        <v>0</v>
      </c>
      <c r="T439" s="223">
        <f>$D439*'Staff Allocation %'!Q35</f>
        <v>0</v>
      </c>
      <c r="U439" s="223">
        <f t="shared" si="18"/>
        <v>0</v>
      </c>
    </row>
    <row r="440" spans="2:21" hidden="1" outlineLevel="1" x14ac:dyDescent="0.25">
      <c r="B440" t="str">
        <f>'Staffing Plan'!A37</f>
        <v>Employee 29</v>
      </c>
      <c r="D440" s="124">
        <f>Fringe!T38</f>
        <v>0</v>
      </c>
      <c r="F440" s="223">
        <f>$D440*'Staff Allocation %'!C36</f>
        <v>0</v>
      </c>
      <c r="G440" s="223">
        <f>$D440*'Staff Allocation %'!D36</f>
        <v>0</v>
      </c>
      <c r="H440" s="223">
        <f>$D440*'Staff Allocation %'!E36</f>
        <v>0</v>
      </c>
      <c r="I440" s="223">
        <f>$D440*'Staff Allocation %'!F36</f>
        <v>0</v>
      </c>
      <c r="J440" s="223">
        <f>$D440*'Staff Allocation %'!G36</f>
        <v>0</v>
      </c>
      <c r="K440" s="223">
        <f>$D440*'Staff Allocation %'!H36</f>
        <v>0</v>
      </c>
      <c r="L440" s="223">
        <f>$D440*'Staff Allocation %'!I36</f>
        <v>0</v>
      </c>
      <c r="M440" s="223">
        <f>$D440*'Staff Allocation %'!J36</f>
        <v>0</v>
      </c>
      <c r="N440" s="223">
        <f>$D440*'Staff Allocation %'!K36</f>
        <v>0</v>
      </c>
      <c r="O440" s="223">
        <f>$D440*'Staff Allocation %'!L36</f>
        <v>0</v>
      </c>
      <c r="P440" s="223">
        <f>$D440*'Staff Allocation %'!M36</f>
        <v>0</v>
      </c>
      <c r="Q440" s="223">
        <f>$D440*'Staff Allocation %'!N36</f>
        <v>0</v>
      </c>
      <c r="R440" s="223">
        <f>$D440*'Staff Allocation %'!O36</f>
        <v>0</v>
      </c>
      <c r="S440" s="223">
        <f>$D440*'Staff Allocation %'!P36</f>
        <v>0</v>
      </c>
      <c r="T440" s="223">
        <f>$D440*'Staff Allocation %'!Q36</f>
        <v>0</v>
      </c>
      <c r="U440" s="223">
        <f t="shared" si="18"/>
        <v>0</v>
      </c>
    </row>
    <row r="441" spans="2:21" hidden="1" outlineLevel="1" x14ac:dyDescent="0.25">
      <c r="B441" t="str">
        <f>'Staffing Plan'!A38</f>
        <v>Employee 30</v>
      </c>
      <c r="D441" s="124">
        <f>Fringe!T39</f>
        <v>0</v>
      </c>
      <c r="F441" s="223">
        <f>$D441*'Staff Allocation %'!C37</f>
        <v>0</v>
      </c>
      <c r="G441" s="223">
        <f>$D441*'Staff Allocation %'!D37</f>
        <v>0</v>
      </c>
      <c r="H441" s="223">
        <f>$D441*'Staff Allocation %'!E37</f>
        <v>0</v>
      </c>
      <c r="I441" s="223">
        <f>$D441*'Staff Allocation %'!F37</f>
        <v>0</v>
      </c>
      <c r="J441" s="223">
        <f>$D441*'Staff Allocation %'!G37</f>
        <v>0</v>
      </c>
      <c r="K441" s="223">
        <f>$D441*'Staff Allocation %'!H37</f>
        <v>0</v>
      </c>
      <c r="L441" s="223">
        <f>$D441*'Staff Allocation %'!I37</f>
        <v>0</v>
      </c>
      <c r="M441" s="223">
        <f>$D441*'Staff Allocation %'!J37</f>
        <v>0</v>
      </c>
      <c r="N441" s="223">
        <f>$D441*'Staff Allocation %'!K37</f>
        <v>0</v>
      </c>
      <c r="O441" s="223">
        <f>$D441*'Staff Allocation %'!L37</f>
        <v>0</v>
      </c>
      <c r="P441" s="223">
        <f>$D441*'Staff Allocation %'!M37</f>
        <v>0</v>
      </c>
      <c r="Q441" s="223">
        <f>$D441*'Staff Allocation %'!N37</f>
        <v>0</v>
      </c>
      <c r="R441" s="223">
        <f>$D441*'Staff Allocation %'!O37</f>
        <v>0</v>
      </c>
      <c r="S441" s="223">
        <f>$D441*'Staff Allocation %'!P37</f>
        <v>0</v>
      </c>
      <c r="T441" s="223">
        <f>$D441*'Staff Allocation %'!Q37</f>
        <v>0</v>
      </c>
      <c r="U441" s="223">
        <f t="shared" si="18"/>
        <v>0</v>
      </c>
    </row>
    <row r="442" spans="2:21" hidden="1" outlineLevel="1" x14ac:dyDescent="0.25">
      <c r="B442" t="str">
        <f>'Staffing Plan'!A39</f>
        <v>Employee 31</v>
      </c>
      <c r="D442" s="124">
        <f>Fringe!T40</f>
        <v>0</v>
      </c>
      <c r="F442" s="223">
        <f>$D442*'Staff Allocation %'!C38</f>
        <v>0</v>
      </c>
      <c r="G442" s="223">
        <f>$D442*'Staff Allocation %'!D38</f>
        <v>0</v>
      </c>
      <c r="H442" s="223">
        <f>$D442*'Staff Allocation %'!E38</f>
        <v>0</v>
      </c>
      <c r="I442" s="223">
        <f>$D442*'Staff Allocation %'!F38</f>
        <v>0</v>
      </c>
      <c r="J442" s="223">
        <f>$D442*'Staff Allocation %'!G38</f>
        <v>0</v>
      </c>
      <c r="K442" s="223">
        <f>$D442*'Staff Allocation %'!H38</f>
        <v>0</v>
      </c>
      <c r="L442" s="223">
        <f>$D442*'Staff Allocation %'!I38</f>
        <v>0</v>
      </c>
      <c r="M442" s="223">
        <f>$D442*'Staff Allocation %'!J38</f>
        <v>0</v>
      </c>
      <c r="N442" s="223">
        <f>$D442*'Staff Allocation %'!K38</f>
        <v>0</v>
      </c>
      <c r="O442" s="223">
        <f>$D442*'Staff Allocation %'!L38</f>
        <v>0</v>
      </c>
      <c r="P442" s="223">
        <f>$D442*'Staff Allocation %'!M38</f>
        <v>0</v>
      </c>
      <c r="Q442" s="223">
        <f>$D442*'Staff Allocation %'!N38</f>
        <v>0</v>
      </c>
      <c r="R442" s="223">
        <f>$D442*'Staff Allocation %'!O38</f>
        <v>0</v>
      </c>
      <c r="S442" s="223">
        <f>$D442*'Staff Allocation %'!P38</f>
        <v>0</v>
      </c>
      <c r="T442" s="223">
        <f>$D442*'Staff Allocation %'!Q38</f>
        <v>0</v>
      </c>
      <c r="U442" s="223">
        <f t="shared" si="18"/>
        <v>0</v>
      </c>
    </row>
    <row r="443" spans="2:21" hidden="1" outlineLevel="1" x14ac:dyDescent="0.25">
      <c r="B443" t="str">
        <f>'Staffing Plan'!A40</f>
        <v>Employee 32</v>
      </c>
      <c r="D443" s="124">
        <f>Fringe!T41</f>
        <v>0</v>
      </c>
      <c r="F443" s="223">
        <f>$D443*'Staff Allocation %'!C39</f>
        <v>0</v>
      </c>
      <c r="G443" s="223">
        <f>$D443*'Staff Allocation %'!D39</f>
        <v>0</v>
      </c>
      <c r="H443" s="223">
        <f>$D443*'Staff Allocation %'!E39</f>
        <v>0</v>
      </c>
      <c r="I443" s="223">
        <f>$D443*'Staff Allocation %'!F39</f>
        <v>0</v>
      </c>
      <c r="J443" s="223">
        <f>$D443*'Staff Allocation %'!G39</f>
        <v>0</v>
      </c>
      <c r="K443" s="223">
        <f>$D443*'Staff Allocation %'!H39</f>
        <v>0</v>
      </c>
      <c r="L443" s="223">
        <f>$D443*'Staff Allocation %'!I39</f>
        <v>0</v>
      </c>
      <c r="M443" s="223">
        <f>$D443*'Staff Allocation %'!J39</f>
        <v>0</v>
      </c>
      <c r="N443" s="223">
        <f>$D443*'Staff Allocation %'!K39</f>
        <v>0</v>
      </c>
      <c r="O443" s="223">
        <f>$D443*'Staff Allocation %'!L39</f>
        <v>0</v>
      </c>
      <c r="P443" s="223">
        <f>$D443*'Staff Allocation %'!M39</f>
        <v>0</v>
      </c>
      <c r="Q443" s="223">
        <f>$D443*'Staff Allocation %'!N39</f>
        <v>0</v>
      </c>
      <c r="R443" s="223">
        <f>$D443*'Staff Allocation %'!O39</f>
        <v>0</v>
      </c>
      <c r="S443" s="223">
        <f>$D443*'Staff Allocation %'!P39</f>
        <v>0</v>
      </c>
      <c r="T443" s="223">
        <f>$D443*'Staff Allocation %'!Q39</f>
        <v>0</v>
      </c>
      <c r="U443" s="223">
        <f t="shared" si="18"/>
        <v>0</v>
      </c>
    </row>
    <row r="444" spans="2:21" hidden="1" outlineLevel="1" x14ac:dyDescent="0.25">
      <c r="B444" t="str">
        <f>'Staffing Plan'!A41</f>
        <v>Employee 33</v>
      </c>
      <c r="D444" s="124">
        <f>Fringe!T42</f>
        <v>0</v>
      </c>
      <c r="F444" s="223">
        <f>$D444*'Staff Allocation %'!C40</f>
        <v>0</v>
      </c>
      <c r="G444" s="223">
        <f>$D444*'Staff Allocation %'!D40</f>
        <v>0</v>
      </c>
      <c r="H444" s="223">
        <f>$D444*'Staff Allocation %'!E40</f>
        <v>0</v>
      </c>
      <c r="I444" s="223">
        <f>$D444*'Staff Allocation %'!F40</f>
        <v>0</v>
      </c>
      <c r="J444" s="223">
        <f>$D444*'Staff Allocation %'!G40</f>
        <v>0</v>
      </c>
      <c r="K444" s="223">
        <f>$D444*'Staff Allocation %'!H40</f>
        <v>0</v>
      </c>
      <c r="L444" s="223">
        <f>$D444*'Staff Allocation %'!I40</f>
        <v>0</v>
      </c>
      <c r="M444" s="223">
        <f>$D444*'Staff Allocation %'!J40</f>
        <v>0</v>
      </c>
      <c r="N444" s="223">
        <f>$D444*'Staff Allocation %'!K40</f>
        <v>0</v>
      </c>
      <c r="O444" s="223">
        <f>$D444*'Staff Allocation %'!L40</f>
        <v>0</v>
      </c>
      <c r="P444" s="223">
        <f>$D444*'Staff Allocation %'!M40</f>
        <v>0</v>
      </c>
      <c r="Q444" s="223">
        <f>$D444*'Staff Allocation %'!N40</f>
        <v>0</v>
      </c>
      <c r="R444" s="223">
        <f>$D444*'Staff Allocation %'!O40</f>
        <v>0</v>
      </c>
      <c r="S444" s="223">
        <f>$D444*'Staff Allocation %'!P40</f>
        <v>0</v>
      </c>
      <c r="T444" s="223">
        <f>$D444*'Staff Allocation %'!Q40</f>
        <v>0</v>
      </c>
      <c r="U444" s="223">
        <f t="shared" si="18"/>
        <v>0</v>
      </c>
    </row>
    <row r="445" spans="2:21" hidden="1" outlineLevel="1" x14ac:dyDescent="0.25">
      <c r="B445" t="str">
        <f>'Staffing Plan'!A42</f>
        <v>Employee 34</v>
      </c>
      <c r="D445" s="124">
        <f>Fringe!T43</f>
        <v>0</v>
      </c>
      <c r="F445" s="223">
        <f>$D445*'Staff Allocation %'!C41</f>
        <v>0</v>
      </c>
      <c r="G445" s="223">
        <f>$D445*'Staff Allocation %'!D41</f>
        <v>0</v>
      </c>
      <c r="H445" s="223">
        <f>$D445*'Staff Allocation %'!E41</f>
        <v>0</v>
      </c>
      <c r="I445" s="223">
        <f>$D445*'Staff Allocation %'!F41</f>
        <v>0</v>
      </c>
      <c r="J445" s="223">
        <f>$D445*'Staff Allocation %'!G41</f>
        <v>0</v>
      </c>
      <c r="K445" s="223">
        <f>$D445*'Staff Allocation %'!H41</f>
        <v>0</v>
      </c>
      <c r="L445" s="223">
        <f>$D445*'Staff Allocation %'!I41</f>
        <v>0</v>
      </c>
      <c r="M445" s="223">
        <f>$D445*'Staff Allocation %'!J41</f>
        <v>0</v>
      </c>
      <c r="N445" s="223">
        <f>$D445*'Staff Allocation %'!K41</f>
        <v>0</v>
      </c>
      <c r="O445" s="223">
        <f>$D445*'Staff Allocation %'!L41</f>
        <v>0</v>
      </c>
      <c r="P445" s="223">
        <f>$D445*'Staff Allocation %'!M41</f>
        <v>0</v>
      </c>
      <c r="Q445" s="223">
        <f>$D445*'Staff Allocation %'!N41</f>
        <v>0</v>
      </c>
      <c r="R445" s="223">
        <f>$D445*'Staff Allocation %'!O41</f>
        <v>0</v>
      </c>
      <c r="S445" s="223">
        <f>$D445*'Staff Allocation %'!P41</f>
        <v>0</v>
      </c>
      <c r="T445" s="223">
        <f>$D445*'Staff Allocation %'!Q41</f>
        <v>0</v>
      </c>
      <c r="U445" s="223">
        <f t="shared" si="18"/>
        <v>0</v>
      </c>
    </row>
    <row r="446" spans="2:21" hidden="1" outlineLevel="1" x14ac:dyDescent="0.25">
      <c r="B446" t="str">
        <f>'Staffing Plan'!A43</f>
        <v>Employee 35</v>
      </c>
      <c r="D446" s="124">
        <f>Fringe!T44</f>
        <v>0</v>
      </c>
      <c r="F446" s="223">
        <f>$D446*'Staff Allocation %'!C42</f>
        <v>0</v>
      </c>
      <c r="G446" s="223">
        <f>$D446*'Staff Allocation %'!D42</f>
        <v>0</v>
      </c>
      <c r="H446" s="223">
        <f>$D446*'Staff Allocation %'!E42</f>
        <v>0</v>
      </c>
      <c r="I446" s="223">
        <f>$D446*'Staff Allocation %'!F42</f>
        <v>0</v>
      </c>
      <c r="J446" s="223">
        <f>$D446*'Staff Allocation %'!G42</f>
        <v>0</v>
      </c>
      <c r="K446" s="223">
        <f>$D446*'Staff Allocation %'!H42</f>
        <v>0</v>
      </c>
      <c r="L446" s="223">
        <f>$D446*'Staff Allocation %'!I42</f>
        <v>0</v>
      </c>
      <c r="M446" s="223">
        <f>$D446*'Staff Allocation %'!J42</f>
        <v>0</v>
      </c>
      <c r="N446" s="223">
        <f>$D446*'Staff Allocation %'!K42</f>
        <v>0</v>
      </c>
      <c r="O446" s="223">
        <f>$D446*'Staff Allocation %'!L42</f>
        <v>0</v>
      </c>
      <c r="P446" s="223">
        <f>$D446*'Staff Allocation %'!M42</f>
        <v>0</v>
      </c>
      <c r="Q446" s="223">
        <f>$D446*'Staff Allocation %'!N42</f>
        <v>0</v>
      </c>
      <c r="R446" s="223">
        <f>$D446*'Staff Allocation %'!O42</f>
        <v>0</v>
      </c>
      <c r="S446" s="223">
        <f>$D446*'Staff Allocation %'!P42</f>
        <v>0</v>
      </c>
      <c r="T446" s="223">
        <f>$D446*'Staff Allocation %'!Q42</f>
        <v>0</v>
      </c>
      <c r="U446" s="223">
        <f t="shared" si="18"/>
        <v>0</v>
      </c>
    </row>
    <row r="447" spans="2:21" hidden="1" outlineLevel="1" x14ac:dyDescent="0.25">
      <c r="B447" t="str">
        <f>'Staffing Plan'!A44</f>
        <v>Employee 36</v>
      </c>
      <c r="D447" s="124">
        <f>Fringe!T45</f>
        <v>0</v>
      </c>
      <c r="F447" s="223">
        <f>$D447*'Staff Allocation %'!C43</f>
        <v>0</v>
      </c>
      <c r="G447" s="223">
        <f>$D447*'Staff Allocation %'!D43</f>
        <v>0</v>
      </c>
      <c r="H447" s="223">
        <f>$D447*'Staff Allocation %'!E43</f>
        <v>0</v>
      </c>
      <c r="I447" s="223">
        <f>$D447*'Staff Allocation %'!F43</f>
        <v>0</v>
      </c>
      <c r="J447" s="223">
        <f>$D447*'Staff Allocation %'!G43</f>
        <v>0</v>
      </c>
      <c r="K447" s="223">
        <f>$D447*'Staff Allocation %'!H43</f>
        <v>0</v>
      </c>
      <c r="L447" s="223">
        <f>$D447*'Staff Allocation %'!I43</f>
        <v>0</v>
      </c>
      <c r="M447" s="223">
        <f>$D447*'Staff Allocation %'!J43</f>
        <v>0</v>
      </c>
      <c r="N447" s="223">
        <f>$D447*'Staff Allocation %'!K43</f>
        <v>0</v>
      </c>
      <c r="O447" s="223">
        <f>$D447*'Staff Allocation %'!L43</f>
        <v>0</v>
      </c>
      <c r="P447" s="223">
        <f>$D447*'Staff Allocation %'!M43</f>
        <v>0</v>
      </c>
      <c r="Q447" s="223">
        <f>$D447*'Staff Allocation %'!N43</f>
        <v>0</v>
      </c>
      <c r="R447" s="223">
        <f>$D447*'Staff Allocation %'!O43</f>
        <v>0</v>
      </c>
      <c r="S447" s="223">
        <f>$D447*'Staff Allocation %'!P43</f>
        <v>0</v>
      </c>
      <c r="T447" s="223">
        <f>$D447*'Staff Allocation %'!Q43</f>
        <v>0</v>
      </c>
      <c r="U447" s="223">
        <f t="shared" si="18"/>
        <v>0</v>
      </c>
    </row>
    <row r="448" spans="2:21" hidden="1" outlineLevel="1" x14ac:dyDescent="0.25">
      <c r="B448" t="str">
        <f>'Staffing Plan'!A45</f>
        <v>Employee 37</v>
      </c>
      <c r="D448" s="124">
        <f>Fringe!T46</f>
        <v>0</v>
      </c>
      <c r="F448" s="223">
        <f>$D448*'Staff Allocation %'!C44</f>
        <v>0</v>
      </c>
      <c r="G448" s="223">
        <f>$D448*'Staff Allocation %'!D44</f>
        <v>0</v>
      </c>
      <c r="H448" s="223">
        <f>$D448*'Staff Allocation %'!E44</f>
        <v>0</v>
      </c>
      <c r="I448" s="223">
        <f>$D448*'Staff Allocation %'!F44</f>
        <v>0</v>
      </c>
      <c r="J448" s="223">
        <f>$D448*'Staff Allocation %'!G44</f>
        <v>0</v>
      </c>
      <c r="K448" s="223">
        <f>$D448*'Staff Allocation %'!H44</f>
        <v>0</v>
      </c>
      <c r="L448" s="223">
        <f>$D448*'Staff Allocation %'!I44</f>
        <v>0</v>
      </c>
      <c r="M448" s="223">
        <f>$D448*'Staff Allocation %'!J44</f>
        <v>0</v>
      </c>
      <c r="N448" s="223">
        <f>$D448*'Staff Allocation %'!K44</f>
        <v>0</v>
      </c>
      <c r="O448" s="223">
        <f>$D448*'Staff Allocation %'!L44</f>
        <v>0</v>
      </c>
      <c r="P448" s="223">
        <f>$D448*'Staff Allocation %'!M44</f>
        <v>0</v>
      </c>
      <c r="Q448" s="223">
        <f>$D448*'Staff Allocation %'!N44</f>
        <v>0</v>
      </c>
      <c r="R448" s="223">
        <f>$D448*'Staff Allocation %'!O44</f>
        <v>0</v>
      </c>
      <c r="S448" s="223">
        <f>$D448*'Staff Allocation %'!P44</f>
        <v>0</v>
      </c>
      <c r="T448" s="223">
        <f>$D448*'Staff Allocation %'!Q44</f>
        <v>0</v>
      </c>
      <c r="U448" s="223">
        <f t="shared" si="18"/>
        <v>0</v>
      </c>
    </row>
    <row r="449" spans="2:21" hidden="1" outlineLevel="1" x14ac:dyDescent="0.25">
      <c r="B449" t="str">
        <f>'Staffing Plan'!A46</f>
        <v>Employee 38</v>
      </c>
      <c r="D449" s="124">
        <f>Fringe!T47</f>
        <v>0</v>
      </c>
      <c r="F449" s="223">
        <f>$D449*'Staff Allocation %'!C45</f>
        <v>0</v>
      </c>
      <c r="G449" s="223">
        <f>$D449*'Staff Allocation %'!D45</f>
        <v>0</v>
      </c>
      <c r="H449" s="223">
        <f>$D449*'Staff Allocation %'!E45</f>
        <v>0</v>
      </c>
      <c r="I449" s="223">
        <f>$D449*'Staff Allocation %'!F45</f>
        <v>0</v>
      </c>
      <c r="J449" s="223">
        <f>$D449*'Staff Allocation %'!G45</f>
        <v>0</v>
      </c>
      <c r="K449" s="223">
        <f>$D449*'Staff Allocation %'!H45</f>
        <v>0</v>
      </c>
      <c r="L449" s="223">
        <f>$D449*'Staff Allocation %'!I45</f>
        <v>0</v>
      </c>
      <c r="M449" s="223">
        <f>$D449*'Staff Allocation %'!J45</f>
        <v>0</v>
      </c>
      <c r="N449" s="223">
        <f>$D449*'Staff Allocation %'!K45</f>
        <v>0</v>
      </c>
      <c r="O449" s="223">
        <f>$D449*'Staff Allocation %'!L45</f>
        <v>0</v>
      </c>
      <c r="P449" s="223">
        <f>$D449*'Staff Allocation %'!M45</f>
        <v>0</v>
      </c>
      <c r="Q449" s="223">
        <f>$D449*'Staff Allocation %'!N45</f>
        <v>0</v>
      </c>
      <c r="R449" s="223">
        <f>$D449*'Staff Allocation %'!O45</f>
        <v>0</v>
      </c>
      <c r="S449" s="223">
        <f>$D449*'Staff Allocation %'!P45</f>
        <v>0</v>
      </c>
      <c r="T449" s="223">
        <f>$D449*'Staff Allocation %'!Q45</f>
        <v>0</v>
      </c>
      <c r="U449" s="223">
        <f t="shared" si="18"/>
        <v>0</v>
      </c>
    </row>
    <row r="450" spans="2:21" hidden="1" outlineLevel="1" x14ac:dyDescent="0.25">
      <c r="B450" t="str">
        <f>'Staffing Plan'!A47</f>
        <v>Employee 39</v>
      </c>
      <c r="D450" s="124">
        <f>Fringe!T48</f>
        <v>0</v>
      </c>
      <c r="F450" s="223">
        <f>$D450*'Staff Allocation %'!C46</f>
        <v>0</v>
      </c>
      <c r="G450" s="223">
        <f>$D450*'Staff Allocation %'!D46</f>
        <v>0</v>
      </c>
      <c r="H450" s="223">
        <f>$D450*'Staff Allocation %'!E46</f>
        <v>0</v>
      </c>
      <c r="I450" s="223">
        <f>$D450*'Staff Allocation %'!F46</f>
        <v>0</v>
      </c>
      <c r="J450" s="223">
        <f>$D450*'Staff Allocation %'!G46</f>
        <v>0</v>
      </c>
      <c r="K450" s="223">
        <f>$D450*'Staff Allocation %'!H46</f>
        <v>0</v>
      </c>
      <c r="L450" s="223">
        <f>$D450*'Staff Allocation %'!I46</f>
        <v>0</v>
      </c>
      <c r="M450" s="223">
        <f>$D450*'Staff Allocation %'!J46</f>
        <v>0</v>
      </c>
      <c r="N450" s="223">
        <f>$D450*'Staff Allocation %'!K46</f>
        <v>0</v>
      </c>
      <c r="O450" s="223">
        <f>$D450*'Staff Allocation %'!L46</f>
        <v>0</v>
      </c>
      <c r="P450" s="223">
        <f>$D450*'Staff Allocation %'!M46</f>
        <v>0</v>
      </c>
      <c r="Q450" s="223">
        <f>$D450*'Staff Allocation %'!N46</f>
        <v>0</v>
      </c>
      <c r="R450" s="223">
        <f>$D450*'Staff Allocation %'!O46</f>
        <v>0</v>
      </c>
      <c r="S450" s="223">
        <f>$D450*'Staff Allocation %'!P46</f>
        <v>0</v>
      </c>
      <c r="T450" s="223">
        <f>$D450*'Staff Allocation %'!Q46</f>
        <v>0</v>
      </c>
      <c r="U450" s="223">
        <f t="shared" si="18"/>
        <v>0</v>
      </c>
    </row>
    <row r="451" spans="2:21" hidden="1" outlineLevel="1" x14ac:dyDescent="0.25">
      <c r="B451" t="str">
        <f>'Staffing Plan'!A48</f>
        <v>Employee 40</v>
      </c>
      <c r="D451" s="124">
        <f>Fringe!T49</f>
        <v>0</v>
      </c>
      <c r="F451" s="223">
        <f>$D451*'Staff Allocation %'!C47</f>
        <v>0</v>
      </c>
      <c r="G451" s="223">
        <f>$D451*'Staff Allocation %'!D47</f>
        <v>0</v>
      </c>
      <c r="H451" s="223">
        <f>$D451*'Staff Allocation %'!E47</f>
        <v>0</v>
      </c>
      <c r="I451" s="223">
        <f>$D451*'Staff Allocation %'!F47</f>
        <v>0</v>
      </c>
      <c r="J451" s="223">
        <f>$D451*'Staff Allocation %'!G47</f>
        <v>0</v>
      </c>
      <c r="K451" s="223">
        <f>$D451*'Staff Allocation %'!H47</f>
        <v>0</v>
      </c>
      <c r="L451" s="223">
        <f>$D451*'Staff Allocation %'!I47</f>
        <v>0</v>
      </c>
      <c r="M451" s="223">
        <f>$D451*'Staff Allocation %'!J47</f>
        <v>0</v>
      </c>
      <c r="N451" s="223">
        <f>$D451*'Staff Allocation %'!K47</f>
        <v>0</v>
      </c>
      <c r="O451" s="223">
        <f>$D451*'Staff Allocation %'!L47</f>
        <v>0</v>
      </c>
      <c r="P451" s="223">
        <f>$D451*'Staff Allocation %'!M47</f>
        <v>0</v>
      </c>
      <c r="Q451" s="223">
        <f>$D451*'Staff Allocation %'!N47</f>
        <v>0</v>
      </c>
      <c r="R451" s="223">
        <f>$D451*'Staff Allocation %'!O47</f>
        <v>0</v>
      </c>
      <c r="S451" s="223">
        <f>$D451*'Staff Allocation %'!P47</f>
        <v>0</v>
      </c>
      <c r="T451" s="223">
        <f>$D451*'Staff Allocation %'!Q47</f>
        <v>0</v>
      </c>
      <c r="U451" s="223">
        <f t="shared" si="18"/>
        <v>0</v>
      </c>
    </row>
    <row r="452" spans="2:21" hidden="1" outlineLevel="1" x14ac:dyDescent="0.25">
      <c r="B452" t="str">
        <f>'Staffing Plan'!A49</f>
        <v>Employee 41</v>
      </c>
      <c r="D452" s="124">
        <f>Fringe!T50</f>
        <v>0</v>
      </c>
      <c r="F452" s="223">
        <f>$D452*'Staff Allocation %'!C48</f>
        <v>0</v>
      </c>
      <c r="G452" s="223">
        <f>$D452*'Staff Allocation %'!D48</f>
        <v>0</v>
      </c>
      <c r="H452" s="223">
        <f>$D452*'Staff Allocation %'!E48</f>
        <v>0</v>
      </c>
      <c r="I452" s="223">
        <f>$D452*'Staff Allocation %'!F48</f>
        <v>0</v>
      </c>
      <c r="J452" s="223">
        <f>$D452*'Staff Allocation %'!G48</f>
        <v>0</v>
      </c>
      <c r="K452" s="223">
        <f>$D452*'Staff Allocation %'!H48</f>
        <v>0</v>
      </c>
      <c r="L452" s="223">
        <f>$D452*'Staff Allocation %'!I48</f>
        <v>0</v>
      </c>
      <c r="M452" s="223">
        <f>$D452*'Staff Allocation %'!J48</f>
        <v>0</v>
      </c>
      <c r="N452" s="223">
        <f>$D452*'Staff Allocation %'!K48</f>
        <v>0</v>
      </c>
      <c r="O452" s="223">
        <f>$D452*'Staff Allocation %'!L48</f>
        <v>0</v>
      </c>
      <c r="P452" s="223">
        <f>$D452*'Staff Allocation %'!M48</f>
        <v>0</v>
      </c>
      <c r="Q452" s="223">
        <f>$D452*'Staff Allocation %'!N48</f>
        <v>0</v>
      </c>
      <c r="R452" s="223">
        <f>$D452*'Staff Allocation %'!O48</f>
        <v>0</v>
      </c>
      <c r="S452" s="223">
        <f>$D452*'Staff Allocation %'!P48</f>
        <v>0</v>
      </c>
      <c r="T452" s="223">
        <f>$D452*'Staff Allocation %'!Q48</f>
        <v>0</v>
      </c>
      <c r="U452" s="223">
        <f t="shared" si="18"/>
        <v>0</v>
      </c>
    </row>
    <row r="453" spans="2:21" hidden="1" outlineLevel="1" x14ac:dyDescent="0.25">
      <c r="B453" t="str">
        <f>'Staffing Plan'!A50</f>
        <v>Employee 42</v>
      </c>
      <c r="D453" s="124">
        <f>Fringe!T51</f>
        <v>0</v>
      </c>
      <c r="F453" s="223">
        <f>$D453*'Staff Allocation %'!C49</f>
        <v>0</v>
      </c>
      <c r="G453" s="223">
        <f>$D453*'Staff Allocation %'!D49</f>
        <v>0</v>
      </c>
      <c r="H453" s="223">
        <f>$D453*'Staff Allocation %'!E49</f>
        <v>0</v>
      </c>
      <c r="I453" s="223">
        <f>$D453*'Staff Allocation %'!F49</f>
        <v>0</v>
      </c>
      <c r="J453" s="223">
        <f>$D453*'Staff Allocation %'!G49</f>
        <v>0</v>
      </c>
      <c r="K453" s="223">
        <f>$D453*'Staff Allocation %'!H49</f>
        <v>0</v>
      </c>
      <c r="L453" s="223">
        <f>$D453*'Staff Allocation %'!I49</f>
        <v>0</v>
      </c>
      <c r="M453" s="223">
        <f>$D453*'Staff Allocation %'!J49</f>
        <v>0</v>
      </c>
      <c r="N453" s="223">
        <f>$D453*'Staff Allocation %'!K49</f>
        <v>0</v>
      </c>
      <c r="O453" s="223">
        <f>$D453*'Staff Allocation %'!L49</f>
        <v>0</v>
      </c>
      <c r="P453" s="223">
        <f>$D453*'Staff Allocation %'!M49</f>
        <v>0</v>
      </c>
      <c r="Q453" s="223">
        <f>$D453*'Staff Allocation %'!N49</f>
        <v>0</v>
      </c>
      <c r="R453" s="223">
        <f>$D453*'Staff Allocation %'!O49</f>
        <v>0</v>
      </c>
      <c r="S453" s="223">
        <f>$D453*'Staff Allocation %'!P49</f>
        <v>0</v>
      </c>
      <c r="T453" s="223">
        <f>$D453*'Staff Allocation %'!Q49</f>
        <v>0</v>
      </c>
      <c r="U453" s="223">
        <f t="shared" si="18"/>
        <v>0</v>
      </c>
    </row>
    <row r="454" spans="2:21" hidden="1" outlineLevel="1" x14ac:dyDescent="0.25">
      <c r="B454" t="str">
        <f>'Staffing Plan'!A51</f>
        <v>Employee 43</v>
      </c>
      <c r="D454" s="124">
        <f>Fringe!T52</f>
        <v>0</v>
      </c>
      <c r="F454" s="223">
        <f>$D454*'Staff Allocation %'!C50</f>
        <v>0</v>
      </c>
      <c r="G454" s="223">
        <f>$D454*'Staff Allocation %'!D50</f>
        <v>0</v>
      </c>
      <c r="H454" s="223">
        <f>$D454*'Staff Allocation %'!E50</f>
        <v>0</v>
      </c>
      <c r="I454" s="223">
        <f>$D454*'Staff Allocation %'!F50</f>
        <v>0</v>
      </c>
      <c r="J454" s="223">
        <f>$D454*'Staff Allocation %'!G50</f>
        <v>0</v>
      </c>
      <c r="K454" s="223">
        <f>$D454*'Staff Allocation %'!H50</f>
        <v>0</v>
      </c>
      <c r="L454" s="223">
        <f>$D454*'Staff Allocation %'!I50</f>
        <v>0</v>
      </c>
      <c r="M454" s="223">
        <f>$D454*'Staff Allocation %'!J50</f>
        <v>0</v>
      </c>
      <c r="N454" s="223">
        <f>$D454*'Staff Allocation %'!K50</f>
        <v>0</v>
      </c>
      <c r="O454" s="223">
        <f>$D454*'Staff Allocation %'!L50</f>
        <v>0</v>
      </c>
      <c r="P454" s="223">
        <f>$D454*'Staff Allocation %'!M50</f>
        <v>0</v>
      </c>
      <c r="Q454" s="223">
        <f>$D454*'Staff Allocation %'!N50</f>
        <v>0</v>
      </c>
      <c r="R454" s="223">
        <f>$D454*'Staff Allocation %'!O50</f>
        <v>0</v>
      </c>
      <c r="S454" s="223">
        <f>$D454*'Staff Allocation %'!P50</f>
        <v>0</v>
      </c>
      <c r="T454" s="223">
        <f>$D454*'Staff Allocation %'!Q50</f>
        <v>0</v>
      </c>
      <c r="U454" s="223">
        <f t="shared" si="18"/>
        <v>0</v>
      </c>
    </row>
    <row r="455" spans="2:21" hidden="1" outlineLevel="1" x14ac:dyDescent="0.25">
      <c r="B455" t="str">
        <f>'Staffing Plan'!A52</f>
        <v>Employee 44</v>
      </c>
      <c r="D455" s="124">
        <f>Fringe!T53</f>
        <v>0</v>
      </c>
      <c r="F455" s="223">
        <f>$D455*'Staff Allocation %'!C51</f>
        <v>0</v>
      </c>
      <c r="G455" s="223">
        <f>$D455*'Staff Allocation %'!D51</f>
        <v>0</v>
      </c>
      <c r="H455" s="223">
        <f>$D455*'Staff Allocation %'!E51</f>
        <v>0</v>
      </c>
      <c r="I455" s="223">
        <f>$D455*'Staff Allocation %'!F51</f>
        <v>0</v>
      </c>
      <c r="J455" s="223">
        <f>$D455*'Staff Allocation %'!G51</f>
        <v>0</v>
      </c>
      <c r="K455" s="223">
        <f>$D455*'Staff Allocation %'!H51</f>
        <v>0</v>
      </c>
      <c r="L455" s="223">
        <f>$D455*'Staff Allocation %'!I51</f>
        <v>0</v>
      </c>
      <c r="M455" s="223">
        <f>$D455*'Staff Allocation %'!J51</f>
        <v>0</v>
      </c>
      <c r="N455" s="223">
        <f>$D455*'Staff Allocation %'!K51</f>
        <v>0</v>
      </c>
      <c r="O455" s="223">
        <f>$D455*'Staff Allocation %'!L51</f>
        <v>0</v>
      </c>
      <c r="P455" s="223">
        <f>$D455*'Staff Allocation %'!M51</f>
        <v>0</v>
      </c>
      <c r="Q455" s="223">
        <f>$D455*'Staff Allocation %'!N51</f>
        <v>0</v>
      </c>
      <c r="R455" s="223">
        <f>$D455*'Staff Allocation %'!O51</f>
        <v>0</v>
      </c>
      <c r="S455" s="223">
        <f>$D455*'Staff Allocation %'!P51</f>
        <v>0</v>
      </c>
      <c r="T455" s="223">
        <f>$D455*'Staff Allocation %'!Q51</f>
        <v>0</v>
      </c>
      <c r="U455" s="223">
        <f t="shared" si="18"/>
        <v>0</v>
      </c>
    </row>
    <row r="456" spans="2:21" hidden="1" outlineLevel="1" x14ac:dyDescent="0.25">
      <c r="B456" t="str">
        <f>'Staffing Plan'!A53</f>
        <v>Employee 45</v>
      </c>
      <c r="D456" s="124">
        <f>Fringe!T54</f>
        <v>0</v>
      </c>
      <c r="F456" s="223">
        <f>$D456*'Staff Allocation %'!C52</f>
        <v>0</v>
      </c>
      <c r="G456" s="223">
        <f>$D456*'Staff Allocation %'!D52</f>
        <v>0</v>
      </c>
      <c r="H456" s="223">
        <f>$D456*'Staff Allocation %'!E52</f>
        <v>0</v>
      </c>
      <c r="I456" s="223">
        <f>$D456*'Staff Allocation %'!F52</f>
        <v>0</v>
      </c>
      <c r="J456" s="223">
        <f>$D456*'Staff Allocation %'!G52</f>
        <v>0</v>
      </c>
      <c r="K456" s="223">
        <f>$D456*'Staff Allocation %'!H52</f>
        <v>0</v>
      </c>
      <c r="L456" s="223">
        <f>$D456*'Staff Allocation %'!I52</f>
        <v>0</v>
      </c>
      <c r="M456" s="223">
        <f>$D456*'Staff Allocation %'!J52</f>
        <v>0</v>
      </c>
      <c r="N456" s="223">
        <f>$D456*'Staff Allocation %'!K52</f>
        <v>0</v>
      </c>
      <c r="O456" s="223">
        <f>$D456*'Staff Allocation %'!L52</f>
        <v>0</v>
      </c>
      <c r="P456" s="223">
        <f>$D456*'Staff Allocation %'!M52</f>
        <v>0</v>
      </c>
      <c r="Q456" s="223">
        <f>$D456*'Staff Allocation %'!N52</f>
        <v>0</v>
      </c>
      <c r="R456" s="223">
        <f>$D456*'Staff Allocation %'!O52</f>
        <v>0</v>
      </c>
      <c r="S456" s="223">
        <f>$D456*'Staff Allocation %'!P52</f>
        <v>0</v>
      </c>
      <c r="T456" s="223">
        <f>$D456*'Staff Allocation %'!Q52</f>
        <v>0</v>
      </c>
      <c r="U456" s="223">
        <f t="shared" si="18"/>
        <v>0</v>
      </c>
    </row>
    <row r="457" spans="2:21" hidden="1" outlineLevel="1" x14ac:dyDescent="0.25">
      <c r="B457" t="str">
        <f>'Staffing Plan'!A54</f>
        <v>Employee 46</v>
      </c>
      <c r="D457" s="124">
        <f>Fringe!T55</f>
        <v>0</v>
      </c>
      <c r="F457" s="223">
        <f>$D457*'Staff Allocation %'!C53</f>
        <v>0</v>
      </c>
      <c r="G457" s="223">
        <f>$D457*'Staff Allocation %'!D53</f>
        <v>0</v>
      </c>
      <c r="H457" s="223">
        <f>$D457*'Staff Allocation %'!E53</f>
        <v>0</v>
      </c>
      <c r="I457" s="223">
        <f>$D457*'Staff Allocation %'!F53</f>
        <v>0</v>
      </c>
      <c r="J457" s="223">
        <f>$D457*'Staff Allocation %'!G53</f>
        <v>0</v>
      </c>
      <c r="K457" s="223">
        <f>$D457*'Staff Allocation %'!H53</f>
        <v>0</v>
      </c>
      <c r="L457" s="223">
        <f>$D457*'Staff Allocation %'!I53</f>
        <v>0</v>
      </c>
      <c r="M457" s="223">
        <f>$D457*'Staff Allocation %'!J53</f>
        <v>0</v>
      </c>
      <c r="N457" s="223">
        <f>$D457*'Staff Allocation %'!K53</f>
        <v>0</v>
      </c>
      <c r="O457" s="223">
        <f>$D457*'Staff Allocation %'!L53</f>
        <v>0</v>
      </c>
      <c r="P457" s="223">
        <f>$D457*'Staff Allocation %'!M53</f>
        <v>0</v>
      </c>
      <c r="Q457" s="223">
        <f>$D457*'Staff Allocation %'!N53</f>
        <v>0</v>
      </c>
      <c r="R457" s="223">
        <f>$D457*'Staff Allocation %'!O53</f>
        <v>0</v>
      </c>
      <c r="S457" s="223">
        <f>$D457*'Staff Allocation %'!P53</f>
        <v>0</v>
      </c>
      <c r="T457" s="223">
        <f>$D457*'Staff Allocation %'!Q53</f>
        <v>0</v>
      </c>
      <c r="U457" s="223">
        <f t="shared" si="18"/>
        <v>0</v>
      </c>
    </row>
    <row r="458" spans="2:21" hidden="1" outlineLevel="1" x14ac:dyDescent="0.25">
      <c r="B458" t="str">
        <f>'Staffing Plan'!A55</f>
        <v>Employee 47</v>
      </c>
      <c r="D458" s="124">
        <f>Fringe!T56</f>
        <v>0</v>
      </c>
      <c r="F458" s="223">
        <f>$D458*'Staff Allocation %'!C54</f>
        <v>0</v>
      </c>
      <c r="G458" s="223">
        <f>$D458*'Staff Allocation %'!D54</f>
        <v>0</v>
      </c>
      <c r="H458" s="223">
        <f>$D458*'Staff Allocation %'!E54</f>
        <v>0</v>
      </c>
      <c r="I458" s="223">
        <f>$D458*'Staff Allocation %'!F54</f>
        <v>0</v>
      </c>
      <c r="J458" s="223">
        <f>$D458*'Staff Allocation %'!G54</f>
        <v>0</v>
      </c>
      <c r="K458" s="223">
        <f>$D458*'Staff Allocation %'!H54</f>
        <v>0</v>
      </c>
      <c r="L458" s="223">
        <f>$D458*'Staff Allocation %'!I54</f>
        <v>0</v>
      </c>
      <c r="M458" s="223">
        <f>$D458*'Staff Allocation %'!J54</f>
        <v>0</v>
      </c>
      <c r="N458" s="223">
        <f>$D458*'Staff Allocation %'!K54</f>
        <v>0</v>
      </c>
      <c r="O458" s="223">
        <f>$D458*'Staff Allocation %'!L54</f>
        <v>0</v>
      </c>
      <c r="P458" s="223">
        <f>$D458*'Staff Allocation %'!M54</f>
        <v>0</v>
      </c>
      <c r="Q458" s="223">
        <f>$D458*'Staff Allocation %'!N54</f>
        <v>0</v>
      </c>
      <c r="R458" s="223">
        <f>$D458*'Staff Allocation %'!O54</f>
        <v>0</v>
      </c>
      <c r="S458" s="223">
        <f>$D458*'Staff Allocation %'!P54</f>
        <v>0</v>
      </c>
      <c r="T458" s="223">
        <f>$D458*'Staff Allocation %'!Q54</f>
        <v>0</v>
      </c>
      <c r="U458" s="223">
        <f t="shared" si="18"/>
        <v>0</v>
      </c>
    </row>
    <row r="459" spans="2:21" hidden="1" outlineLevel="1" x14ac:dyDescent="0.25">
      <c r="B459" t="str">
        <f>'Staffing Plan'!A56</f>
        <v>Employee 48</v>
      </c>
      <c r="D459" s="124">
        <f>Fringe!T57</f>
        <v>0</v>
      </c>
      <c r="F459" s="223">
        <f>$D459*'Staff Allocation %'!C55</f>
        <v>0</v>
      </c>
      <c r="G459" s="223">
        <f>$D459*'Staff Allocation %'!D55</f>
        <v>0</v>
      </c>
      <c r="H459" s="223">
        <f>$D459*'Staff Allocation %'!E55</f>
        <v>0</v>
      </c>
      <c r="I459" s="223">
        <f>$D459*'Staff Allocation %'!F55</f>
        <v>0</v>
      </c>
      <c r="J459" s="223">
        <f>$D459*'Staff Allocation %'!G55</f>
        <v>0</v>
      </c>
      <c r="K459" s="223">
        <f>$D459*'Staff Allocation %'!H55</f>
        <v>0</v>
      </c>
      <c r="L459" s="223">
        <f>$D459*'Staff Allocation %'!I55</f>
        <v>0</v>
      </c>
      <c r="M459" s="223">
        <f>$D459*'Staff Allocation %'!J55</f>
        <v>0</v>
      </c>
      <c r="N459" s="223">
        <f>$D459*'Staff Allocation %'!K55</f>
        <v>0</v>
      </c>
      <c r="O459" s="223">
        <f>$D459*'Staff Allocation %'!L55</f>
        <v>0</v>
      </c>
      <c r="P459" s="223">
        <f>$D459*'Staff Allocation %'!M55</f>
        <v>0</v>
      </c>
      <c r="Q459" s="223">
        <f>$D459*'Staff Allocation %'!N55</f>
        <v>0</v>
      </c>
      <c r="R459" s="223">
        <f>$D459*'Staff Allocation %'!O55</f>
        <v>0</v>
      </c>
      <c r="S459" s="223">
        <f>$D459*'Staff Allocation %'!P55</f>
        <v>0</v>
      </c>
      <c r="T459" s="223">
        <f>$D459*'Staff Allocation %'!Q55</f>
        <v>0</v>
      </c>
      <c r="U459" s="223">
        <f t="shared" si="18"/>
        <v>0</v>
      </c>
    </row>
    <row r="460" spans="2:21" hidden="1" outlineLevel="1" x14ac:dyDescent="0.25">
      <c r="B460" t="str">
        <f>'Staffing Plan'!A57</f>
        <v>Employee 49</v>
      </c>
      <c r="D460" s="124">
        <f>Fringe!T58</f>
        <v>0</v>
      </c>
      <c r="F460" s="223">
        <f>$D460*'Staff Allocation %'!C56</f>
        <v>0</v>
      </c>
      <c r="G460" s="223">
        <f>$D460*'Staff Allocation %'!D56</f>
        <v>0</v>
      </c>
      <c r="H460" s="223">
        <f>$D460*'Staff Allocation %'!E56</f>
        <v>0</v>
      </c>
      <c r="I460" s="223">
        <f>$D460*'Staff Allocation %'!F56</f>
        <v>0</v>
      </c>
      <c r="J460" s="223">
        <f>$D460*'Staff Allocation %'!G56</f>
        <v>0</v>
      </c>
      <c r="K460" s="223">
        <f>$D460*'Staff Allocation %'!H56</f>
        <v>0</v>
      </c>
      <c r="L460" s="223">
        <f>$D460*'Staff Allocation %'!I56</f>
        <v>0</v>
      </c>
      <c r="M460" s="223">
        <f>$D460*'Staff Allocation %'!J56</f>
        <v>0</v>
      </c>
      <c r="N460" s="223">
        <f>$D460*'Staff Allocation %'!K56</f>
        <v>0</v>
      </c>
      <c r="O460" s="223">
        <f>$D460*'Staff Allocation %'!L56</f>
        <v>0</v>
      </c>
      <c r="P460" s="223">
        <f>$D460*'Staff Allocation %'!M56</f>
        <v>0</v>
      </c>
      <c r="Q460" s="223">
        <f>$D460*'Staff Allocation %'!N56</f>
        <v>0</v>
      </c>
      <c r="R460" s="223">
        <f>$D460*'Staff Allocation %'!O56</f>
        <v>0</v>
      </c>
      <c r="S460" s="223">
        <f>$D460*'Staff Allocation %'!P56</f>
        <v>0</v>
      </c>
      <c r="T460" s="223">
        <f>$D460*'Staff Allocation %'!Q56</f>
        <v>0</v>
      </c>
      <c r="U460" s="223">
        <f t="shared" si="18"/>
        <v>0</v>
      </c>
    </row>
    <row r="461" spans="2:21" hidden="1" outlineLevel="1" x14ac:dyDescent="0.25">
      <c r="B461" t="str">
        <f>'Staffing Plan'!A58</f>
        <v>Employee 50</v>
      </c>
      <c r="D461" s="124">
        <f>Fringe!T59</f>
        <v>0</v>
      </c>
      <c r="F461" s="223">
        <f>$D461*'Staff Allocation %'!C57</f>
        <v>0</v>
      </c>
      <c r="G461" s="223">
        <f>$D461*'Staff Allocation %'!D57</f>
        <v>0</v>
      </c>
      <c r="H461" s="223">
        <f>$D461*'Staff Allocation %'!E57</f>
        <v>0</v>
      </c>
      <c r="I461" s="223">
        <f>$D461*'Staff Allocation %'!F57</f>
        <v>0</v>
      </c>
      <c r="J461" s="223">
        <f>$D461*'Staff Allocation %'!G57</f>
        <v>0</v>
      </c>
      <c r="K461" s="223">
        <f>$D461*'Staff Allocation %'!H57</f>
        <v>0</v>
      </c>
      <c r="L461" s="223">
        <f>$D461*'Staff Allocation %'!I57</f>
        <v>0</v>
      </c>
      <c r="M461" s="223">
        <f>$D461*'Staff Allocation %'!J57</f>
        <v>0</v>
      </c>
      <c r="N461" s="223">
        <f>$D461*'Staff Allocation %'!K57</f>
        <v>0</v>
      </c>
      <c r="O461" s="223">
        <f>$D461*'Staff Allocation %'!L57</f>
        <v>0</v>
      </c>
      <c r="P461" s="223">
        <f>$D461*'Staff Allocation %'!M57</f>
        <v>0</v>
      </c>
      <c r="Q461" s="223">
        <f>$D461*'Staff Allocation %'!N57</f>
        <v>0</v>
      </c>
      <c r="R461" s="223">
        <f>$D461*'Staff Allocation %'!O57</f>
        <v>0</v>
      </c>
      <c r="S461" s="223">
        <f>$D461*'Staff Allocation %'!P57</f>
        <v>0</v>
      </c>
      <c r="T461" s="223">
        <f>$D461*'Staff Allocation %'!Q57</f>
        <v>0</v>
      </c>
      <c r="U461" s="223">
        <f t="shared" si="18"/>
        <v>0</v>
      </c>
    </row>
    <row r="462" spans="2:21" hidden="1" outlineLevel="1" x14ac:dyDescent="0.25">
      <c r="B462" t="str">
        <f>'Staffing Plan'!A59</f>
        <v>Employee 51</v>
      </c>
      <c r="D462" s="124">
        <f>Fringe!T60</f>
        <v>0</v>
      </c>
      <c r="F462" s="223">
        <f>$D462*'Staff Allocation %'!C58</f>
        <v>0</v>
      </c>
      <c r="G462" s="223">
        <f>$D462*'Staff Allocation %'!D58</f>
        <v>0</v>
      </c>
      <c r="H462" s="223">
        <f>$D462*'Staff Allocation %'!E58</f>
        <v>0</v>
      </c>
      <c r="I462" s="223">
        <f>$D462*'Staff Allocation %'!F58</f>
        <v>0</v>
      </c>
      <c r="J462" s="223">
        <f>$D462*'Staff Allocation %'!G58</f>
        <v>0</v>
      </c>
      <c r="K462" s="223">
        <f>$D462*'Staff Allocation %'!H58</f>
        <v>0</v>
      </c>
      <c r="L462" s="223">
        <f>$D462*'Staff Allocation %'!I58</f>
        <v>0</v>
      </c>
      <c r="M462" s="223">
        <f>$D462*'Staff Allocation %'!J58</f>
        <v>0</v>
      </c>
      <c r="N462" s="223">
        <f>$D462*'Staff Allocation %'!K58</f>
        <v>0</v>
      </c>
      <c r="O462" s="223">
        <f>$D462*'Staff Allocation %'!L58</f>
        <v>0</v>
      </c>
      <c r="P462" s="223">
        <f>$D462*'Staff Allocation %'!M58</f>
        <v>0</v>
      </c>
      <c r="Q462" s="223">
        <f>$D462*'Staff Allocation %'!N58</f>
        <v>0</v>
      </c>
      <c r="R462" s="223">
        <f>$D462*'Staff Allocation %'!O58</f>
        <v>0</v>
      </c>
      <c r="S462" s="223">
        <f>$D462*'Staff Allocation %'!P58</f>
        <v>0</v>
      </c>
      <c r="T462" s="223">
        <f>$D462*'Staff Allocation %'!Q58</f>
        <v>0</v>
      </c>
      <c r="U462" s="223">
        <f t="shared" si="18"/>
        <v>0</v>
      </c>
    </row>
    <row r="463" spans="2:21" hidden="1" outlineLevel="1" x14ac:dyDescent="0.25">
      <c r="B463" t="str">
        <f>'Staffing Plan'!A60</f>
        <v>Employee 52</v>
      </c>
      <c r="D463" s="124">
        <f>Fringe!T61</f>
        <v>0</v>
      </c>
      <c r="F463" s="223">
        <f>$D463*'Staff Allocation %'!C59</f>
        <v>0</v>
      </c>
      <c r="G463" s="223">
        <f>$D463*'Staff Allocation %'!D59</f>
        <v>0</v>
      </c>
      <c r="H463" s="223">
        <f>$D463*'Staff Allocation %'!E59</f>
        <v>0</v>
      </c>
      <c r="I463" s="223">
        <f>$D463*'Staff Allocation %'!F59</f>
        <v>0</v>
      </c>
      <c r="J463" s="223">
        <f>$D463*'Staff Allocation %'!G59</f>
        <v>0</v>
      </c>
      <c r="K463" s="223">
        <f>$D463*'Staff Allocation %'!H59</f>
        <v>0</v>
      </c>
      <c r="L463" s="223">
        <f>$D463*'Staff Allocation %'!I59</f>
        <v>0</v>
      </c>
      <c r="M463" s="223">
        <f>$D463*'Staff Allocation %'!J59</f>
        <v>0</v>
      </c>
      <c r="N463" s="223">
        <f>$D463*'Staff Allocation %'!K59</f>
        <v>0</v>
      </c>
      <c r="O463" s="223">
        <f>$D463*'Staff Allocation %'!L59</f>
        <v>0</v>
      </c>
      <c r="P463" s="223">
        <f>$D463*'Staff Allocation %'!M59</f>
        <v>0</v>
      </c>
      <c r="Q463" s="223">
        <f>$D463*'Staff Allocation %'!N59</f>
        <v>0</v>
      </c>
      <c r="R463" s="223">
        <f>$D463*'Staff Allocation %'!O59</f>
        <v>0</v>
      </c>
      <c r="S463" s="223">
        <f>$D463*'Staff Allocation %'!P59</f>
        <v>0</v>
      </c>
      <c r="T463" s="223">
        <f>$D463*'Staff Allocation %'!Q59</f>
        <v>0</v>
      </c>
      <c r="U463" s="223">
        <f t="shared" si="18"/>
        <v>0</v>
      </c>
    </row>
    <row r="464" spans="2:21" hidden="1" outlineLevel="1" x14ac:dyDescent="0.25">
      <c r="B464" t="str">
        <f>'Staffing Plan'!A61</f>
        <v>Employee 53</v>
      </c>
      <c r="D464" s="124">
        <f>Fringe!T62</f>
        <v>0</v>
      </c>
      <c r="F464" s="223">
        <f>$D464*'Staff Allocation %'!C60</f>
        <v>0</v>
      </c>
      <c r="G464" s="223">
        <f>$D464*'Staff Allocation %'!D60</f>
        <v>0</v>
      </c>
      <c r="H464" s="223">
        <f>$D464*'Staff Allocation %'!E60</f>
        <v>0</v>
      </c>
      <c r="I464" s="223">
        <f>$D464*'Staff Allocation %'!F60</f>
        <v>0</v>
      </c>
      <c r="J464" s="223">
        <f>$D464*'Staff Allocation %'!G60</f>
        <v>0</v>
      </c>
      <c r="K464" s="223">
        <f>$D464*'Staff Allocation %'!H60</f>
        <v>0</v>
      </c>
      <c r="L464" s="223">
        <f>$D464*'Staff Allocation %'!I60</f>
        <v>0</v>
      </c>
      <c r="M464" s="223">
        <f>$D464*'Staff Allocation %'!J60</f>
        <v>0</v>
      </c>
      <c r="N464" s="223">
        <f>$D464*'Staff Allocation %'!K60</f>
        <v>0</v>
      </c>
      <c r="O464" s="223">
        <f>$D464*'Staff Allocation %'!L60</f>
        <v>0</v>
      </c>
      <c r="P464" s="223">
        <f>$D464*'Staff Allocation %'!M60</f>
        <v>0</v>
      </c>
      <c r="Q464" s="223">
        <f>$D464*'Staff Allocation %'!N60</f>
        <v>0</v>
      </c>
      <c r="R464" s="223">
        <f>$D464*'Staff Allocation %'!O60</f>
        <v>0</v>
      </c>
      <c r="S464" s="223">
        <f>$D464*'Staff Allocation %'!P60</f>
        <v>0</v>
      </c>
      <c r="T464" s="223">
        <f>$D464*'Staff Allocation %'!Q60</f>
        <v>0</v>
      </c>
      <c r="U464" s="223">
        <f t="shared" si="18"/>
        <v>0</v>
      </c>
    </row>
    <row r="465" spans="2:21" hidden="1" outlineLevel="1" x14ac:dyDescent="0.25">
      <c r="B465" t="str">
        <f>'Staffing Plan'!A62</f>
        <v>Employee 54</v>
      </c>
      <c r="D465" s="124">
        <f>Fringe!T63</f>
        <v>0</v>
      </c>
      <c r="F465" s="223">
        <f>$D465*'Staff Allocation %'!C61</f>
        <v>0</v>
      </c>
      <c r="G465" s="223">
        <f>$D465*'Staff Allocation %'!D61</f>
        <v>0</v>
      </c>
      <c r="H465" s="223">
        <f>$D465*'Staff Allocation %'!E61</f>
        <v>0</v>
      </c>
      <c r="I465" s="223">
        <f>$D465*'Staff Allocation %'!F61</f>
        <v>0</v>
      </c>
      <c r="J465" s="223">
        <f>$D465*'Staff Allocation %'!G61</f>
        <v>0</v>
      </c>
      <c r="K465" s="223">
        <f>$D465*'Staff Allocation %'!H61</f>
        <v>0</v>
      </c>
      <c r="L465" s="223">
        <f>$D465*'Staff Allocation %'!I61</f>
        <v>0</v>
      </c>
      <c r="M465" s="223">
        <f>$D465*'Staff Allocation %'!J61</f>
        <v>0</v>
      </c>
      <c r="N465" s="223">
        <f>$D465*'Staff Allocation %'!K61</f>
        <v>0</v>
      </c>
      <c r="O465" s="223">
        <f>$D465*'Staff Allocation %'!L61</f>
        <v>0</v>
      </c>
      <c r="P465" s="223">
        <f>$D465*'Staff Allocation %'!M61</f>
        <v>0</v>
      </c>
      <c r="Q465" s="223">
        <f>$D465*'Staff Allocation %'!N61</f>
        <v>0</v>
      </c>
      <c r="R465" s="223">
        <f>$D465*'Staff Allocation %'!O61</f>
        <v>0</v>
      </c>
      <c r="S465" s="223">
        <f>$D465*'Staff Allocation %'!P61</f>
        <v>0</v>
      </c>
      <c r="T465" s="223">
        <f>$D465*'Staff Allocation %'!Q61</f>
        <v>0</v>
      </c>
      <c r="U465" s="223">
        <f t="shared" si="18"/>
        <v>0</v>
      </c>
    </row>
    <row r="466" spans="2:21" hidden="1" outlineLevel="1" x14ac:dyDescent="0.25">
      <c r="B466" t="str">
        <f>'Staffing Plan'!A63</f>
        <v>Employee 55</v>
      </c>
      <c r="D466" s="124">
        <f>Fringe!T64</f>
        <v>0</v>
      </c>
      <c r="F466" s="223">
        <f>$D466*'Staff Allocation %'!C62</f>
        <v>0</v>
      </c>
      <c r="G466" s="223">
        <f>$D466*'Staff Allocation %'!D62</f>
        <v>0</v>
      </c>
      <c r="H466" s="223">
        <f>$D466*'Staff Allocation %'!E62</f>
        <v>0</v>
      </c>
      <c r="I466" s="223">
        <f>$D466*'Staff Allocation %'!F62</f>
        <v>0</v>
      </c>
      <c r="J466" s="223">
        <f>$D466*'Staff Allocation %'!G62</f>
        <v>0</v>
      </c>
      <c r="K466" s="223">
        <f>$D466*'Staff Allocation %'!H62</f>
        <v>0</v>
      </c>
      <c r="L466" s="223">
        <f>$D466*'Staff Allocation %'!I62</f>
        <v>0</v>
      </c>
      <c r="M466" s="223">
        <f>$D466*'Staff Allocation %'!J62</f>
        <v>0</v>
      </c>
      <c r="N466" s="223">
        <f>$D466*'Staff Allocation %'!K62</f>
        <v>0</v>
      </c>
      <c r="O466" s="223">
        <f>$D466*'Staff Allocation %'!L62</f>
        <v>0</v>
      </c>
      <c r="P466" s="223">
        <f>$D466*'Staff Allocation %'!M62</f>
        <v>0</v>
      </c>
      <c r="Q466" s="223">
        <f>$D466*'Staff Allocation %'!N62</f>
        <v>0</v>
      </c>
      <c r="R466" s="223">
        <f>$D466*'Staff Allocation %'!O62</f>
        <v>0</v>
      </c>
      <c r="S466" s="223">
        <f>$D466*'Staff Allocation %'!P62</f>
        <v>0</v>
      </c>
      <c r="T466" s="223">
        <f>$D466*'Staff Allocation %'!Q62</f>
        <v>0</v>
      </c>
      <c r="U466" s="223">
        <f t="shared" si="18"/>
        <v>0</v>
      </c>
    </row>
    <row r="467" spans="2:21" hidden="1" outlineLevel="1" x14ac:dyDescent="0.25">
      <c r="B467" t="str">
        <f>'Staffing Plan'!A64</f>
        <v>Employee 56</v>
      </c>
      <c r="D467" s="124">
        <f>Fringe!T65</f>
        <v>0</v>
      </c>
      <c r="F467" s="223">
        <f>$D467*'Staff Allocation %'!C63</f>
        <v>0</v>
      </c>
      <c r="G467" s="223">
        <f>$D467*'Staff Allocation %'!D63</f>
        <v>0</v>
      </c>
      <c r="H467" s="223">
        <f>$D467*'Staff Allocation %'!E63</f>
        <v>0</v>
      </c>
      <c r="I467" s="223">
        <f>$D467*'Staff Allocation %'!F63</f>
        <v>0</v>
      </c>
      <c r="J467" s="223">
        <f>$D467*'Staff Allocation %'!G63</f>
        <v>0</v>
      </c>
      <c r="K467" s="223">
        <f>$D467*'Staff Allocation %'!H63</f>
        <v>0</v>
      </c>
      <c r="L467" s="223">
        <f>$D467*'Staff Allocation %'!I63</f>
        <v>0</v>
      </c>
      <c r="M467" s="223">
        <f>$D467*'Staff Allocation %'!J63</f>
        <v>0</v>
      </c>
      <c r="N467" s="223">
        <f>$D467*'Staff Allocation %'!K63</f>
        <v>0</v>
      </c>
      <c r="O467" s="223">
        <f>$D467*'Staff Allocation %'!L63</f>
        <v>0</v>
      </c>
      <c r="P467" s="223">
        <f>$D467*'Staff Allocation %'!M63</f>
        <v>0</v>
      </c>
      <c r="Q467" s="223">
        <f>$D467*'Staff Allocation %'!N63</f>
        <v>0</v>
      </c>
      <c r="R467" s="223">
        <f>$D467*'Staff Allocation %'!O63</f>
        <v>0</v>
      </c>
      <c r="S467" s="223">
        <f>$D467*'Staff Allocation %'!P63</f>
        <v>0</v>
      </c>
      <c r="T467" s="223">
        <f>$D467*'Staff Allocation %'!Q63</f>
        <v>0</v>
      </c>
      <c r="U467" s="223">
        <f t="shared" si="18"/>
        <v>0</v>
      </c>
    </row>
    <row r="468" spans="2:21" hidden="1" outlineLevel="1" x14ac:dyDescent="0.25">
      <c r="B468" t="str">
        <f>'Staffing Plan'!A65</f>
        <v>Employee 57</v>
      </c>
      <c r="D468" s="124">
        <f>Fringe!T66</f>
        <v>0</v>
      </c>
      <c r="F468" s="223">
        <f>$D468*'Staff Allocation %'!C64</f>
        <v>0</v>
      </c>
      <c r="G468" s="223">
        <f>$D468*'Staff Allocation %'!D64</f>
        <v>0</v>
      </c>
      <c r="H468" s="223">
        <f>$D468*'Staff Allocation %'!E64</f>
        <v>0</v>
      </c>
      <c r="I468" s="223">
        <f>$D468*'Staff Allocation %'!F64</f>
        <v>0</v>
      </c>
      <c r="J468" s="223">
        <f>$D468*'Staff Allocation %'!G64</f>
        <v>0</v>
      </c>
      <c r="K468" s="223">
        <f>$D468*'Staff Allocation %'!H64</f>
        <v>0</v>
      </c>
      <c r="L468" s="223">
        <f>$D468*'Staff Allocation %'!I64</f>
        <v>0</v>
      </c>
      <c r="M468" s="223">
        <f>$D468*'Staff Allocation %'!J64</f>
        <v>0</v>
      </c>
      <c r="N468" s="223">
        <f>$D468*'Staff Allocation %'!K64</f>
        <v>0</v>
      </c>
      <c r="O468" s="223">
        <f>$D468*'Staff Allocation %'!L64</f>
        <v>0</v>
      </c>
      <c r="P468" s="223">
        <f>$D468*'Staff Allocation %'!M64</f>
        <v>0</v>
      </c>
      <c r="Q468" s="223">
        <f>$D468*'Staff Allocation %'!N64</f>
        <v>0</v>
      </c>
      <c r="R468" s="223">
        <f>$D468*'Staff Allocation %'!O64</f>
        <v>0</v>
      </c>
      <c r="S468" s="223">
        <f>$D468*'Staff Allocation %'!P64</f>
        <v>0</v>
      </c>
      <c r="T468" s="223">
        <f>$D468*'Staff Allocation %'!Q64</f>
        <v>0</v>
      </c>
      <c r="U468" s="223">
        <f t="shared" si="18"/>
        <v>0</v>
      </c>
    </row>
    <row r="469" spans="2:21" hidden="1" outlineLevel="1" x14ac:dyDescent="0.25">
      <c r="B469" t="str">
        <f>'Staffing Plan'!A66</f>
        <v>Employee 58</v>
      </c>
      <c r="D469" s="124">
        <f>Fringe!T67</f>
        <v>0</v>
      </c>
      <c r="F469" s="223">
        <f>$D469*'Staff Allocation %'!C65</f>
        <v>0</v>
      </c>
      <c r="G469" s="223">
        <f>$D469*'Staff Allocation %'!D65</f>
        <v>0</v>
      </c>
      <c r="H469" s="223">
        <f>$D469*'Staff Allocation %'!E65</f>
        <v>0</v>
      </c>
      <c r="I469" s="223">
        <f>$D469*'Staff Allocation %'!F65</f>
        <v>0</v>
      </c>
      <c r="J469" s="223">
        <f>$D469*'Staff Allocation %'!G65</f>
        <v>0</v>
      </c>
      <c r="K469" s="223">
        <f>$D469*'Staff Allocation %'!H65</f>
        <v>0</v>
      </c>
      <c r="L469" s="223">
        <f>$D469*'Staff Allocation %'!I65</f>
        <v>0</v>
      </c>
      <c r="M469" s="223">
        <f>$D469*'Staff Allocation %'!J65</f>
        <v>0</v>
      </c>
      <c r="N469" s="223">
        <f>$D469*'Staff Allocation %'!K65</f>
        <v>0</v>
      </c>
      <c r="O469" s="223">
        <f>$D469*'Staff Allocation %'!L65</f>
        <v>0</v>
      </c>
      <c r="P469" s="223">
        <f>$D469*'Staff Allocation %'!M65</f>
        <v>0</v>
      </c>
      <c r="Q469" s="223">
        <f>$D469*'Staff Allocation %'!N65</f>
        <v>0</v>
      </c>
      <c r="R469" s="223">
        <f>$D469*'Staff Allocation %'!O65</f>
        <v>0</v>
      </c>
      <c r="S469" s="223">
        <f>$D469*'Staff Allocation %'!P65</f>
        <v>0</v>
      </c>
      <c r="T469" s="223">
        <f>$D469*'Staff Allocation %'!Q65</f>
        <v>0</v>
      </c>
      <c r="U469" s="223">
        <f t="shared" si="18"/>
        <v>0</v>
      </c>
    </row>
    <row r="470" spans="2:21" hidden="1" outlineLevel="1" x14ac:dyDescent="0.25">
      <c r="B470" t="str">
        <f>'Staffing Plan'!A67</f>
        <v>Employee 59</v>
      </c>
      <c r="D470" s="124">
        <f>Fringe!T68</f>
        <v>0</v>
      </c>
      <c r="F470" s="223">
        <f>$D470*'Staff Allocation %'!C66</f>
        <v>0</v>
      </c>
      <c r="G470" s="223">
        <f>$D470*'Staff Allocation %'!D66</f>
        <v>0</v>
      </c>
      <c r="H470" s="223">
        <f>$D470*'Staff Allocation %'!E66</f>
        <v>0</v>
      </c>
      <c r="I470" s="223">
        <f>$D470*'Staff Allocation %'!F66</f>
        <v>0</v>
      </c>
      <c r="J470" s="223">
        <f>$D470*'Staff Allocation %'!G66</f>
        <v>0</v>
      </c>
      <c r="K470" s="223">
        <f>$D470*'Staff Allocation %'!H66</f>
        <v>0</v>
      </c>
      <c r="L470" s="223">
        <f>$D470*'Staff Allocation %'!I66</f>
        <v>0</v>
      </c>
      <c r="M470" s="223">
        <f>$D470*'Staff Allocation %'!J66</f>
        <v>0</v>
      </c>
      <c r="N470" s="223">
        <f>$D470*'Staff Allocation %'!K66</f>
        <v>0</v>
      </c>
      <c r="O470" s="223">
        <f>$D470*'Staff Allocation %'!L66</f>
        <v>0</v>
      </c>
      <c r="P470" s="223">
        <f>$D470*'Staff Allocation %'!M66</f>
        <v>0</v>
      </c>
      <c r="Q470" s="223">
        <f>$D470*'Staff Allocation %'!N66</f>
        <v>0</v>
      </c>
      <c r="R470" s="223">
        <f>$D470*'Staff Allocation %'!O66</f>
        <v>0</v>
      </c>
      <c r="S470" s="223">
        <f>$D470*'Staff Allocation %'!P66</f>
        <v>0</v>
      </c>
      <c r="T470" s="223">
        <f>$D470*'Staff Allocation %'!Q66</f>
        <v>0</v>
      </c>
      <c r="U470" s="223">
        <f t="shared" si="18"/>
        <v>0</v>
      </c>
    </row>
    <row r="471" spans="2:21" hidden="1" outlineLevel="1" x14ac:dyDescent="0.25">
      <c r="B471" t="str">
        <f>'Staffing Plan'!A68</f>
        <v>Employee 60</v>
      </c>
      <c r="D471" s="124">
        <f>Fringe!T69</f>
        <v>0</v>
      </c>
      <c r="F471" s="223">
        <f>$D471*'Staff Allocation %'!C67</f>
        <v>0</v>
      </c>
      <c r="G471" s="223">
        <f>$D471*'Staff Allocation %'!D67</f>
        <v>0</v>
      </c>
      <c r="H471" s="223">
        <f>$D471*'Staff Allocation %'!E67</f>
        <v>0</v>
      </c>
      <c r="I471" s="223">
        <f>$D471*'Staff Allocation %'!F67</f>
        <v>0</v>
      </c>
      <c r="J471" s="223">
        <f>$D471*'Staff Allocation %'!G67</f>
        <v>0</v>
      </c>
      <c r="K471" s="223">
        <f>$D471*'Staff Allocation %'!H67</f>
        <v>0</v>
      </c>
      <c r="L471" s="223">
        <f>$D471*'Staff Allocation %'!I67</f>
        <v>0</v>
      </c>
      <c r="M471" s="223">
        <f>$D471*'Staff Allocation %'!J67</f>
        <v>0</v>
      </c>
      <c r="N471" s="223">
        <f>$D471*'Staff Allocation %'!K67</f>
        <v>0</v>
      </c>
      <c r="O471" s="223">
        <f>$D471*'Staff Allocation %'!L67</f>
        <v>0</v>
      </c>
      <c r="P471" s="223">
        <f>$D471*'Staff Allocation %'!M67</f>
        <v>0</v>
      </c>
      <c r="Q471" s="223">
        <f>$D471*'Staff Allocation %'!N67</f>
        <v>0</v>
      </c>
      <c r="R471" s="223">
        <f>$D471*'Staff Allocation %'!O67</f>
        <v>0</v>
      </c>
      <c r="S471" s="223">
        <f>$D471*'Staff Allocation %'!P67</f>
        <v>0</v>
      </c>
      <c r="T471" s="223">
        <f>$D471*'Staff Allocation %'!Q67</f>
        <v>0</v>
      </c>
      <c r="U471" s="223">
        <f t="shared" si="18"/>
        <v>0</v>
      </c>
    </row>
    <row r="472" spans="2:21" ht="15.75" collapsed="1" thickBot="1" x14ac:dyDescent="0.3">
      <c r="B472" s="19" t="s">
        <v>16</v>
      </c>
      <c r="D472" s="242">
        <f>Fringe!Q122</f>
        <v>0</v>
      </c>
      <c r="E472" s="242"/>
      <c r="F472" s="244">
        <f>SUM(F412:F471)</f>
        <v>82.94</v>
      </c>
      <c r="G472" s="244">
        <f t="shared" ref="G472:U472" si="19">SUM(G412:G471)</f>
        <v>11.44</v>
      </c>
      <c r="H472" s="244">
        <f t="shared" si="19"/>
        <v>20.591999999999999</v>
      </c>
      <c r="I472" s="244">
        <f t="shared" si="19"/>
        <v>0</v>
      </c>
      <c r="J472" s="244">
        <f t="shared" si="19"/>
        <v>0</v>
      </c>
      <c r="K472" s="244">
        <f t="shared" si="19"/>
        <v>0</v>
      </c>
      <c r="L472" s="244">
        <f t="shared" si="19"/>
        <v>0</v>
      </c>
      <c r="M472" s="244">
        <f t="shared" si="19"/>
        <v>0</v>
      </c>
      <c r="N472" s="244">
        <f t="shared" si="19"/>
        <v>0</v>
      </c>
      <c r="O472" s="244">
        <f t="shared" si="19"/>
        <v>0</v>
      </c>
      <c r="P472" s="244">
        <f t="shared" si="19"/>
        <v>0</v>
      </c>
      <c r="Q472" s="244">
        <f t="shared" si="19"/>
        <v>0</v>
      </c>
      <c r="R472" s="244">
        <f t="shared" si="19"/>
        <v>0</v>
      </c>
      <c r="S472" s="244">
        <f t="shared" si="19"/>
        <v>0</v>
      </c>
      <c r="T472" s="244">
        <f t="shared" si="19"/>
        <v>0</v>
      </c>
      <c r="U472" s="244">
        <f t="shared" si="19"/>
        <v>114.97200000000001</v>
      </c>
    </row>
    <row r="473" spans="2:21" ht="15.75" thickTop="1" x14ac:dyDescent="0.25">
      <c r="F473" s="124"/>
      <c r="G473" s="124"/>
      <c r="H473" s="124"/>
      <c r="I473" s="124"/>
      <c r="J473" s="124"/>
      <c r="K473" s="124"/>
      <c r="L473" s="124"/>
      <c r="M473" s="124"/>
      <c r="N473" s="124"/>
      <c r="O473" s="124"/>
      <c r="P473" s="124"/>
      <c r="Q473" s="124"/>
      <c r="R473" s="124"/>
      <c r="S473" s="124"/>
      <c r="T473" s="124"/>
      <c r="U473" s="124"/>
    </row>
    <row r="474" spans="2:21" x14ac:dyDescent="0.25">
      <c r="B474" s="19" t="s">
        <v>289</v>
      </c>
      <c r="F474" s="226">
        <f>F472/$D$405</f>
        <v>1.5800042773477529E-3</v>
      </c>
      <c r="G474" s="226">
        <f t="shared" ref="G474:U474" si="20">G472/$D$405</f>
        <v>2.1793162446175901E-4</v>
      </c>
      <c r="H474" s="226">
        <f t="shared" si="20"/>
        <v>3.9227692403116619E-4</v>
      </c>
      <c r="I474" s="226">
        <f t="shared" si="20"/>
        <v>0</v>
      </c>
      <c r="J474" s="226">
        <f t="shared" si="20"/>
        <v>0</v>
      </c>
      <c r="K474" s="226">
        <f t="shared" si="20"/>
        <v>0</v>
      </c>
      <c r="L474" s="226">
        <f t="shared" si="20"/>
        <v>0</v>
      </c>
      <c r="M474" s="226">
        <f t="shared" si="20"/>
        <v>0</v>
      </c>
      <c r="N474" s="226">
        <f t="shared" si="20"/>
        <v>0</v>
      </c>
      <c r="O474" s="226">
        <f t="shared" si="20"/>
        <v>0</v>
      </c>
      <c r="P474" s="226">
        <f t="shared" si="20"/>
        <v>0</v>
      </c>
      <c r="Q474" s="226">
        <f t="shared" si="20"/>
        <v>0</v>
      </c>
      <c r="R474" s="226">
        <f t="shared" si="20"/>
        <v>0</v>
      </c>
      <c r="S474" s="226">
        <f t="shared" si="20"/>
        <v>0</v>
      </c>
      <c r="T474" s="226">
        <f t="shared" si="20"/>
        <v>0</v>
      </c>
      <c r="U474" s="226">
        <f t="shared" si="20"/>
        <v>2.1902128258406784E-3</v>
      </c>
    </row>
    <row r="477" spans="2:21" x14ac:dyDescent="0.25">
      <c r="B477" s="237" t="s">
        <v>301</v>
      </c>
      <c r="C477" s="238"/>
      <c r="D477" s="239"/>
      <c r="E477" s="238"/>
      <c r="F477" s="116">
        <f>'Budget Summary'!I$5</f>
        <v>0</v>
      </c>
      <c r="G477" s="116">
        <f>'Budget Summary'!J$5</f>
        <v>0</v>
      </c>
      <c r="H477" s="116">
        <f>'Budget Summary'!K$5</f>
        <v>0</v>
      </c>
      <c r="I477" s="116">
        <f>'Budget Summary'!L$5</f>
        <v>0</v>
      </c>
      <c r="J477" s="116">
        <f>'Budget Summary'!M$5</f>
        <v>0</v>
      </c>
      <c r="K477" s="116">
        <f>'Budget Summary'!N$5</f>
        <v>0</v>
      </c>
      <c r="L477" s="116">
        <f>'Budget Summary'!O$5</f>
        <v>0</v>
      </c>
      <c r="M477" s="116">
        <f>'Budget Summary'!P$5</f>
        <v>0</v>
      </c>
      <c r="N477" s="116">
        <f>'Budget Summary'!Q$5</f>
        <v>0</v>
      </c>
      <c r="O477" s="116">
        <f>'Budget Summary'!R$5</f>
        <v>0</v>
      </c>
      <c r="P477" s="116">
        <f>'Budget Summary'!S$5</f>
        <v>0</v>
      </c>
      <c r="Q477" s="116">
        <f>'Budget Summary'!T$5</f>
        <v>0</v>
      </c>
      <c r="R477" s="116">
        <f>'Budget Summary'!U$5</f>
        <v>0</v>
      </c>
      <c r="S477" s="116">
        <f>'Budget Summary'!V$5</f>
        <v>0</v>
      </c>
      <c r="T477" s="116">
        <f>'Budget Summary'!W$5</f>
        <v>0</v>
      </c>
      <c r="U477" s="116" t="s">
        <v>285</v>
      </c>
    </row>
    <row r="478" spans="2:21" ht="51.75" x14ac:dyDescent="0.25">
      <c r="B478" s="20" t="s">
        <v>185</v>
      </c>
      <c r="C478" s="20"/>
      <c r="D478" s="21" t="s">
        <v>302</v>
      </c>
      <c r="E478" s="20"/>
      <c r="F478" s="135" t="str">
        <f>'Budget Summary'!I$6</f>
        <v xml:space="preserve">State Aid </v>
      </c>
      <c r="G478" s="135" t="str">
        <f>'Budget Summary'!J$6</f>
        <v>Classroom Site Funds</v>
      </c>
      <c r="H478" s="135" t="str">
        <f>'Budget Summary'!K$6</f>
        <v xml:space="preserve">Title 1 </v>
      </c>
      <c r="I478" s="135" t="str">
        <f>'Budget Summary'!L$6</f>
        <v>Title 2</v>
      </c>
      <c r="J478" s="135" t="str">
        <f>'Budget Summary'!M$6</f>
        <v>IDEA</v>
      </c>
      <c r="K478" s="135" t="str">
        <f>'Budget Summary'!N$6</f>
        <v>NSLP</v>
      </c>
      <c r="L478" s="135" t="str">
        <f>'Budget Summary'!O$6</f>
        <v>Tax Credit Donations</v>
      </c>
      <c r="M478" s="135" t="str">
        <f>'Budget Summary'!P$6</f>
        <v>VSUW</v>
      </c>
      <c r="N478" s="135" t="str">
        <f>'Budget Summary'!Q$6</f>
        <v>Contract 9</v>
      </c>
      <c r="O478" s="135" t="str">
        <f>'Budget Summary'!R$6</f>
        <v>Contract 10</v>
      </c>
      <c r="P478" s="135" t="str">
        <f>'Budget Summary'!S$6</f>
        <v>Contract 11</v>
      </c>
      <c r="Q478" s="135" t="str">
        <f>'Budget Summary'!T$6</f>
        <v>Contract 12</v>
      </c>
      <c r="R478" s="135" t="str">
        <f>'Budget Summary'!U$6</f>
        <v>Contract 13</v>
      </c>
      <c r="S478" s="135" t="str">
        <f>'Budget Summary'!V$6</f>
        <v>Contract 14</v>
      </c>
      <c r="T478" s="135" t="str">
        <f>'Budget Summary'!W$6</f>
        <v>Contract 15</v>
      </c>
      <c r="U478" s="21" t="s">
        <v>286</v>
      </c>
    </row>
    <row r="479" spans="2:21" hidden="1" outlineLevel="1" x14ac:dyDescent="0.25">
      <c r="B479" t="str">
        <f>'Staffing Plan'!A9</f>
        <v>Benford, LaTrese Jamia</v>
      </c>
      <c r="D479" s="124">
        <f>Fringe!R10</f>
        <v>713.88</v>
      </c>
      <c r="F479" s="223">
        <f>$D479*'Staff Allocation %'!C8</f>
        <v>713.88</v>
      </c>
      <c r="G479" s="223">
        <f>$D479*'Staff Allocation %'!D8</f>
        <v>0</v>
      </c>
      <c r="H479" s="223">
        <f>$D479*'Staff Allocation %'!E8</f>
        <v>0</v>
      </c>
      <c r="I479" s="223">
        <f>$D479*'Staff Allocation %'!F8</f>
        <v>0</v>
      </c>
      <c r="J479" s="223">
        <f>$D479*'Staff Allocation %'!G8</f>
        <v>0</v>
      </c>
      <c r="K479" s="223">
        <f>$D479*'Staff Allocation %'!H8</f>
        <v>0</v>
      </c>
      <c r="L479" s="223">
        <f>$D479*'Staff Allocation %'!I8</f>
        <v>0</v>
      </c>
      <c r="M479" s="223">
        <f>$D479*'Staff Allocation %'!J8</f>
        <v>0</v>
      </c>
      <c r="N479" s="223">
        <f>$D479*'Staff Allocation %'!K8</f>
        <v>0</v>
      </c>
      <c r="O479" s="223">
        <f>$D479*'Staff Allocation %'!L8</f>
        <v>0</v>
      </c>
      <c r="P479" s="223">
        <f>$D479*'Staff Allocation %'!M8</f>
        <v>0</v>
      </c>
      <c r="Q479" s="223">
        <f>$D479*'Staff Allocation %'!N8</f>
        <v>0</v>
      </c>
      <c r="R479" s="223">
        <f>$D479*'Staff Allocation %'!O8</f>
        <v>0</v>
      </c>
      <c r="S479" s="223">
        <f>$D479*'Staff Allocation %'!P8</f>
        <v>0</v>
      </c>
      <c r="T479" s="223">
        <f>$D479*'Staff Allocation %'!Q8</f>
        <v>0</v>
      </c>
      <c r="U479" s="223">
        <f>SUM(F479:T479)</f>
        <v>713.88</v>
      </c>
    </row>
    <row r="480" spans="2:21" hidden="1" outlineLevel="1" x14ac:dyDescent="0.25">
      <c r="B480" t="str">
        <f>'Staffing Plan'!A10</f>
        <v>Burgess, Anya</v>
      </c>
      <c r="D480" s="124">
        <f>Fringe!R11</f>
        <v>0</v>
      </c>
      <c r="F480" s="223">
        <f>$D480*'Staff Allocation %'!C9</f>
        <v>0</v>
      </c>
      <c r="G480" s="223">
        <f>$D480*'Staff Allocation %'!D9</f>
        <v>0</v>
      </c>
      <c r="H480" s="223">
        <f>$D480*'Staff Allocation %'!E9</f>
        <v>0</v>
      </c>
      <c r="I480" s="223">
        <f>$D480*'Staff Allocation %'!F9</f>
        <v>0</v>
      </c>
      <c r="J480" s="223">
        <f>$D480*'Staff Allocation %'!G9</f>
        <v>0</v>
      </c>
      <c r="K480" s="223">
        <f>$D480*'Staff Allocation %'!H9</f>
        <v>0</v>
      </c>
      <c r="L480" s="223">
        <f>$D480*'Staff Allocation %'!I9</f>
        <v>0</v>
      </c>
      <c r="M480" s="223">
        <f>$D480*'Staff Allocation %'!J9</f>
        <v>0</v>
      </c>
      <c r="N480" s="223">
        <f>$D480*'Staff Allocation %'!K9</f>
        <v>0</v>
      </c>
      <c r="O480" s="223">
        <f>$D480*'Staff Allocation %'!L9</f>
        <v>0</v>
      </c>
      <c r="P480" s="223">
        <f>$D480*'Staff Allocation %'!M9</f>
        <v>0</v>
      </c>
      <c r="Q480" s="223">
        <f>$D480*'Staff Allocation %'!N9</f>
        <v>0</v>
      </c>
      <c r="R480" s="223">
        <f>$D480*'Staff Allocation %'!O9</f>
        <v>0</v>
      </c>
      <c r="S480" s="223">
        <f>$D480*'Staff Allocation %'!P9</f>
        <v>0</v>
      </c>
      <c r="T480" s="223">
        <f>$D480*'Staff Allocation %'!Q9</f>
        <v>0</v>
      </c>
      <c r="U480" s="223">
        <f>SUM(F480:T480)</f>
        <v>0</v>
      </c>
    </row>
    <row r="481" spans="2:21" hidden="1" outlineLevel="1" x14ac:dyDescent="0.25">
      <c r="B481" t="str">
        <f>'Staffing Plan'!A11</f>
        <v>Garcia, Rosalia</v>
      </c>
      <c r="D481" s="124">
        <f>Fringe!R12</f>
        <v>142.77600000000001</v>
      </c>
      <c r="F481" s="223">
        <f>$D481*'Staff Allocation %'!C10</f>
        <v>0</v>
      </c>
      <c r="G481" s="223">
        <f>$D481*'Staff Allocation %'!D10</f>
        <v>0</v>
      </c>
      <c r="H481" s="223">
        <f>$D481*'Staff Allocation %'!E10</f>
        <v>0</v>
      </c>
      <c r="I481" s="223">
        <f>$D481*'Staff Allocation %'!F10</f>
        <v>0</v>
      </c>
      <c r="J481" s="223">
        <f>$D481*'Staff Allocation %'!G10</f>
        <v>0</v>
      </c>
      <c r="K481" s="223">
        <f>$D481*'Staff Allocation %'!H10</f>
        <v>0</v>
      </c>
      <c r="L481" s="223">
        <f>$D481*'Staff Allocation %'!I10</f>
        <v>0</v>
      </c>
      <c r="M481" s="223">
        <f>$D481*'Staff Allocation %'!J10</f>
        <v>0</v>
      </c>
      <c r="N481" s="223">
        <f>$D481*'Staff Allocation %'!K10</f>
        <v>0</v>
      </c>
      <c r="O481" s="223">
        <f>$D481*'Staff Allocation %'!L10</f>
        <v>0</v>
      </c>
      <c r="P481" s="223">
        <f>$D481*'Staff Allocation %'!M10</f>
        <v>0</v>
      </c>
      <c r="Q481" s="223">
        <f>$D481*'Staff Allocation %'!N10</f>
        <v>0</v>
      </c>
      <c r="R481" s="223">
        <f>$D481*'Staff Allocation %'!O10</f>
        <v>0</v>
      </c>
      <c r="S481" s="223">
        <f>$D481*'Staff Allocation %'!P10</f>
        <v>0</v>
      </c>
      <c r="T481" s="223">
        <f>$D481*'Staff Allocation %'!Q10</f>
        <v>0</v>
      </c>
      <c r="U481" s="223">
        <f>SUM(F481:T481)</f>
        <v>0</v>
      </c>
    </row>
    <row r="482" spans="2:21" hidden="1" outlineLevel="1" x14ac:dyDescent="0.25">
      <c r="B482" t="str">
        <f>'Staffing Plan'!A12</f>
        <v>Gutierrez, Guadalupe</v>
      </c>
      <c r="D482" s="124">
        <f>Fringe!R13</f>
        <v>232.20000000000002</v>
      </c>
      <c r="F482" s="223">
        <f>$D482*'Staff Allocation %'!C11</f>
        <v>232.20000000000002</v>
      </c>
      <c r="G482" s="223">
        <f>$D482*'Staff Allocation %'!D11</f>
        <v>0</v>
      </c>
      <c r="H482" s="223">
        <f>$D482*'Staff Allocation %'!E11</f>
        <v>0</v>
      </c>
      <c r="I482" s="223">
        <f>$D482*'Staff Allocation %'!F11</f>
        <v>0</v>
      </c>
      <c r="J482" s="223">
        <f>$D482*'Staff Allocation %'!G11</f>
        <v>0</v>
      </c>
      <c r="K482" s="223">
        <f>$D482*'Staff Allocation %'!H11</f>
        <v>0</v>
      </c>
      <c r="L482" s="223">
        <f>$D482*'Staff Allocation %'!I11</f>
        <v>0</v>
      </c>
      <c r="M482" s="223">
        <f>$D482*'Staff Allocation %'!J11</f>
        <v>0</v>
      </c>
      <c r="N482" s="223">
        <f>$D482*'Staff Allocation %'!K11</f>
        <v>0</v>
      </c>
      <c r="O482" s="223">
        <f>$D482*'Staff Allocation %'!L11</f>
        <v>0</v>
      </c>
      <c r="P482" s="223">
        <f>$D482*'Staff Allocation %'!M11</f>
        <v>0</v>
      </c>
      <c r="Q482" s="223">
        <f>$D482*'Staff Allocation %'!N11</f>
        <v>0</v>
      </c>
      <c r="R482" s="223">
        <f>$D482*'Staff Allocation %'!O11</f>
        <v>0</v>
      </c>
      <c r="S482" s="223">
        <f>$D482*'Staff Allocation %'!P11</f>
        <v>0</v>
      </c>
      <c r="T482" s="223">
        <f>$D482*'Staff Allocation %'!Q11</f>
        <v>0</v>
      </c>
      <c r="U482" s="223">
        <f>SUM(F482:T482)</f>
        <v>232.20000000000002</v>
      </c>
    </row>
    <row r="483" spans="2:21" hidden="1" outlineLevel="1" x14ac:dyDescent="0.25">
      <c r="B483" t="str">
        <f>'Staffing Plan'!A13</f>
        <v>Padilla, Maria Alicia</v>
      </c>
      <c r="D483" s="124">
        <f>Fringe!R14</f>
        <v>116.10000000000001</v>
      </c>
      <c r="F483" s="223">
        <f>$D483*'Staff Allocation %'!C12</f>
        <v>116.10000000000001</v>
      </c>
      <c r="G483" s="223">
        <f>$D483*'Staff Allocation %'!D12</f>
        <v>0</v>
      </c>
      <c r="H483" s="223">
        <f>$D483*'Staff Allocation %'!E12</f>
        <v>0</v>
      </c>
      <c r="I483" s="223">
        <f>$D483*'Staff Allocation %'!F12</f>
        <v>0</v>
      </c>
      <c r="J483" s="223">
        <f>$D483*'Staff Allocation %'!G12</f>
        <v>0</v>
      </c>
      <c r="K483" s="223">
        <f>$D483*'Staff Allocation %'!H12</f>
        <v>0</v>
      </c>
      <c r="L483" s="223">
        <f>$D483*'Staff Allocation %'!I12</f>
        <v>0</v>
      </c>
      <c r="M483" s="223">
        <f>$D483*'Staff Allocation %'!J12</f>
        <v>0</v>
      </c>
      <c r="N483" s="223">
        <f>$D483*'Staff Allocation %'!K12</f>
        <v>0</v>
      </c>
      <c r="O483" s="223">
        <f>$D483*'Staff Allocation %'!L12</f>
        <v>0</v>
      </c>
      <c r="P483" s="223">
        <f>$D483*'Staff Allocation %'!M12</f>
        <v>0</v>
      </c>
      <c r="Q483" s="223">
        <f>$D483*'Staff Allocation %'!N12</f>
        <v>0</v>
      </c>
      <c r="R483" s="223">
        <f>$D483*'Staff Allocation %'!O12</f>
        <v>0</v>
      </c>
      <c r="S483" s="223">
        <f>$D483*'Staff Allocation %'!P12</f>
        <v>0</v>
      </c>
      <c r="T483" s="223">
        <f>$D483*'Staff Allocation %'!Q12</f>
        <v>0</v>
      </c>
      <c r="U483" s="223">
        <f t="shared" ref="U483:U538" si="21">SUM(F483:T483)</f>
        <v>116.10000000000001</v>
      </c>
    </row>
    <row r="484" spans="2:21" hidden="1" outlineLevel="1" x14ac:dyDescent="0.25">
      <c r="B484" t="str">
        <f>'Staffing Plan'!A14</f>
        <v>Ramirez, Ramona D</v>
      </c>
      <c r="D484" s="124">
        <f>Fringe!R15</f>
        <v>356.94</v>
      </c>
      <c r="F484" s="223">
        <f>$D484*'Staff Allocation %'!C13</f>
        <v>356.94</v>
      </c>
      <c r="G484" s="223">
        <f>$D484*'Staff Allocation %'!D13</f>
        <v>0</v>
      </c>
      <c r="H484" s="223">
        <f>$D484*'Staff Allocation %'!E13</f>
        <v>0</v>
      </c>
      <c r="I484" s="223">
        <f>$D484*'Staff Allocation %'!F13</f>
        <v>0</v>
      </c>
      <c r="J484" s="223">
        <f>$D484*'Staff Allocation %'!G13</f>
        <v>0</v>
      </c>
      <c r="K484" s="223">
        <f>$D484*'Staff Allocation %'!H13</f>
        <v>0</v>
      </c>
      <c r="L484" s="223">
        <f>$D484*'Staff Allocation %'!I13</f>
        <v>0</v>
      </c>
      <c r="M484" s="223">
        <f>$D484*'Staff Allocation %'!J13</f>
        <v>0</v>
      </c>
      <c r="N484" s="223">
        <f>$D484*'Staff Allocation %'!K13</f>
        <v>0</v>
      </c>
      <c r="O484" s="223">
        <f>$D484*'Staff Allocation %'!L13</f>
        <v>0</v>
      </c>
      <c r="P484" s="223">
        <f>$D484*'Staff Allocation %'!M13</f>
        <v>0</v>
      </c>
      <c r="Q484" s="223">
        <f>$D484*'Staff Allocation %'!N13</f>
        <v>0</v>
      </c>
      <c r="R484" s="223">
        <f>$D484*'Staff Allocation %'!O13</f>
        <v>0</v>
      </c>
      <c r="S484" s="223">
        <f>$D484*'Staff Allocation %'!P13</f>
        <v>0</v>
      </c>
      <c r="T484" s="223">
        <f>$D484*'Staff Allocation %'!Q13</f>
        <v>0</v>
      </c>
      <c r="U484" s="223">
        <f t="shared" si="21"/>
        <v>356.94</v>
      </c>
    </row>
    <row r="485" spans="2:21" hidden="1" outlineLevel="1" x14ac:dyDescent="0.25">
      <c r="B485" t="str">
        <f>'Staffing Plan'!A15</f>
        <v>Ruiz, Oscar</v>
      </c>
      <c r="D485" s="124">
        <f>Fringe!R16</f>
        <v>178.47</v>
      </c>
      <c r="F485" s="223">
        <f>$D485*'Staff Allocation %'!C14</f>
        <v>178.47</v>
      </c>
      <c r="G485" s="223">
        <f>$D485*'Staff Allocation %'!D14</f>
        <v>0</v>
      </c>
      <c r="H485" s="223">
        <f>$D485*'Staff Allocation %'!E14</f>
        <v>0</v>
      </c>
      <c r="I485" s="223">
        <f>$D485*'Staff Allocation %'!F14</f>
        <v>0</v>
      </c>
      <c r="J485" s="223">
        <f>$D485*'Staff Allocation %'!G14</f>
        <v>0</v>
      </c>
      <c r="K485" s="223">
        <f>$D485*'Staff Allocation %'!H14</f>
        <v>0</v>
      </c>
      <c r="L485" s="223">
        <f>$D485*'Staff Allocation %'!I14</f>
        <v>0</v>
      </c>
      <c r="M485" s="223">
        <f>$D485*'Staff Allocation %'!J14</f>
        <v>0</v>
      </c>
      <c r="N485" s="223">
        <f>$D485*'Staff Allocation %'!K14</f>
        <v>0</v>
      </c>
      <c r="O485" s="223">
        <f>$D485*'Staff Allocation %'!L14</f>
        <v>0</v>
      </c>
      <c r="P485" s="223">
        <f>$D485*'Staff Allocation %'!M14</f>
        <v>0</v>
      </c>
      <c r="Q485" s="223">
        <f>$D485*'Staff Allocation %'!N14</f>
        <v>0</v>
      </c>
      <c r="R485" s="223">
        <f>$D485*'Staff Allocation %'!O14</f>
        <v>0</v>
      </c>
      <c r="S485" s="223">
        <f>$D485*'Staff Allocation %'!P14</f>
        <v>0</v>
      </c>
      <c r="T485" s="223">
        <f>$D485*'Staff Allocation %'!Q14</f>
        <v>0</v>
      </c>
      <c r="U485" s="223">
        <f t="shared" si="21"/>
        <v>178.47</v>
      </c>
    </row>
    <row r="486" spans="2:21" hidden="1" outlineLevel="1" x14ac:dyDescent="0.25">
      <c r="B486" t="str">
        <f>'Staffing Plan'!A16</f>
        <v>Teague, Michelle N</v>
      </c>
      <c r="D486" s="124">
        <f>Fringe!R17</f>
        <v>58.050000000000004</v>
      </c>
      <c r="F486" s="223">
        <f>$D486*'Staff Allocation %'!C15</f>
        <v>58.050000000000004</v>
      </c>
      <c r="G486" s="223">
        <f>$D486*'Staff Allocation %'!D15</f>
        <v>0</v>
      </c>
      <c r="H486" s="223">
        <f>$D486*'Staff Allocation %'!E15</f>
        <v>0</v>
      </c>
      <c r="I486" s="223">
        <f>$D486*'Staff Allocation %'!F15</f>
        <v>0</v>
      </c>
      <c r="J486" s="223">
        <f>$D486*'Staff Allocation %'!G15</f>
        <v>0</v>
      </c>
      <c r="K486" s="223">
        <f>$D486*'Staff Allocation %'!H15</f>
        <v>0</v>
      </c>
      <c r="L486" s="223">
        <f>$D486*'Staff Allocation %'!I15</f>
        <v>0</v>
      </c>
      <c r="M486" s="223">
        <f>$D486*'Staff Allocation %'!J15</f>
        <v>0</v>
      </c>
      <c r="N486" s="223">
        <f>$D486*'Staff Allocation %'!K15</f>
        <v>0</v>
      </c>
      <c r="O486" s="223">
        <f>$D486*'Staff Allocation %'!L15</f>
        <v>0</v>
      </c>
      <c r="P486" s="223">
        <f>$D486*'Staff Allocation %'!M15</f>
        <v>0</v>
      </c>
      <c r="Q486" s="223">
        <f>$D486*'Staff Allocation %'!N15</f>
        <v>0</v>
      </c>
      <c r="R486" s="223">
        <f>$D486*'Staff Allocation %'!O15</f>
        <v>0</v>
      </c>
      <c r="S486" s="223">
        <f>$D486*'Staff Allocation %'!P15</f>
        <v>0</v>
      </c>
      <c r="T486" s="223">
        <f>$D486*'Staff Allocation %'!Q15</f>
        <v>0</v>
      </c>
      <c r="U486" s="223">
        <f t="shared" si="21"/>
        <v>58.050000000000004</v>
      </c>
    </row>
    <row r="487" spans="2:21" hidden="1" outlineLevel="1" x14ac:dyDescent="0.25">
      <c r="B487" t="str">
        <f>'Staffing Plan'!A17</f>
        <v>Chelsia Stallworth</v>
      </c>
      <c r="D487" s="124">
        <f>Fringe!R18</f>
        <v>154.80000000000001</v>
      </c>
      <c r="F487" s="223">
        <f>$D487*'Staff Allocation %'!C16</f>
        <v>154.80000000000001</v>
      </c>
      <c r="G487" s="223">
        <f>$D487*'Staff Allocation %'!D16</f>
        <v>0</v>
      </c>
      <c r="H487" s="223">
        <f>$D487*'Staff Allocation %'!E16</f>
        <v>0</v>
      </c>
      <c r="I487" s="223">
        <f>$D487*'Staff Allocation %'!F16</f>
        <v>0</v>
      </c>
      <c r="J487" s="223">
        <f>$D487*'Staff Allocation %'!G16</f>
        <v>0</v>
      </c>
      <c r="K487" s="223">
        <f>$D487*'Staff Allocation %'!H16</f>
        <v>0</v>
      </c>
      <c r="L487" s="223">
        <f>$D487*'Staff Allocation %'!I16</f>
        <v>0</v>
      </c>
      <c r="M487" s="223">
        <f>$D487*'Staff Allocation %'!J16</f>
        <v>0</v>
      </c>
      <c r="N487" s="223">
        <f>$D487*'Staff Allocation %'!K16</f>
        <v>0</v>
      </c>
      <c r="O487" s="223">
        <f>$D487*'Staff Allocation %'!L16</f>
        <v>0</v>
      </c>
      <c r="P487" s="223">
        <f>$D487*'Staff Allocation %'!M16</f>
        <v>0</v>
      </c>
      <c r="Q487" s="223">
        <f>$D487*'Staff Allocation %'!N16</f>
        <v>0</v>
      </c>
      <c r="R487" s="223">
        <f>$D487*'Staff Allocation %'!O16</f>
        <v>0</v>
      </c>
      <c r="S487" s="223">
        <f>$D487*'Staff Allocation %'!P16</f>
        <v>0</v>
      </c>
      <c r="T487" s="223">
        <f>$D487*'Staff Allocation %'!Q16</f>
        <v>0</v>
      </c>
      <c r="U487" s="223">
        <f t="shared" si="21"/>
        <v>154.80000000000001</v>
      </c>
    </row>
    <row r="488" spans="2:21" hidden="1" outlineLevel="1" x14ac:dyDescent="0.25">
      <c r="B488" t="str">
        <f>'Staffing Plan'!A18</f>
        <v xml:space="preserve">Vacant </v>
      </c>
      <c r="D488" s="124">
        <f>Fringe!R19</f>
        <v>47.592000000000006</v>
      </c>
      <c r="F488" s="223">
        <f>$D488*'Staff Allocation %'!C17</f>
        <v>0</v>
      </c>
      <c r="G488" s="223">
        <f>$D488*'Staff Allocation %'!D17</f>
        <v>0</v>
      </c>
      <c r="H488" s="223">
        <f>$D488*'Staff Allocation %'!E17</f>
        <v>0</v>
      </c>
      <c r="I488" s="223">
        <f>$D488*'Staff Allocation %'!F17</f>
        <v>0</v>
      </c>
      <c r="J488" s="223">
        <f>$D488*'Staff Allocation %'!G17</f>
        <v>0</v>
      </c>
      <c r="K488" s="223">
        <f>$D488*'Staff Allocation %'!H17</f>
        <v>0</v>
      </c>
      <c r="L488" s="223">
        <f>$D488*'Staff Allocation %'!I17</f>
        <v>0</v>
      </c>
      <c r="M488" s="223">
        <f>$D488*'Staff Allocation %'!J17</f>
        <v>0</v>
      </c>
      <c r="N488" s="223">
        <f>$D488*'Staff Allocation %'!K17</f>
        <v>0</v>
      </c>
      <c r="O488" s="223">
        <f>$D488*'Staff Allocation %'!L17</f>
        <v>0</v>
      </c>
      <c r="P488" s="223">
        <f>$D488*'Staff Allocation %'!M17</f>
        <v>0</v>
      </c>
      <c r="Q488" s="223">
        <f>$D488*'Staff Allocation %'!N17</f>
        <v>0</v>
      </c>
      <c r="R488" s="223">
        <f>$D488*'Staff Allocation %'!O17</f>
        <v>0</v>
      </c>
      <c r="S488" s="223">
        <f>$D488*'Staff Allocation %'!P17</f>
        <v>0</v>
      </c>
      <c r="T488" s="223">
        <f>$D488*'Staff Allocation %'!Q17</f>
        <v>0</v>
      </c>
      <c r="U488" s="223">
        <f t="shared" si="21"/>
        <v>0</v>
      </c>
    </row>
    <row r="489" spans="2:21" hidden="1" outlineLevel="1" x14ac:dyDescent="0.25">
      <c r="B489">
        <f>'Staffing Plan'!A19</f>
        <v>0</v>
      </c>
      <c r="D489" s="124">
        <f>Fringe!R20</f>
        <v>0</v>
      </c>
      <c r="F489" s="223">
        <f>$D489*'Staff Allocation %'!C18</f>
        <v>0</v>
      </c>
      <c r="G489" s="223">
        <f>$D489*'Staff Allocation %'!D18</f>
        <v>0</v>
      </c>
      <c r="H489" s="223">
        <f>$D489*'Staff Allocation %'!E18</f>
        <v>0</v>
      </c>
      <c r="I489" s="223">
        <f>$D489*'Staff Allocation %'!F18</f>
        <v>0</v>
      </c>
      <c r="J489" s="223">
        <f>$D489*'Staff Allocation %'!G18</f>
        <v>0</v>
      </c>
      <c r="K489" s="223">
        <f>$D489*'Staff Allocation %'!H18</f>
        <v>0</v>
      </c>
      <c r="L489" s="223">
        <f>$D489*'Staff Allocation %'!I18</f>
        <v>0</v>
      </c>
      <c r="M489" s="223">
        <f>$D489*'Staff Allocation %'!J18</f>
        <v>0</v>
      </c>
      <c r="N489" s="223">
        <f>$D489*'Staff Allocation %'!K18</f>
        <v>0</v>
      </c>
      <c r="O489" s="223">
        <f>$D489*'Staff Allocation %'!L18</f>
        <v>0</v>
      </c>
      <c r="P489" s="223">
        <f>$D489*'Staff Allocation %'!M18</f>
        <v>0</v>
      </c>
      <c r="Q489" s="223">
        <f>$D489*'Staff Allocation %'!N18</f>
        <v>0</v>
      </c>
      <c r="R489" s="223">
        <f>$D489*'Staff Allocation %'!O18</f>
        <v>0</v>
      </c>
      <c r="S489" s="223">
        <f>$D489*'Staff Allocation %'!P18</f>
        <v>0</v>
      </c>
      <c r="T489" s="223">
        <f>$D489*'Staff Allocation %'!Q18</f>
        <v>0</v>
      </c>
      <c r="U489" s="223">
        <f t="shared" si="21"/>
        <v>0</v>
      </c>
    </row>
    <row r="490" spans="2:21" hidden="1" outlineLevel="1" x14ac:dyDescent="0.25">
      <c r="B490">
        <f>'Staffing Plan'!A20</f>
        <v>0</v>
      </c>
      <c r="D490" s="124">
        <f>Fringe!R21</f>
        <v>0</v>
      </c>
      <c r="F490" s="223">
        <f>$D490*'Staff Allocation %'!C19</f>
        <v>0</v>
      </c>
      <c r="G490" s="223">
        <f>$D490*'Staff Allocation %'!D19</f>
        <v>0</v>
      </c>
      <c r="H490" s="223">
        <f>$D490*'Staff Allocation %'!E19</f>
        <v>0</v>
      </c>
      <c r="I490" s="223">
        <f>$D490*'Staff Allocation %'!F19</f>
        <v>0</v>
      </c>
      <c r="J490" s="223">
        <f>$D490*'Staff Allocation %'!G19</f>
        <v>0</v>
      </c>
      <c r="K490" s="223">
        <f>$D490*'Staff Allocation %'!H19</f>
        <v>0</v>
      </c>
      <c r="L490" s="223">
        <f>$D490*'Staff Allocation %'!I19</f>
        <v>0</v>
      </c>
      <c r="M490" s="223">
        <f>$D490*'Staff Allocation %'!J19</f>
        <v>0</v>
      </c>
      <c r="N490" s="223">
        <f>$D490*'Staff Allocation %'!K19</f>
        <v>0</v>
      </c>
      <c r="O490" s="223">
        <f>$D490*'Staff Allocation %'!L19</f>
        <v>0</v>
      </c>
      <c r="P490" s="223">
        <f>$D490*'Staff Allocation %'!M19</f>
        <v>0</v>
      </c>
      <c r="Q490" s="223">
        <f>$D490*'Staff Allocation %'!N19</f>
        <v>0</v>
      </c>
      <c r="R490" s="223">
        <f>$D490*'Staff Allocation %'!O19</f>
        <v>0</v>
      </c>
      <c r="S490" s="223">
        <f>$D490*'Staff Allocation %'!P19</f>
        <v>0</v>
      </c>
      <c r="T490" s="223">
        <f>$D490*'Staff Allocation %'!Q19</f>
        <v>0</v>
      </c>
      <c r="U490" s="223">
        <f t="shared" si="21"/>
        <v>0</v>
      </c>
    </row>
    <row r="491" spans="2:21" hidden="1" outlineLevel="1" x14ac:dyDescent="0.25">
      <c r="B491" t="str">
        <f>'Staffing Plan'!A21</f>
        <v>Vacant</v>
      </c>
      <c r="D491" s="124">
        <f>Fringe!R22</f>
        <v>0</v>
      </c>
      <c r="F491" s="223">
        <f>$D491*'Staff Allocation %'!C20</f>
        <v>0</v>
      </c>
      <c r="G491" s="223">
        <f>$D491*'Staff Allocation %'!D20</f>
        <v>0</v>
      </c>
      <c r="H491" s="223">
        <f>$D491*'Staff Allocation %'!E20</f>
        <v>0</v>
      </c>
      <c r="I491" s="223">
        <f>$D491*'Staff Allocation %'!F20</f>
        <v>0</v>
      </c>
      <c r="J491" s="223">
        <f>$D491*'Staff Allocation %'!G20</f>
        <v>0</v>
      </c>
      <c r="K491" s="223">
        <f>$D491*'Staff Allocation %'!H20</f>
        <v>0</v>
      </c>
      <c r="L491" s="223">
        <f>$D491*'Staff Allocation %'!I20</f>
        <v>0</v>
      </c>
      <c r="M491" s="223">
        <f>$D491*'Staff Allocation %'!J20</f>
        <v>0</v>
      </c>
      <c r="N491" s="223">
        <f>$D491*'Staff Allocation %'!K20</f>
        <v>0</v>
      </c>
      <c r="O491" s="223">
        <f>$D491*'Staff Allocation %'!L20</f>
        <v>0</v>
      </c>
      <c r="P491" s="223">
        <f>$D491*'Staff Allocation %'!M20</f>
        <v>0</v>
      </c>
      <c r="Q491" s="223">
        <f>$D491*'Staff Allocation %'!N20</f>
        <v>0</v>
      </c>
      <c r="R491" s="223">
        <f>$D491*'Staff Allocation %'!O20</f>
        <v>0</v>
      </c>
      <c r="S491" s="223">
        <f>$D491*'Staff Allocation %'!P20</f>
        <v>0</v>
      </c>
      <c r="T491" s="223">
        <f>$D491*'Staff Allocation %'!Q20</f>
        <v>0</v>
      </c>
      <c r="U491" s="223">
        <f t="shared" si="21"/>
        <v>0</v>
      </c>
    </row>
    <row r="492" spans="2:21" hidden="1" outlineLevel="1" x14ac:dyDescent="0.25">
      <c r="B492">
        <f>'Staffing Plan'!A22</f>
        <v>0</v>
      </c>
      <c r="D492" s="124">
        <f>Fringe!R23</f>
        <v>0</v>
      </c>
      <c r="F492" s="223">
        <f>$D492*'Staff Allocation %'!C21</f>
        <v>0</v>
      </c>
      <c r="G492" s="223">
        <f>$D492*'Staff Allocation %'!D21</f>
        <v>0</v>
      </c>
      <c r="H492" s="223">
        <f>$D492*'Staff Allocation %'!E21</f>
        <v>0</v>
      </c>
      <c r="I492" s="223">
        <f>$D492*'Staff Allocation %'!F21</f>
        <v>0</v>
      </c>
      <c r="J492" s="223">
        <f>$D492*'Staff Allocation %'!G21</f>
        <v>0</v>
      </c>
      <c r="K492" s="223">
        <f>$D492*'Staff Allocation %'!H21</f>
        <v>0</v>
      </c>
      <c r="L492" s="223">
        <f>$D492*'Staff Allocation %'!I21</f>
        <v>0</v>
      </c>
      <c r="M492" s="223">
        <f>$D492*'Staff Allocation %'!J21</f>
        <v>0</v>
      </c>
      <c r="N492" s="223">
        <f>$D492*'Staff Allocation %'!K21</f>
        <v>0</v>
      </c>
      <c r="O492" s="223">
        <f>$D492*'Staff Allocation %'!L21</f>
        <v>0</v>
      </c>
      <c r="P492" s="223">
        <f>$D492*'Staff Allocation %'!M21</f>
        <v>0</v>
      </c>
      <c r="Q492" s="223">
        <f>$D492*'Staff Allocation %'!N21</f>
        <v>0</v>
      </c>
      <c r="R492" s="223">
        <f>$D492*'Staff Allocation %'!O21</f>
        <v>0</v>
      </c>
      <c r="S492" s="223">
        <f>$D492*'Staff Allocation %'!P21</f>
        <v>0</v>
      </c>
      <c r="T492" s="223">
        <f>$D492*'Staff Allocation %'!Q21</f>
        <v>0</v>
      </c>
      <c r="U492" s="223">
        <f t="shared" si="21"/>
        <v>0</v>
      </c>
    </row>
    <row r="493" spans="2:21" hidden="1" outlineLevel="1" x14ac:dyDescent="0.25">
      <c r="B493" t="str">
        <f>'Staffing Plan'!A23</f>
        <v>Vacant</v>
      </c>
      <c r="D493" s="124">
        <f>Fringe!R24</f>
        <v>0</v>
      </c>
      <c r="F493" s="223">
        <f>$D493*'Staff Allocation %'!C22</f>
        <v>0</v>
      </c>
      <c r="G493" s="223">
        <f>$D493*'Staff Allocation %'!D22</f>
        <v>0</v>
      </c>
      <c r="H493" s="223">
        <f>$D493*'Staff Allocation %'!E22</f>
        <v>0</v>
      </c>
      <c r="I493" s="223">
        <f>$D493*'Staff Allocation %'!F22</f>
        <v>0</v>
      </c>
      <c r="J493" s="223">
        <f>$D493*'Staff Allocation %'!G22</f>
        <v>0</v>
      </c>
      <c r="K493" s="223">
        <f>$D493*'Staff Allocation %'!H22</f>
        <v>0</v>
      </c>
      <c r="L493" s="223">
        <f>$D493*'Staff Allocation %'!I22</f>
        <v>0</v>
      </c>
      <c r="M493" s="223">
        <f>$D493*'Staff Allocation %'!J22</f>
        <v>0</v>
      </c>
      <c r="N493" s="223">
        <f>$D493*'Staff Allocation %'!K22</f>
        <v>0</v>
      </c>
      <c r="O493" s="223">
        <f>$D493*'Staff Allocation %'!L22</f>
        <v>0</v>
      </c>
      <c r="P493" s="223">
        <f>$D493*'Staff Allocation %'!M22</f>
        <v>0</v>
      </c>
      <c r="Q493" s="223">
        <f>$D493*'Staff Allocation %'!N22</f>
        <v>0</v>
      </c>
      <c r="R493" s="223">
        <f>$D493*'Staff Allocation %'!O22</f>
        <v>0</v>
      </c>
      <c r="S493" s="223">
        <f>$D493*'Staff Allocation %'!P22</f>
        <v>0</v>
      </c>
      <c r="T493" s="223">
        <f>$D493*'Staff Allocation %'!Q22</f>
        <v>0</v>
      </c>
      <c r="U493" s="223">
        <f t="shared" si="21"/>
        <v>0</v>
      </c>
    </row>
    <row r="494" spans="2:21" hidden="1" outlineLevel="1" x14ac:dyDescent="0.25">
      <c r="B494" t="str">
        <f>'Staffing Plan'!A24</f>
        <v>CSF Performance Pay/ Avid Teaching</v>
      </c>
      <c r="D494" s="124">
        <f>Fringe!R25</f>
        <v>0</v>
      </c>
      <c r="F494" s="223">
        <f>$D494*'Staff Allocation %'!C23</f>
        <v>0</v>
      </c>
      <c r="G494" s="223">
        <f>$D494*'Staff Allocation %'!D23</f>
        <v>0</v>
      </c>
      <c r="H494" s="223">
        <f>$D494*'Staff Allocation %'!E23</f>
        <v>0</v>
      </c>
      <c r="I494" s="223">
        <f>$D494*'Staff Allocation %'!F23</f>
        <v>0</v>
      </c>
      <c r="J494" s="223">
        <f>$D494*'Staff Allocation %'!G23</f>
        <v>0</v>
      </c>
      <c r="K494" s="223">
        <f>$D494*'Staff Allocation %'!H23</f>
        <v>0</v>
      </c>
      <c r="L494" s="223">
        <f>$D494*'Staff Allocation %'!I23</f>
        <v>0</v>
      </c>
      <c r="M494" s="223">
        <f>$D494*'Staff Allocation %'!J23</f>
        <v>0</v>
      </c>
      <c r="N494" s="223">
        <f>$D494*'Staff Allocation %'!K23</f>
        <v>0</v>
      </c>
      <c r="O494" s="223">
        <f>$D494*'Staff Allocation %'!L23</f>
        <v>0</v>
      </c>
      <c r="P494" s="223">
        <f>$D494*'Staff Allocation %'!M23</f>
        <v>0</v>
      </c>
      <c r="Q494" s="223">
        <f>$D494*'Staff Allocation %'!N23</f>
        <v>0</v>
      </c>
      <c r="R494" s="223">
        <f>$D494*'Staff Allocation %'!O23</f>
        <v>0</v>
      </c>
      <c r="S494" s="223">
        <f>$D494*'Staff Allocation %'!P23</f>
        <v>0</v>
      </c>
      <c r="T494" s="223">
        <f>$D494*'Staff Allocation %'!Q23</f>
        <v>0</v>
      </c>
      <c r="U494" s="223">
        <f t="shared" si="21"/>
        <v>0</v>
      </c>
    </row>
    <row r="495" spans="2:21" hidden="1" outlineLevel="1" x14ac:dyDescent="0.25">
      <c r="B495" t="str">
        <f>'Staffing Plan'!A25</f>
        <v>Mares, Yizza</v>
      </c>
      <c r="D495" s="124">
        <f>Fringe!R26</f>
        <v>142.77600000000001</v>
      </c>
      <c r="F495" s="223">
        <f>$D495*'Staff Allocation %'!C24</f>
        <v>0</v>
      </c>
      <c r="G495" s="223">
        <f>$D495*'Staff Allocation %'!D24</f>
        <v>0</v>
      </c>
      <c r="H495" s="223">
        <f>$D495*'Staff Allocation %'!E24</f>
        <v>142.77600000000001</v>
      </c>
      <c r="I495" s="223">
        <f>$D495*'Staff Allocation %'!F24</f>
        <v>0</v>
      </c>
      <c r="J495" s="223">
        <f>$D495*'Staff Allocation %'!G24</f>
        <v>0</v>
      </c>
      <c r="K495" s="223">
        <f>$D495*'Staff Allocation %'!H24</f>
        <v>0</v>
      </c>
      <c r="L495" s="223">
        <f>$D495*'Staff Allocation %'!I24</f>
        <v>0</v>
      </c>
      <c r="M495" s="223">
        <f>$D495*'Staff Allocation %'!J24</f>
        <v>0</v>
      </c>
      <c r="N495" s="223">
        <f>$D495*'Staff Allocation %'!K24</f>
        <v>0</v>
      </c>
      <c r="O495" s="223">
        <f>$D495*'Staff Allocation %'!L24</f>
        <v>0</v>
      </c>
      <c r="P495" s="223">
        <f>$D495*'Staff Allocation %'!M24</f>
        <v>0</v>
      </c>
      <c r="Q495" s="223">
        <f>$D495*'Staff Allocation %'!N24</f>
        <v>0</v>
      </c>
      <c r="R495" s="223">
        <f>$D495*'Staff Allocation %'!O24</f>
        <v>0</v>
      </c>
      <c r="S495" s="223">
        <f>$D495*'Staff Allocation %'!P24</f>
        <v>0</v>
      </c>
      <c r="T495" s="223">
        <f>$D495*'Staff Allocation %'!Q24</f>
        <v>0</v>
      </c>
      <c r="U495" s="223">
        <f t="shared" si="21"/>
        <v>142.77600000000001</v>
      </c>
    </row>
    <row r="496" spans="2:21" hidden="1" outlineLevel="1" x14ac:dyDescent="0.25">
      <c r="B496" t="str">
        <f>'Staffing Plan'!A26</f>
        <v>Employee 18</v>
      </c>
      <c r="D496" s="124">
        <f>Fringe!R27</f>
        <v>0</v>
      </c>
      <c r="F496" s="223">
        <f>$D496*'Staff Allocation %'!C25</f>
        <v>0</v>
      </c>
      <c r="G496" s="223">
        <f>$D496*'Staff Allocation %'!D25</f>
        <v>0</v>
      </c>
      <c r="H496" s="223">
        <f>$D496*'Staff Allocation %'!E25</f>
        <v>0</v>
      </c>
      <c r="I496" s="223">
        <f>$D496*'Staff Allocation %'!F25</f>
        <v>0</v>
      </c>
      <c r="J496" s="223">
        <f>$D496*'Staff Allocation %'!G25</f>
        <v>0</v>
      </c>
      <c r="K496" s="223">
        <f>$D496*'Staff Allocation %'!H25</f>
        <v>0</v>
      </c>
      <c r="L496" s="223">
        <f>$D496*'Staff Allocation %'!I25</f>
        <v>0</v>
      </c>
      <c r="M496" s="223">
        <f>$D496*'Staff Allocation %'!J25</f>
        <v>0</v>
      </c>
      <c r="N496" s="223">
        <f>$D496*'Staff Allocation %'!K25</f>
        <v>0</v>
      </c>
      <c r="O496" s="223">
        <f>$D496*'Staff Allocation %'!L25</f>
        <v>0</v>
      </c>
      <c r="P496" s="223">
        <f>$D496*'Staff Allocation %'!M25</f>
        <v>0</v>
      </c>
      <c r="Q496" s="223">
        <f>$D496*'Staff Allocation %'!N25</f>
        <v>0</v>
      </c>
      <c r="R496" s="223">
        <f>$D496*'Staff Allocation %'!O25</f>
        <v>0</v>
      </c>
      <c r="S496" s="223">
        <f>$D496*'Staff Allocation %'!P25</f>
        <v>0</v>
      </c>
      <c r="T496" s="223">
        <f>$D496*'Staff Allocation %'!Q25</f>
        <v>0</v>
      </c>
      <c r="U496" s="223">
        <f t="shared" si="21"/>
        <v>0</v>
      </c>
    </row>
    <row r="497" spans="2:21" hidden="1" outlineLevel="1" x14ac:dyDescent="0.25">
      <c r="B497" t="str">
        <f>'Staffing Plan'!A27</f>
        <v>Employee 19</v>
      </c>
      <c r="D497" s="124">
        <f>Fringe!R28</f>
        <v>0</v>
      </c>
      <c r="F497" s="223">
        <f>$D497*'Staff Allocation %'!C26</f>
        <v>0</v>
      </c>
      <c r="G497" s="223">
        <f>$D497*'Staff Allocation %'!D26</f>
        <v>0</v>
      </c>
      <c r="H497" s="223">
        <f>$D497*'Staff Allocation %'!E26</f>
        <v>0</v>
      </c>
      <c r="I497" s="223">
        <f>$D497*'Staff Allocation %'!F26</f>
        <v>0</v>
      </c>
      <c r="J497" s="223">
        <f>$D497*'Staff Allocation %'!G26</f>
        <v>0</v>
      </c>
      <c r="K497" s="223">
        <f>$D497*'Staff Allocation %'!H26</f>
        <v>0</v>
      </c>
      <c r="L497" s="223">
        <f>$D497*'Staff Allocation %'!I26</f>
        <v>0</v>
      </c>
      <c r="M497" s="223">
        <f>$D497*'Staff Allocation %'!J26</f>
        <v>0</v>
      </c>
      <c r="N497" s="223">
        <f>$D497*'Staff Allocation %'!K26</f>
        <v>0</v>
      </c>
      <c r="O497" s="223">
        <f>$D497*'Staff Allocation %'!L26</f>
        <v>0</v>
      </c>
      <c r="P497" s="223">
        <f>$D497*'Staff Allocation %'!M26</f>
        <v>0</v>
      </c>
      <c r="Q497" s="223">
        <f>$D497*'Staff Allocation %'!N26</f>
        <v>0</v>
      </c>
      <c r="R497" s="223">
        <f>$D497*'Staff Allocation %'!O26</f>
        <v>0</v>
      </c>
      <c r="S497" s="223">
        <f>$D497*'Staff Allocation %'!P26</f>
        <v>0</v>
      </c>
      <c r="T497" s="223">
        <f>$D497*'Staff Allocation %'!Q26</f>
        <v>0</v>
      </c>
      <c r="U497" s="223">
        <f t="shared" si="21"/>
        <v>0</v>
      </c>
    </row>
    <row r="498" spans="2:21" hidden="1" outlineLevel="1" x14ac:dyDescent="0.25">
      <c r="B498" t="str">
        <f>'Staffing Plan'!A28</f>
        <v>Employee 20</v>
      </c>
      <c r="D498" s="124">
        <f>Fringe!R29</f>
        <v>0</v>
      </c>
      <c r="F498" s="223">
        <f>$D498*'Staff Allocation %'!C27</f>
        <v>0</v>
      </c>
      <c r="G498" s="223">
        <f>$D498*'Staff Allocation %'!D27</f>
        <v>0</v>
      </c>
      <c r="H498" s="223">
        <f>$D498*'Staff Allocation %'!E27</f>
        <v>0</v>
      </c>
      <c r="I498" s="223">
        <f>$D498*'Staff Allocation %'!F27</f>
        <v>0</v>
      </c>
      <c r="J498" s="223">
        <f>$D498*'Staff Allocation %'!G27</f>
        <v>0</v>
      </c>
      <c r="K498" s="223">
        <f>$D498*'Staff Allocation %'!H27</f>
        <v>0</v>
      </c>
      <c r="L498" s="223">
        <f>$D498*'Staff Allocation %'!I27</f>
        <v>0</v>
      </c>
      <c r="M498" s="223">
        <f>$D498*'Staff Allocation %'!J27</f>
        <v>0</v>
      </c>
      <c r="N498" s="223">
        <f>$D498*'Staff Allocation %'!K27</f>
        <v>0</v>
      </c>
      <c r="O498" s="223">
        <f>$D498*'Staff Allocation %'!L27</f>
        <v>0</v>
      </c>
      <c r="P498" s="223">
        <f>$D498*'Staff Allocation %'!M27</f>
        <v>0</v>
      </c>
      <c r="Q498" s="223">
        <f>$D498*'Staff Allocation %'!N27</f>
        <v>0</v>
      </c>
      <c r="R498" s="223">
        <f>$D498*'Staff Allocation %'!O27</f>
        <v>0</v>
      </c>
      <c r="S498" s="223">
        <f>$D498*'Staff Allocation %'!P27</f>
        <v>0</v>
      </c>
      <c r="T498" s="223">
        <f>$D498*'Staff Allocation %'!Q27</f>
        <v>0</v>
      </c>
      <c r="U498" s="223">
        <f t="shared" si="21"/>
        <v>0</v>
      </c>
    </row>
    <row r="499" spans="2:21" hidden="1" outlineLevel="1" x14ac:dyDescent="0.25">
      <c r="B499" t="str">
        <f>'Staffing Plan'!A29</f>
        <v>Employee 21</v>
      </c>
      <c r="D499" s="124">
        <f>Fringe!R30</f>
        <v>0</v>
      </c>
      <c r="F499" s="223">
        <f>$D499*'Staff Allocation %'!C28</f>
        <v>0</v>
      </c>
      <c r="G499" s="223">
        <f>$D499*'Staff Allocation %'!D28</f>
        <v>0</v>
      </c>
      <c r="H499" s="223">
        <f>$D499*'Staff Allocation %'!E28</f>
        <v>0</v>
      </c>
      <c r="I499" s="223">
        <f>$D499*'Staff Allocation %'!F28</f>
        <v>0</v>
      </c>
      <c r="J499" s="223">
        <f>$D499*'Staff Allocation %'!G28</f>
        <v>0</v>
      </c>
      <c r="K499" s="223">
        <f>$D499*'Staff Allocation %'!H28</f>
        <v>0</v>
      </c>
      <c r="L499" s="223">
        <f>$D499*'Staff Allocation %'!I28</f>
        <v>0</v>
      </c>
      <c r="M499" s="223">
        <f>$D499*'Staff Allocation %'!J28</f>
        <v>0</v>
      </c>
      <c r="N499" s="223">
        <f>$D499*'Staff Allocation %'!K28</f>
        <v>0</v>
      </c>
      <c r="O499" s="223">
        <f>$D499*'Staff Allocation %'!L28</f>
        <v>0</v>
      </c>
      <c r="P499" s="223">
        <f>$D499*'Staff Allocation %'!M28</f>
        <v>0</v>
      </c>
      <c r="Q499" s="223">
        <f>$D499*'Staff Allocation %'!N28</f>
        <v>0</v>
      </c>
      <c r="R499" s="223">
        <f>$D499*'Staff Allocation %'!O28</f>
        <v>0</v>
      </c>
      <c r="S499" s="223">
        <f>$D499*'Staff Allocation %'!P28</f>
        <v>0</v>
      </c>
      <c r="T499" s="223">
        <f>$D499*'Staff Allocation %'!Q28</f>
        <v>0</v>
      </c>
      <c r="U499" s="223">
        <f t="shared" si="21"/>
        <v>0</v>
      </c>
    </row>
    <row r="500" spans="2:21" hidden="1" outlineLevel="1" x14ac:dyDescent="0.25">
      <c r="B500" t="str">
        <f>'Staffing Plan'!A30</f>
        <v>Employee 22</v>
      </c>
      <c r="D500" s="124">
        <f>Fringe!R31</f>
        <v>0</v>
      </c>
      <c r="F500" s="223">
        <f>$D500*'Staff Allocation %'!C29</f>
        <v>0</v>
      </c>
      <c r="G500" s="223">
        <f>$D500*'Staff Allocation %'!D29</f>
        <v>0</v>
      </c>
      <c r="H500" s="223">
        <f>$D500*'Staff Allocation %'!E29</f>
        <v>0</v>
      </c>
      <c r="I500" s="223">
        <f>$D500*'Staff Allocation %'!F29</f>
        <v>0</v>
      </c>
      <c r="J500" s="223">
        <f>$D500*'Staff Allocation %'!G29</f>
        <v>0</v>
      </c>
      <c r="K500" s="223">
        <f>$D500*'Staff Allocation %'!H29</f>
        <v>0</v>
      </c>
      <c r="L500" s="223">
        <f>$D500*'Staff Allocation %'!I29</f>
        <v>0</v>
      </c>
      <c r="M500" s="223">
        <f>$D500*'Staff Allocation %'!J29</f>
        <v>0</v>
      </c>
      <c r="N500" s="223">
        <f>$D500*'Staff Allocation %'!K29</f>
        <v>0</v>
      </c>
      <c r="O500" s="223">
        <f>$D500*'Staff Allocation %'!L29</f>
        <v>0</v>
      </c>
      <c r="P500" s="223">
        <f>$D500*'Staff Allocation %'!M29</f>
        <v>0</v>
      </c>
      <c r="Q500" s="223">
        <f>$D500*'Staff Allocation %'!N29</f>
        <v>0</v>
      </c>
      <c r="R500" s="223">
        <f>$D500*'Staff Allocation %'!O29</f>
        <v>0</v>
      </c>
      <c r="S500" s="223">
        <f>$D500*'Staff Allocation %'!P29</f>
        <v>0</v>
      </c>
      <c r="T500" s="223">
        <f>$D500*'Staff Allocation %'!Q29</f>
        <v>0</v>
      </c>
      <c r="U500" s="223">
        <f t="shared" si="21"/>
        <v>0</v>
      </c>
    </row>
    <row r="501" spans="2:21" hidden="1" outlineLevel="1" x14ac:dyDescent="0.25">
      <c r="B501" t="str">
        <f>'Staffing Plan'!A31</f>
        <v>Employee 23</v>
      </c>
      <c r="D501" s="124">
        <f>Fringe!R32</f>
        <v>0</v>
      </c>
      <c r="F501" s="223">
        <f>$D501*'Staff Allocation %'!C30</f>
        <v>0</v>
      </c>
      <c r="G501" s="223">
        <f>$D501*'Staff Allocation %'!D30</f>
        <v>0</v>
      </c>
      <c r="H501" s="223">
        <f>$D501*'Staff Allocation %'!E30</f>
        <v>0</v>
      </c>
      <c r="I501" s="223">
        <f>$D501*'Staff Allocation %'!F30</f>
        <v>0</v>
      </c>
      <c r="J501" s="223">
        <f>$D501*'Staff Allocation %'!G30</f>
        <v>0</v>
      </c>
      <c r="K501" s="223">
        <f>$D501*'Staff Allocation %'!H30</f>
        <v>0</v>
      </c>
      <c r="L501" s="223">
        <f>$D501*'Staff Allocation %'!I30</f>
        <v>0</v>
      </c>
      <c r="M501" s="223">
        <f>$D501*'Staff Allocation %'!J30</f>
        <v>0</v>
      </c>
      <c r="N501" s="223">
        <f>$D501*'Staff Allocation %'!K30</f>
        <v>0</v>
      </c>
      <c r="O501" s="223">
        <f>$D501*'Staff Allocation %'!L30</f>
        <v>0</v>
      </c>
      <c r="P501" s="223">
        <f>$D501*'Staff Allocation %'!M30</f>
        <v>0</v>
      </c>
      <c r="Q501" s="223">
        <f>$D501*'Staff Allocation %'!N30</f>
        <v>0</v>
      </c>
      <c r="R501" s="223">
        <f>$D501*'Staff Allocation %'!O30</f>
        <v>0</v>
      </c>
      <c r="S501" s="223">
        <f>$D501*'Staff Allocation %'!P30</f>
        <v>0</v>
      </c>
      <c r="T501" s="223">
        <f>$D501*'Staff Allocation %'!Q30</f>
        <v>0</v>
      </c>
      <c r="U501" s="223">
        <f t="shared" si="21"/>
        <v>0</v>
      </c>
    </row>
    <row r="502" spans="2:21" hidden="1" outlineLevel="1" x14ac:dyDescent="0.25">
      <c r="B502" t="str">
        <f>'Staffing Plan'!A32</f>
        <v>Employee 24</v>
      </c>
      <c r="D502" s="124">
        <f>Fringe!R33</f>
        <v>0</v>
      </c>
      <c r="F502" s="223">
        <f>$D502*'Staff Allocation %'!C31</f>
        <v>0</v>
      </c>
      <c r="G502" s="223">
        <f>$D502*'Staff Allocation %'!D31</f>
        <v>0</v>
      </c>
      <c r="H502" s="223">
        <f>$D502*'Staff Allocation %'!E31</f>
        <v>0</v>
      </c>
      <c r="I502" s="223">
        <f>$D502*'Staff Allocation %'!F31</f>
        <v>0</v>
      </c>
      <c r="J502" s="223">
        <f>$D502*'Staff Allocation %'!G31</f>
        <v>0</v>
      </c>
      <c r="K502" s="223">
        <f>$D502*'Staff Allocation %'!H31</f>
        <v>0</v>
      </c>
      <c r="L502" s="223">
        <f>$D502*'Staff Allocation %'!I31</f>
        <v>0</v>
      </c>
      <c r="M502" s="223">
        <f>$D502*'Staff Allocation %'!J31</f>
        <v>0</v>
      </c>
      <c r="N502" s="223">
        <f>$D502*'Staff Allocation %'!K31</f>
        <v>0</v>
      </c>
      <c r="O502" s="223">
        <f>$D502*'Staff Allocation %'!L31</f>
        <v>0</v>
      </c>
      <c r="P502" s="223">
        <f>$D502*'Staff Allocation %'!M31</f>
        <v>0</v>
      </c>
      <c r="Q502" s="223">
        <f>$D502*'Staff Allocation %'!N31</f>
        <v>0</v>
      </c>
      <c r="R502" s="223">
        <f>$D502*'Staff Allocation %'!O31</f>
        <v>0</v>
      </c>
      <c r="S502" s="223">
        <f>$D502*'Staff Allocation %'!P31</f>
        <v>0</v>
      </c>
      <c r="T502" s="223">
        <f>$D502*'Staff Allocation %'!Q31</f>
        <v>0</v>
      </c>
      <c r="U502" s="223">
        <f t="shared" si="21"/>
        <v>0</v>
      </c>
    </row>
    <row r="503" spans="2:21" hidden="1" outlineLevel="1" x14ac:dyDescent="0.25">
      <c r="B503" t="str">
        <f>'Staffing Plan'!A33</f>
        <v>Employee 25</v>
      </c>
      <c r="D503" s="124">
        <f>Fringe!R34</f>
        <v>0</v>
      </c>
      <c r="F503" s="223">
        <f>$D503*'Staff Allocation %'!C32</f>
        <v>0</v>
      </c>
      <c r="G503" s="223">
        <f>$D503*'Staff Allocation %'!D32</f>
        <v>0</v>
      </c>
      <c r="H503" s="223">
        <f>$D503*'Staff Allocation %'!E32</f>
        <v>0</v>
      </c>
      <c r="I503" s="223">
        <f>$D503*'Staff Allocation %'!F32</f>
        <v>0</v>
      </c>
      <c r="J503" s="223">
        <f>$D503*'Staff Allocation %'!G32</f>
        <v>0</v>
      </c>
      <c r="K503" s="223">
        <f>$D503*'Staff Allocation %'!H32</f>
        <v>0</v>
      </c>
      <c r="L503" s="223">
        <f>$D503*'Staff Allocation %'!I32</f>
        <v>0</v>
      </c>
      <c r="M503" s="223">
        <f>$D503*'Staff Allocation %'!J32</f>
        <v>0</v>
      </c>
      <c r="N503" s="223">
        <f>$D503*'Staff Allocation %'!K32</f>
        <v>0</v>
      </c>
      <c r="O503" s="223">
        <f>$D503*'Staff Allocation %'!L32</f>
        <v>0</v>
      </c>
      <c r="P503" s="223">
        <f>$D503*'Staff Allocation %'!M32</f>
        <v>0</v>
      </c>
      <c r="Q503" s="223">
        <f>$D503*'Staff Allocation %'!N32</f>
        <v>0</v>
      </c>
      <c r="R503" s="223">
        <f>$D503*'Staff Allocation %'!O32</f>
        <v>0</v>
      </c>
      <c r="S503" s="223">
        <f>$D503*'Staff Allocation %'!P32</f>
        <v>0</v>
      </c>
      <c r="T503" s="223">
        <f>$D503*'Staff Allocation %'!Q32</f>
        <v>0</v>
      </c>
      <c r="U503" s="223">
        <f t="shared" si="21"/>
        <v>0</v>
      </c>
    </row>
    <row r="504" spans="2:21" hidden="1" outlineLevel="1" x14ac:dyDescent="0.25">
      <c r="B504" t="str">
        <f>'Staffing Plan'!A34</f>
        <v>Employee 26</v>
      </c>
      <c r="D504" s="124">
        <f>Fringe!R35</f>
        <v>0</v>
      </c>
      <c r="F504" s="223">
        <f>$D504*'Staff Allocation %'!C33</f>
        <v>0</v>
      </c>
      <c r="G504" s="223">
        <f>$D504*'Staff Allocation %'!D33</f>
        <v>0</v>
      </c>
      <c r="H504" s="223">
        <f>$D504*'Staff Allocation %'!E33</f>
        <v>0</v>
      </c>
      <c r="I504" s="223">
        <f>$D504*'Staff Allocation %'!F33</f>
        <v>0</v>
      </c>
      <c r="J504" s="223">
        <f>$D504*'Staff Allocation %'!G33</f>
        <v>0</v>
      </c>
      <c r="K504" s="223">
        <f>$D504*'Staff Allocation %'!H33</f>
        <v>0</v>
      </c>
      <c r="L504" s="223">
        <f>$D504*'Staff Allocation %'!I33</f>
        <v>0</v>
      </c>
      <c r="M504" s="223">
        <f>$D504*'Staff Allocation %'!J33</f>
        <v>0</v>
      </c>
      <c r="N504" s="223">
        <f>$D504*'Staff Allocation %'!K33</f>
        <v>0</v>
      </c>
      <c r="O504" s="223">
        <f>$D504*'Staff Allocation %'!L33</f>
        <v>0</v>
      </c>
      <c r="P504" s="223">
        <f>$D504*'Staff Allocation %'!M33</f>
        <v>0</v>
      </c>
      <c r="Q504" s="223">
        <f>$D504*'Staff Allocation %'!N33</f>
        <v>0</v>
      </c>
      <c r="R504" s="223">
        <f>$D504*'Staff Allocation %'!O33</f>
        <v>0</v>
      </c>
      <c r="S504" s="223">
        <f>$D504*'Staff Allocation %'!P33</f>
        <v>0</v>
      </c>
      <c r="T504" s="223">
        <f>$D504*'Staff Allocation %'!Q33</f>
        <v>0</v>
      </c>
      <c r="U504" s="223">
        <f t="shared" si="21"/>
        <v>0</v>
      </c>
    </row>
    <row r="505" spans="2:21" hidden="1" outlineLevel="1" x14ac:dyDescent="0.25">
      <c r="B505" t="str">
        <f>'Staffing Plan'!A35</f>
        <v>Employee 27</v>
      </c>
      <c r="D505" s="124">
        <f>Fringe!R36</f>
        <v>0</v>
      </c>
      <c r="F505" s="223">
        <f>$D505*'Staff Allocation %'!C34</f>
        <v>0</v>
      </c>
      <c r="G505" s="223">
        <f>$D505*'Staff Allocation %'!D34</f>
        <v>0</v>
      </c>
      <c r="H505" s="223">
        <f>$D505*'Staff Allocation %'!E34</f>
        <v>0</v>
      </c>
      <c r="I505" s="223">
        <f>$D505*'Staff Allocation %'!F34</f>
        <v>0</v>
      </c>
      <c r="J505" s="223">
        <f>$D505*'Staff Allocation %'!G34</f>
        <v>0</v>
      </c>
      <c r="K505" s="223">
        <f>$D505*'Staff Allocation %'!H34</f>
        <v>0</v>
      </c>
      <c r="L505" s="223">
        <f>$D505*'Staff Allocation %'!I34</f>
        <v>0</v>
      </c>
      <c r="M505" s="223">
        <f>$D505*'Staff Allocation %'!J34</f>
        <v>0</v>
      </c>
      <c r="N505" s="223">
        <f>$D505*'Staff Allocation %'!K34</f>
        <v>0</v>
      </c>
      <c r="O505" s="223">
        <f>$D505*'Staff Allocation %'!L34</f>
        <v>0</v>
      </c>
      <c r="P505" s="223">
        <f>$D505*'Staff Allocation %'!M34</f>
        <v>0</v>
      </c>
      <c r="Q505" s="223">
        <f>$D505*'Staff Allocation %'!N34</f>
        <v>0</v>
      </c>
      <c r="R505" s="223">
        <f>$D505*'Staff Allocation %'!O34</f>
        <v>0</v>
      </c>
      <c r="S505" s="223">
        <f>$D505*'Staff Allocation %'!P34</f>
        <v>0</v>
      </c>
      <c r="T505" s="223">
        <f>$D505*'Staff Allocation %'!Q34</f>
        <v>0</v>
      </c>
      <c r="U505" s="223">
        <f t="shared" si="21"/>
        <v>0</v>
      </c>
    </row>
    <row r="506" spans="2:21" hidden="1" outlineLevel="1" x14ac:dyDescent="0.25">
      <c r="B506" t="str">
        <f>'Staffing Plan'!A36</f>
        <v>Employee 28</v>
      </c>
      <c r="D506" s="124">
        <f>Fringe!R37</f>
        <v>0</v>
      </c>
      <c r="F506" s="223">
        <f>$D506*'Staff Allocation %'!C35</f>
        <v>0</v>
      </c>
      <c r="G506" s="223">
        <f>$D506*'Staff Allocation %'!D35</f>
        <v>0</v>
      </c>
      <c r="H506" s="223">
        <f>$D506*'Staff Allocation %'!E35</f>
        <v>0</v>
      </c>
      <c r="I506" s="223">
        <f>$D506*'Staff Allocation %'!F35</f>
        <v>0</v>
      </c>
      <c r="J506" s="223">
        <f>$D506*'Staff Allocation %'!G35</f>
        <v>0</v>
      </c>
      <c r="K506" s="223">
        <f>$D506*'Staff Allocation %'!H35</f>
        <v>0</v>
      </c>
      <c r="L506" s="223">
        <f>$D506*'Staff Allocation %'!I35</f>
        <v>0</v>
      </c>
      <c r="M506" s="223">
        <f>$D506*'Staff Allocation %'!J35</f>
        <v>0</v>
      </c>
      <c r="N506" s="223">
        <f>$D506*'Staff Allocation %'!K35</f>
        <v>0</v>
      </c>
      <c r="O506" s="223">
        <f>$D506*'Staff Allocation %'!L35</f>
        <v>0</v>
      </c>
      <c r="P506" s="223">
        <f>$D506*'Staff Allocation %'!M35</f>
        <v>0</v>
      </c>
      <c r="Q506" s="223">
        <f>$D506*'Staff Allocation %'!N35</f>
        <v>0</v>
      </c>
      <c r="R506" s="223">
        <f>$D506*'Staff Allocation %'!O35</f>
        <v>0</v>
      </c>
      <c r="S506" s="223">
        <f>$D506*'Staff Allocation %'!P35</f>
        <v>0</v>
      </c>
      <c r="T506" s="223">
        <f>$D506*'Staff Allocation %'!Q35</f>
        <v>0</v>
      </c>
      <c r="U506" s="223">
        <f t="shared" si="21"/>
        <v>0</v>
      </c>
    </row>
    <row r="507" spans="2:21" hidden="1" outlineLevel="1" x14ac:dyDescent="0.25">
      <c r="B507" t="str">
        <f>'Staffing Plan'!A37</f>
        <v>Employee 29</v>
      </c>
      <c r="D507" s="124">
        <f>Fringe!R38</f>
        <v>0</v>
      </c>
      <c r="F507" s="223">
        <f>$D507*'Staff Allocation %'!C36</f>
        <v>0</v>
      </c>
      <c r="G507" s="223">
        <f>$D507*'Staff Allocation %'!D36</f>
        <v>0</v>
      </c>
      <c r="H507" s="223">
        <f>$D507*'Staff Allocation %'!E36</f>
        <v>0</v>
      </c>
      <c r="I507" s="223">
        <f>$D507*'Staff Allocation %'!F36</f>
        <v>0</v>
      </c>
      <c r="J507" s="223">
        <f>$D507*'Staff Allocation %'!G36</f>
        <v>0</v>
      </c>
      <c r="K507" s="223">
        <f>$D507*'Staff Allocation %'!H36</f>
        <v>0</v>
      </c>
      <c r="L507" s="223">
        <f>$D507*'Staff Allocation %'!I36</f>
        <v>0</v>
      </c>
      <c r="M507" s="223">
        <f>$D507*'Staff Allocation %'!J36</f>
        <v>0</v>
      </c>
      <c r="N507" s="223">
        <f>$D507*'Staff Allocation %'!K36</f>
        <v>0</v>
      </c>
      <c r="O507" s="223">
        <f>$D507*'Staff Allocation %'!L36</f>
        <v>0</v>
      </c>
      <c r="P507" s="223">
        <f>$D507*'Staff Allocation %'!M36</f>
        <v>0</v>
      </c>
      <c r="Q507" s="223">
        <f>$D507*'Staff Allocation %'!N36</f>
        <v>0</v>
      </c>
      <c r="R507" s="223">
        <f>$D507*'Staff Allocation %'!O36</f>
        <v>0</v>
      </c>
      <c r="S507" s="223">
        <f>$D507*'Staff Allocation %'!P36</f>
        <v>0</v>
      </c>
      <c r="T507" s="223">
        <f>$D507*'Staff Allocation %'!Q36</f>
        <v>0</v>
      </c>
      <c r="U507" s="223">
        <f t="shared" si="21"/>
        <v>0</v>
      </c>
    </row>
    <row r="508" spans="2:21" hidden="1" outlineLevel="1" x14ac:dyDescent="0.25">
      <c r="B508" t="str">
        <f>'Staffing Plan'!A38</f>
        <v>Employee 30</v>
      </c>
      <c r="D508" s="124">
        <f>Fringe!R39</f>
        <v>0</v>
      </c>
      <c r="F508" s="223">
        <f>$D508*'Staff Allocation %'!C37</f>
        <v>0</v>
      </c>
      <c r="G508" s="223">
        <f>$D508*'Staff Allocation %'!D37</f>
        <v>0</v>
      </c>
      <c r="H508" s="223">
        <f>$D508*'Staff Allocation %'!E37</f>
        <v>0</v>
      </c>
      <c r="I508" s="223">
        <f>$D508*'Staff Allocation %'!F37</f>
        <v>0</v>
      </c>
      <c r="J508" s="223">
        <f>$D508*'Staff Allocation %'!G37</f>
        <v>0</v>
      </c>
      <c r="K508" s="223">
        <f>$D508*'Staff Allocation %'!H37</f>
        <v>0</v>
      </c>
      <c r="L508" s="223">
        <f>$D508*'Staff Allocation %'!I37</f>
        <v>0</v>
      </c>
      <c r="M508" s="223">
        <f>$D508*'Staff Allocation %'!J37</f>
        <v>0</v>
      </c>
      <c r="N508" s="223">
        <f>$D508*'Staff Allocation %'!K37</f>
        <v>0</v>
      </c>
      <c r="O508" s="223">
        <f>$D508*'Staff Allocation %'!L37</f>
        <v>0</v>
      </c>
      <c r="P508" s="223">
        <f>$D508*'Staff Allocation %'!M37</f>
        <v>0</v>
      </c>
      <c r="Q508" s="223">
        <f>$D508*'Staff Allocation %'!N37</f>
        <v>0</v>
      </c>
      <c r="R508" s="223">
        <f>$D508*'Staff Allocation %'!O37</f>
        <v>0</v>
      </c>
      <c r="S508" s="223">
        <f>$D508*'Staff Allocation %'!P37</f>
        <v>0</v>
      </c>
      <c r="T508" s="223">
        <f>$D508*'Staff Allocation %'!Q37</f>
        <v>0</v>
      </c>
      <c r="U508" s="223">
        <f t="shared" si="21"/>
        <v>0</v>
      </c>
    </row>
    <row r="509" spans="2:21" hidden="1" outlineLevel="1" x14ac:dyDescent="0.25">
      <c r="B509" t="str">
        <f>'Staffing Plan'!A39</f>
        <v>Employee 31</v>
      </c>
      <c r="D509" s="124">
        <f>Fringe!R40</f>
        <v>0</v>
      </c>
      <c r="F509" s="223">
        <f>$D509*'Staff Allocation %'!C38</f>
        <v>0</v>
      </c>
      <c r="G509" s="223">
        <f>$D509*'Staff Allocation %'!D38</f>
        <v>0</v>
      </c>
      <c r="H509" s="223">
        <f>$D509*'Staff Allocation %'!E38</f>
        <v>0</v>
      </c>
      <c r="I509" s="223">
        <f>$D509*'Staff Allocation %'!F38</f>
        <v>0</v>
      </c>
      <c r="J509" s="223">
        <f>$D509*'Staff Allocation %'!G38</f>
        <v>0</v>
      </c>
      <c r="K509" s="223">
        <f>$D509*'Staff Allocation %'!H38</f>
        <v>0</v>
      </c>
      <c r="L509" s="223">
        <f>$D509*'Staff Allocation %'!I38</f>
        <v>0</v>
      </c>
      <c r="M509" s="223">
        <f>$D509*'Staff Allocation %'!J38</f>
        <v>0</v>
      </c>
      <c r="N509" s="223">
        <f>$D509*'Staff Allocation %'!K38</f>
        <v>0</v>
      </c>
      <c r="O509" s="223">
        <f>$D509*'Staff Allocation %'!L38</f>
        <v>0</v>
      </c>
      <c r="P509" s="223">
        <f>$D509*'Staff Allocation %'!M38</f>
        <v>0</v>
      </c>
      <c r="Q509" s="223">
        <f>$D509*'Staff Allocation %'!N38</f>
        <v>0</v>
      </c>
      <c r="R509" s="223">
        <f>$D509*'Staff Allocation %'!O38</f>
        <v>0</v>
      </c>
      <c r="S509" s="223">
        <f>$D509*'Staff Allocation %'!P38</f>
        <v>0</v>
      </c>
      <c r="T509" s="223">
        <f>$D509*'Staff Allocation %'!Q38</f>
        <v>0</v>
      </c>
      <c r="U509" s="223">
        <f t="shared" si="21"/>
        <v>0</v>
      </c>
    </row>
    <row r="510" spans="2:21" hidden="1" outlineLevel="1" x14ac:dyDescent="0.25">
      <c r="B510" t="str">
        <f>'Staffing Plan'!A40</f>
        <v>Employee 32</v>
      </c>
      <c r="D510" s="124">
        <f>Fringe!R41</f>
        <v>0</v>
      </c>
      <c r="F510" s="223">
        <f>$D510*'Staff Allocation %'!C39</f>
        <v>0</v>
      </c>
      <c r="G510" s="223">
        <f>$D510*'Staff Allocation %'!D39</f>
        <v>0</v>
      </c>
      <c r="H510" s="223">
        <f>$D510*'Staff Allocation %'!E39</f>
        <v>0</v>
      </c>
      <c r="I510" s="223">
        <f>$D510*'Staff Allocation %'!F39</f>
        <v>0</v>
      </c>
      <c r="J510" s="223">
        <f>$D510*'Staff Allocation %'!G39</f>
        <v>0</v>
      </c>
      <c r="K510" s="223">
        <f>$D510*'Staff Allocation %'!H39</f>
        <v>0</v>
      </c>
      <c r="L510" s="223">
        <f>$D510*'Staff Allocation %'!I39</f>
        <v>0</v>
      </c>
      <c r="M510" s="223">
        <f>$D510*'Staff Allocation %'!J39</f>
        <v>0</v>
      </c>
      <c r="N510" s="223">
        <f>$D510*'Staff Allocation %'!K39</f>
        <v>0</v>
      </c>
      <c r="O510" s="223">
        <f>$D510*'Staff Allocation %'!L39</f>
        <v>0</v>
      </c>
      <c r="P510" s="223">
        <f>$D510*'Staff Allocation %'!M39</f>
        <v>0</v>
      </c>
      <c r="Q510" s="223">
        <f>$D510*'Staff Allocation %'!N39</f>
        <v>0</v>
      </c>
      <c r="R510" s="223">
        <f>$D510*'Staff Allocation %'!O39</f>
        <v>0</v>
      </c>
      <c r="S510" s="223">
        <f>$D510*'Staff Allocation %'!P39</f>
        <v>0</v>
      </c>
      <c r="T510" s="223">
        <f>$D510*'Staff Allocation %'!Q39</f>
        <v>0</v>
      </c>
      <c r="U510" s="223">
        <f t="shared" si="21"/>
        <v>0</v>
      </c>
    </row>
    <row r="511" spans="2:21" hidden="1" outlineLevel="1" x14ac:dyDescent="0.25">
      <c r="B511" t="str">
        <f>'Staffing Plan'!A41</f>
        <v>Employee 33</v>
      </c>
      <c r="D511" s="124">
        <f>Fringe!R42</f>
        <v>0</v>
      </c>
      <c r="F511" s="223">
        <f>$D511*'Staff Allocation %'!C40</f>
        <v>0</v>
      </c>
      <c r="G511" s="223">
        <f>$D511*'Staff Allocation %'!D40</f>
        <v>0</v>
      </c>
      <c r="H511" s="223">
        <f>$D511*'Staff Allocation %'!E40</f>
        <v>0</v>
      </c>
      <c r="I511" s="223">
        <f>$D511*'Staff Allocation %'!F40</f>
        <v>0</v>
      </c>
      <c r="J511" s="223">
        <f>$D511*'Staff Allocation %'!G40</f>
        <v>0</v>
      </c>
      <c r="K511" s="223">
        <f>$D511*'Staff Allocation %'!H40</f>
        <v>0</v>
      </c>
      <c r="L511" s="223">
        <f>$D511*'Staff Allocation %'!I40</f>
        <v>0</v>
      </c>
      <c r="M511" s="223">
        <f>$D511*'Staff Allocation %'!J40</f>
        <v>0</v>
      </c>
      <c r="N511" s="223">
        <f>$D511*'Staff Allocation %'!K40</f>
        <v>0</v>
      </c>
      <c r="O511" s="223">
        <f>$D511*'Staff Allocation %'!L40</f>
        <v>0</v>
      </c>
      <c r="P511" s="223">
        <f>$D511*'Staff Allocation %'!M40</f>
        <v>0</v>
      </c>
      <c r="Q511" s="223">
        <f>$D511*'Staff Allocation %'!N40</f>
        <v>0</v>
      </c>
      <c r="R511" s="223">
        <f>$D511*'Staff Allocation %'!O40</f>
        <v>0</v>
      </c>
      <c r="S511" s="223">
        <f>$D511*'Staff Allocation %'!P40</f>
        <v>0</v>
      </c>
      <c r="T511" s="223">
        <f>$D511*'Staff Allocation %'!Q40</f>
        <v>0</v>
      </c>
      <c r="U511" s="223">
        <f t="shared" si="21"/>
        <v>0</v>
      </c>
    </row>
    <row r="512" spans="2:21" hidden="1" outlineLevel="1" x14ac:dyDescent="0.25">
      <c r="B512" t="str">
        <f>'Staffing Plan'!A42</f>
        <v>Employee 34</v>
      </c>
      <c r="D512" s="124">
        <f>Fringe!R43</f>
        <v>0</v>
      </c>
      <c r="F512" s="223">
        <f>$D512*'Staff Allocation %'!C41</f>
        <v>0</v>
      </c>
      <c r="G512" s="223">
        <f>$D512*'Staff Allocation %'!D41</f>
        <v>0</v>
      </c>
      <c r="H512" s="223">
        <f>$D512*'Staff Allocation %'!E41</f>
        <v>0</v>
      </c>
      <c r="I512" s="223">
        <f>$D512*'Staff Allocation %'!F41</f>
        <v>0</v>
      </c>
      <c r="J512" s="223">
        <f>$D512*'Staff Allocation %'!G41</f>
        <v>0</v>
      </c>
      <c r="K512" s="223">
        <f>$D512*'Staff Allocation %'!H41</f>
        <v>0</v>
      </c>
      <c r="L512" s="223">
        <f>$D512*'Staff Allocation %'!I41</f>
        <v>0</v>
      </c>
      <c r="M512" s="223">
        <f>$D512*'Staff Allocation %'!J41</f>
        <v>0</v>
      </c>
      <c r="N512" s="223">
        <f>$D512*'Staff Allocation %'!K41</f>
        <v>0</v>
      </c>
      <c r="O512" s="223">
        <f>$D512*'Staff Allocation %'!L41</f>
        <v>0</v>
      </c>
      <c r="P512" s="223">
        <f>$D512*'Staff Allocation %'!M41</f>
        <v>0</v>
      </c>
      <c r="Q512" s="223">
        <f>$D512*'Staff Allocation %'!N41</f>
        <v>0</v>
      </c>
      <c r="R512" s="223">
        <f>$D512*'Staff Allocation %'!O41</f>
        <v>0</v>
      </c>
      <c r="S512" s="223">
        <f>$D512*'Staff Allocation %'!P41</f>
        <v>0</v>
      </c>
      <c r="T512" s="223">
        <f>$D512*'Staff Allocation %'!Q41</f>
        <v>0</v>
      </c>
      <c r="U512" s="223">
        <f t="shared" si="21"/>
        <v>0</v>
      </c>
    </row>
    <row r="513" spans="2:21" hidden="1" outlineLevel="1" x14ac:dyDescent="0.25">
      <c r="B513" t="str">
        <f>'Staffing Plan'!A43</f>
        <v>Employee 35</v>
      </c>
      <c r="D513" s="124">
        <f>Fringe!R44</f>
        <v>0</v>
      </c>
      <c r="F513" s="223">
        <f>$D513*'Staff Allocation %'!C42</f>
        <v>0</v>
      </c>
      <c r="G513" s="223">
        <f>$D513*'Staff Allocation %'!D42</f>
        <v>0</v>
      </c>
      <c r="H513" s="223">
        <f>$D513*'Staff Allocation %'!E42</f>
        <v>0</v>
      </c>
      <c r="I513" s="223">
        <f>$D513*'Staff Allocation %'!F42</f>
        <v>0</v>
      </c>
      <c r="J513" s="223">
        <f>$D513*'Staff Allocation %'!G42</f>
        <v>0</v>
      </c>
      <c r="K513" s="223">
        <f>$D513*'Staff Allocation %'!H42</f>
        <v>0</v>
      </c>
      <c r="L513" s="223">
        <f>$D513*'Staff Allocation %'!I42</f>
        <v>0</v>
      </c>
      <c r="M513" s="223">
        <f>$D513*'Staff Allocation %'!J42</f>
        <v>0</v>
      </c>
      <c r="N513" s="223">
        <f>$D513*'Staff Allocation %'!K42</f>
        <v>0</v>
      </c>
      <c r="O513" s="223">
        <f>$D513*'Staff Allocation %'!L42</f>
        <v>0</v>
      </c>
      <c r="P513" s="223">
        <f>$D513*'Staff Allocation %'!M42</f>
        <v>0</v>
      </c>
      <c r="Q513" s="223">
        <f>$D513*'Staff Allocation %'!N42</f>
        <v>0</v>
      </c>
      <c r="R513" s="223">
        <f>$D513*'Staff Allocation %'!O42</f>
        <v>0</v>
      </c>
      <c r="S513" s="223">
        <f>$D513*'Staff Allocation %'!P42</f>
        <v>0</v>
      </c>
      <c r="T513" s="223">
        <f>$D513*'Staff Allocation %'!Q42</f>
        <v>0</v>
      </c>
      <c r="U513" s="223">
        <f t="shared" si="21"/>
        <v>0</v>
      </c>
    </row>
    <row r="514" spans="2:21" hidden="1" outlineLevel="1" x14ac:dyDescent="0.25">
      <c r="B514" t="str">
        <f>'Staffing Plan'!A44</f>
        <v>Employee 36</v>
      </c>
      <c r="D514" s="124">
        <f>Fringe!R45</f>
        <v>0</v>
      </c>
      <c r="F514" s="223">
        <f>$D514*'Staff Allocation %'!C43</f>
        <v>0</v>
      </c>
      <c r="G514" s="223">
        <f>$D514*'Staff Allocation %'!D43</f>
        <v>0</v>
      </c>
      <c r="H514" s="223">
        <f>$D514*'Staff Allocation %'!E43</f>
        <v>0</v>
      </c>
      <c r="I514" s="223">
        <f>$D514*'Staff Allocation %'!F43</f>
        <v>0</v>
      </c>
      <c r="J514" s="223">
        <f>$D514*'Staff Allocation %'!G43</f>
        <v>0</v>
      </c>
      <c r="K514" s="223">
        <f>$D514*'Staff Allocation %'!H43</f>
        <v>0</v>
      </c>
      <c r="L514" s="223">
        <f>$D514*'Staff Allocation %'!I43</f>
        <v>0</v>
      </c>
      <c r="M514" s="223">
        <f>$D514*'Staff Allocation %'!J43</f>
        <v>0</v>
      </c>
      <c r="N514" s="223">
        <f>$D514*'Staff Allocation %'!K43</f>
        <v>0</v>
      </c>
      <c r="O514" s="223">
        <f>$D514*'Staff Allocation %'!L43</f>
        <v>0</v>
      </c>
      <c r="P514" s="223">
        <f>$D514*'Staff Allocation %'!M43</f>
        <v>0</v>
      </c>
      <c r="Q514" s="223">
        <f>$D514*'Staff Allocation %'!N43</f>
        <v>0</v>
      </c>
      <c r="R514" s="223">
        <f>$D514*'Staff Allocation %'!O43</f>
        <v>0</v>
      </c>
      <c r="S514" s="223">
        <f>$D514*'Staff Allocation %'!P43</f>
        <v>0</v>
      </c>
      <c r="T514" s="223">
        <f>$D514*'Staff Allocation %'!Q43</f>
        <v>0</v>
      </c>
      <c r="U514" s="223">
        <f t="shared" si="21"/>
        <v>0</v>
      </c>
    </row>
    <row r="515" spans="2:21" hidden="1" outlineLevel="1" x14ac:dyDescent="0.25">
      <c r="B515" t="str">
        <f>'Staffing Plan'!A45</f>
        <v>Employee 37</v>
      </c>
      <c r="D515" s="124">
        <f>Fringe!R46</f>
        <v>0</v>
      </c>
      <c r="F515" s="223">
        <f>$D515*'Staff Allocation %'!C44</f>
        <v>0</v>
      </c>
      <c r="G515" s="223">
        <f>$D515*'Staff Allocation %'!D44</f>
        <v>0</v>
      </c>
      <c r="H515" s="223">
        <f>$D515*'Staff Allocation %'!E44</f>
        <v>0</v>
      </c>
      <c r="I515" s="223">
        <f>$D515*'Staff Allocation %'!F44</f>
        <v>0</v>
      </c>
      <c r="J515" s="223">
        <f>$D515*'Staff Allocation %'!G44</f>
        <v>0</v>
      </c>
      <c r="K515" s="223">
        <f>$D515*'Staff Allocation %'!H44</f>
        <v>0</v>
      </c>
      <c r="L515" s="223">
        <f>$D515*'Staff Allocation %'!I44</f>
        <v>0</v>
      </c>
      <c r="M515" s="223">
        <f>$D515*'Staff Allocation %'!J44</f>
        <v>0</v>
      </c>
      <c r="N515" s="223">
        <f>$D515*'Staff Allocation %'!K44</f>
        <v>0</v>
      </c>
      <c r="O515" s="223">
        <f>$D515*'Staff Allocation %'!L44</f>
        <v>0</v>
      </c>
      <c r="P515" s="223">
        <f>$D515*'Staff Allocation %'!M44</f>
        <v>0</v>
      </c>
      <c r="Q515" s="223">
        <f>$D515*'Staff Allocation %'!N44</f>
        <v>0</v>
      </c>
      <c r="R515" s="223">
        <f>$D515*'Staff Allocation %'!O44</f>
        <v>0</v>
      </c>
      <c r="S515" s="223">
        <f>$D515*'Staff Allocation %'!P44</f>
        <v>0</v>
      </c>
      <c r="T515" s="223">
        <f>$D515*'Staff Allocation %'!Q44</f>
        <v>0</v>
      </c>
      <c r="U515" s="223">
        <f t="shared" si="21"/>
        <v>0</v>
      </c>
    </row>
    <row r="516" spans="2:21" hidden="1" outlineLevel="1" x14ac:dyDescent="0.25">
      <c r="B516" t="str">
        <f>'Staffing Plan'!A46</f>
        <v>Employee 38</v>
      </c>
      <c r="D516" s="124">
        <f>Fringe!R47</f>
        <v>0</v>
      </c>
      <c r="F516" s="223">
        <f>$D516*'Staff Allocation %'!C45</f>
        <v>0</v>
      </c>
      <c r="G516" s="223">
        <f>$D516*'Staff Allocation %'!D45</f>
        <v>0</v>
      </c>
      <c r="H516" s="223">
        <f>$D516*'Staff Allocation %'!E45</f>
        <v>0</v>
      </c>
      <c r="I516" s="223">
        <f>$D516*'Staff Allocation %'!F45</f>
        <v>0</v>
      </c>
      <c r="J516" s="223">
        <f>$D516*'Staff Allocation %'!G45</f>
        <v>0</v>
      </c>
      <c r="K516" s="223">
        <f>$D516*'Staff Allocation %'!H45</f>
        <v>0</v>
      </c>
      <c r="L516" s="223">
        <f>$D516*'Staff Allocation %'!I45</f>
        <v>0</v>
      </c>
      <c r="M516" s="223">
        <f>$D516*'Staff Allocation %'!J45</f>
        <v>0</v>
      </c>
      <c r="N516" s="223">
        <f>$D516*'Staff Allocation %'!K45</f>
        <v>0</v>
      </c>
      <c r="O516" s="223">
        <f>$D516*'Staff Allocation %'!L45</f>
        <v>0</v>
      </c>
      <c r="P516" s="223">
        <f>$D516*'Staff Allocation %'!M45</f>
        <v>0</v>
      </c>
      <c r="Q516" s="223">
        <f>$D516*'Staff Allocation %'!N45</f>
        <v>0</v>
      </c>
      <c r="R516" s="223">
        <f>$D516*'Staff Allocation %'!O45</f>
        <v>0</v>
      </c>
      <c r="S516" s="223">
        <f>$D516*'Staff Allocation %'!P45</f>
        <v>0</v>
      </c>
      <c r="T516" s="223">
        <f>$D516*'Staff Allocation %'!Q45</f>
        <v>0</v>
      </c>
      <c r="U516" s="223">
        <f t="shared" si="21"/>
        <v>0</v>
      </c>
    </row>
    <row r="517" spans="2:21" hidden="1" outlineLevel="1" x14ac:dyDescent="0.25">
      <c r="B517" t="str">
        <f>'Staffing Plan'!A47</f>
        <v>Employee 39</v>
      </c>
      <c r="D517" s="124">
        <f>Fringe!R48</f>
        <v>0</v>
      </c>
      <c r="F517" s="223">
        <f>$D517*'Staff Allocation %'!C46</f>
        <v>0</v>
      </c>
      <c r="G517" s="223">
        <f>$D517*'Staff Allocation %'!D46</f>
        <v>0</v>
      </c>
      <c r="H517" s="223">
        <f>$D517*'Staff Allocation %'!E46</f>
        <v>0</v>
      </c>
      <c r="I517" s="223">
        <f>$D517*'Staff Allocation %'!F46</f>
        <v>0</v>
      </c>
      <c r="J517" s="223">
        <f>$D517*'Staff Allocation %'!G46</f>
        <v>0</v>
      </c>
      <c r="K517" s="223">
        <f>$D517*'Staff Allocation %'!H46</f>
        <v>0</v>
      </c>
      <c r="L517" s="223">
        <f>$D517*'Staff Allocation %'!I46</f>
        <v>0</v>
      </c>
      <c r="M517" s="223">
        <f>$D517*'Staff Allocation %'!J46</f>
        <v>0</v>
      </c>
      <c r="N517" s="223">
        <f>$D517*'Staff Allocation %'!K46</f>
        <v>0</v>
      </c>
      <c r="O517" s="223">
        <f>$D517*'Staff Allocation %'!L46</f>
        <v>0</v>
      </c>
      <c r="P517" s="223">
        <f>$D517*'Staff Allocation %'!M46</f>
        <v>0</v>
      </c>
      <c r="Q517" s="223">
        <f>$D517*'Staff Allocation %'!N46</f>
        <v>0</v>
      </c>
      <c r="R517" s="223">
        <f>$D517*'Staff Allocation %'!O46</f>
        <v>0</v>
      </c>
      <c r="S517" s="223">
        <f>$D517*'Staff Allocation %'!P46</f>
        <v>0</v>
      </c>
      <c r="T517" s="223">
        <f>$D517*'Staff Allocation %'!Q46</f>
        <v>0</v>
      </c>
      <c r="U517" s="223">
        <f t="shared" si="21"/>
        <v>0</v>
      </c>
    </row>
    <row r="518" spans="2:21" hidden="1" outlineLevel="1" x14ac:dyDescent="0.25">
      <c r="B518" t="str">
        <f>'Staffing Plan'!A48</f>
        <v>Employee 40</v>
      </c>
      <c r="D518" s="124">
        <f>Fringe!R49</f>
        <v>0</v>
      </c>
      <c r="F518" s="223">
        <f>$D518*'Staff Allocation %'!C47</f>
        <v>0</v>
      </c>
      <c r="G518" s="223">
        <f>$D518*'Staff Allocation %'!D47</f>
        <v>0</v>
      </c>
      <c r="H518" s="223">
        <f>$D518*'Staff Allocation %'!E47</f>
        <v>0</v>
      </c>
      <c r="I518" s="223">
        <f>$D518*'Staff Allocation %'!F47</f>
        <v>0</v>
      </c>
      <c r="J518" s="223">
        <f>$D518*'Staff Allocation %'!G47</f>
        <v>0</v>
      </c>
      <c r="K518" s="223">
        <f>$D518*'Staff Allocation %'!H47</f>
        <v>0</v>
      </c>
      <c r="L518" s="223">
        <f>$D518*'Staff Allocation %'!I47</f>
        <v>0</v>
      </c>
      <c r="M518" s="223">
        <f>$D518*'Staff Allocation %'!J47</f>
        <v>0</v>
      </c>
      <c r="N518" s="223">
        <f>$D518*'Staff Allocation %'!K47</f>
        <v>0</v>
      </c>
      <c r="O518" s="223">
        <f>$D518*'Staff Allocation %'!L47</f>
        <v>0</v>
      </c>
      <c r="P518" s="223">
        <f>$D518*'Staff Allocation %'!M47</f>
        <v>0</v>
      </c>
      <c r="Q518" s="223">
        <f>$D518*'Staff Allocation %'!N47</f>
        <v>0</v>
      </c>
      <c r="R518" s="223">
        <f>$D518*'Staff Allocation %'!O47</f>
        <v>0</v>
      </c>
      <c r="S518" s="223">
        <f>$D518*'Staff Allocation %'!P47</f>
        <v>0</v>
      </c>
      <c r="T518" s="223">
        <f>$D518*'Staff Allocation %'!Q47</f>
        <v>0</v>
      </c>
      <c r="U518" s="223">
        <f t="shared" si="21"/>
        <v>0</v>
      </c>
    </row>
    <row r="519" spans="2:21" hidden="1" outlineLevel="1" x14ac:dyDescent="0.25">
      <c r="B519" t="str">
        <f>'Staffing Plan'!A49</f>
        <v>Employee 41</v>
      </c>
      <c r="D519" s="124">
        <f>Fringe!R50</f>
        <v>0</v>
      </c>
      <c r="F519" s="223">
        <f>$D519*'Staff Allocation %'!C48</f>
        <v>0</v>
      </c>
      <c r="G519" s="223">
        <f>$D519*'Staff Allocation %'!D48</f>
        <v>0</v>
      </c>
      <c r="H519" s="223">
        <f>$D519*'Staff Allocation %'!E48</f>
        <v>0</v>
      </c>
      <c r="I519" s="223">
        <f>$D519*'Staff Allocation %'!F48</f>
        <v>0</v>
      </c>
      <c r="J519" s="223">
        <f>$D519*'Staff Allocation %'!G48</f>
        <v>0</v>
      </c>
      <c r="K519" s="223">
        <f>$D519*'Staff Allocation %'!H48</f>
        <v>0</v>
      </c>
      <c r="L519" s="223">
        <f>$D519*'Staff Allocation %'!I48</f>
        <v>0</v>
      </c>
      <c r="M519" s="223">
        <f>$D519*'Staff Allocation %'!J48</f>
        <v>0</v>
      </c>
      <c r="N519" s="223">
        <f>$D519*'Staff Allocation %'!K48</f>
        <v>0</v>
      </c>
      <c r="O519" s="223">
        <f>$D519*'Staff Allocation %'!L48</f>
        <v>0</v>
      </c>
      <c r="P519" s="223">
        <f>$D519*'Staff Allocation %'!M48</f>
        <v>0</v>
      </c>
      <c r="Q519" s="223">
        <f>$D519*'Staff Allocation %'!N48</f>
        <v>0</v>
      </c>
      <c r="R519" s="223">
        <f>$D519*'Staff Allocation %'!O48</f>
        <v>0</v>
      </c>
      <c r="S519" s="223">
        <f>$D519*'Staff Allocation %'!P48</f>
        <v>0</v>
      </c>
      <c r="T519" s="223">
        <f>$D519*'Staff Allocation %'!Q48</f>
        <v>0</v>
      </c>
      <c r="U519" s="223">
        <f t="shared" si="21"/>
        <v>0</v>
      </c>
    </row>
    <row r="520" spans="2:21" hidden="1" outlineLevel="1" x14ac:dyDescent="0.25">
      <c r="B520" t="str">
        <f>'Staffing Plan'!A50</f>
        <v>Employee 42</v>
      </c>
      <c r="D520" s="124">
        <f>Fringe!R51</f>
        <v>0</v>
      </c>
      <c r="F520" s="223">
        <f>$D520*'Staff Allocation %'!C49</f>
        <v>0</v>
      </c>
      <c r="G520" s="223">
        <f>$D520*'Staff Allocation %'!D49</f>
        <v>0</v>
      </c>
      <c r="H520" s="223">
        <f>$D520*'Staff Allocation %'!E49</f>
        <v>0</v>
      </c>
      <c r="I520" s="223">
        <f>$D520*'Staff Allocation %'!F49</f>
        <v>0</v>
      </c>
      <c r="J520" s="223">
        <f>$D520*'Staff Allocation %'!G49</f>
        <v>0</v>
      </c>
      <c r="K520" s="223">
        <f>$D520*'Staff Allocation %'!H49</f>
        <v>0</v>
      </c>
      <c r="L520" s="223">
        <f>$D520*'Staff Allocation %'!I49</f>
        <v>0</v>
      </c>
      <c r="M520" s="223">
        <f>$D520*'Staff Allocation %'!J49</f>
        <v>0</v>
      </c>
      <c r="N520" s="223">
        <f>$D520*'Staff Allocation %'!K49</f>
        <v>0</v>
      </c>
      <c r="O520" s="223">
        <f>$D520*'Staff Allocation %'!L49</f>
        <v>0</v>
      </c>
      <c r="P520" s="223">
        <f>$D520*'Staff Allocation %'!M49</f>
        <v>0</v>
      </c>
      <c r="Q520" s="223">
        <f>$D520*'Staff Allocation %'!N49</f>
        <v>0</v>
      </c>
      <c r="R520" s="223">
        <f>$D520*'Staff Allocation %'!O49</f>
        <v>0</v>
      </c>
      <c r="S520" s="223">
        <f>$D520*'Staff Allocation %'!P49</f>
        <v>0</v>
      </c>
      <c r="T520" s="223">
        <f>$D520*'Staff Allocation %'!Q49</f>
        <v>0</v>
      </c>
      <c r="U520" s="223">
        <f t="shared" si="21"/>
        <v>0</v>
      </c>
    </row>
    <row r="521" spans="2:21" hidden="1" outlineLevel="1" x14ac:dyDescent="0.25">
      <c r="B521" t="str">
        <f>'Staffing Plan'!A51</f>
        <v>Employee 43</v>
      </c>
      <c r="D521" s="124">
        <f>Fringe!R52</f>
        <v>0</v>
      </c>
      <c r="F521" s="223">
        <f>$D521*'Staff Allocation %'!C50</f>
        <v>0</v>
      </c>
      <c r="G521" s="223">
        <f>$D521*'Staff Allocation %'!D50</f>
        <v>0</v>
      </c>
      <c r="H521" s="223">
        <f>$D521*'Staff Allocation %'!E50</f>
        <v>0</v>
      </c>
      <c r="I521" s="223">
        <f>$D521*'Staff Allocation %'!F50</f>
        <v>0</v>
      </c>
      <c r="J521" s="223">
        <f>$D521*'Staff Allocation %'!G50</f>
        <v>0</v>
      </c>
      <c r="K521" s="223">
        <f>$D521*'Staff Allocation %'!H50</f>
        <v>0</v>
      </c>
      <c r="L521" s="223">
        <f>$D521*'Staff Allocation %'!I50</f>
        <v>0</v>
      </c>
      <c r="M521" s="223">
        <f>$D521*'Staff Allocation %'!J50</f>
        <v>0</v>
      </c>
      <c r="N521" s="223">
        <f>$D521*'Staff Allocation %'!K50</f>
        <v>0</v>
      </c>
      <c r="O521" s="223">
        <f>$D521*'Staff Allocation %'!L50</f>
        <v>0</v>
      </c>
      <c r="P521" s="223">
        <f>$D521*'Staff Allocation %'!M50</f>
        <v>0</v>
      </c>
      <c r="Q521" s="223">
        <f>$D521*'Staff Allocation %'!N50</f>
        <v>0</v>
      </c>
      <c r="R521" s="223">
        <f>$D521*'Staff Allocation %'!O50</f>
        <v>0</v>
      </c>
      <c r="S521" s="223">
        <f>$D521*'Staff Allocation %'!P50</f>
        <v>0</v>
      </c>
      <c r="T521" s="223">
        <f>$D521*'Staff Allocation %'!Q50</f>
        <v>0</v>
      </c>
      <c r="U521" s="223">
        <f t="shared" si="21"/>
        <v>0</v>
      </c>
    </row>
    <row r="522" spans="2:21" hidden="1" outlineLevel="1" x14ac:dyDescent="0.25">
      <c r="B522" t="str">
        <f>'Staffing Plan'!A52</f>
        <v>Employee 44</v>
      </c>
      <c r="D522" s="124">
        <f>Fringe!R53</f>
        <v>0</v>
      </c>
      <c r="F522" s="223">
        <f>$D522*'Staff Allocation %'!C51</f>
        <v>0</v>
      </c>
      <c r="G522" s="223">
        <f>$D522*'Staff Allocation %'!D51</f>
        <v>0</v>
      </c>
      <c r="H522" s="223">
        <f>$D522*'Staff Allocation %'!E51</f>
        <v>0</v>
      </c>
      <c r="I522" s="223">
        <f>$D522*'Staff Allocation %'!F51</f>
        <v>0</v>
      </c>
      <c r="J522" s="223">
        <f>$D522*'Staff Allocation %'!G51</f>
        <v>0</v>
      </c>
      <c r="K522" s="223">
        <f>$D522*'Staff Allocation %'!H51</f>
        <v>0</v>
      </c>
      <c r="L522" s="223">
        <f>$D522*'Staff Allocation %'!I51</f>
        <v>0</v>
      </c>
      <c r="M522" s="223">
        <f>$D522*'Staff Allocation %'!J51</f>
        <v>0</v>
      </c>
      <c r="N522" s="223">
        <f>$D522*'Staff Allocation %'!K51</f>
        <v>0</v>
      </c>
      <c r="O522" s="223">
        <f>$D522*'Staff Allocation %'!L51</f>
        <v>0</v>
      </c>
      <c r="P522" s="223">
        <f>$D522*'Staff Allocation %'!M51</f>
        <v>0</v>
      </c>
      <c r="Q522" s="223">
        <f>$D522*'Staff Allocation %'!N51</f>
        <v>0</v>
      </c>
      <c r="R522" s="223">
        <f>$D522*'Staff Allocation %'!O51</f>
        <v>0</v>
      </c>
      <c r="S522" s="223">
        <f>$D522*'Staff Allocation %'!P51</f>
        <v>0</v>
      </c>
      <c r="T522" s="223">
        <f>$D522*'Staff Allocation %'!Q51</f>
        <v>0</v>
      </c>
      <c r="U522" s="223">
        <f t="shared" si="21"/>
        <v>0</v>
      </c>
    </row>
    <row r="523" spans="2:21" hidden="1" outlineLevel="1" x14ac:dyDescent="0.25">
      <c r="B523" t="str">
        <f>'Staffing Plan'!A53</f>
        <v>Employee 45</v>
      </c>
      <c r="D523" s="124">
        <f>Fringe!R54</f>
        <v>0</v>
      </c>
      <c r="F523" s="223">
        <f>$D523*'Staff Allocation %'!C52</f>
        <v>0</v>
      </c>
      <c r="G523" s="223">
        <f>$D523*'Staff Allocation %'!D52</f>
        <v>0</v>
      </c>
      <c r="H523" s="223">
        <f>$D523*'Staff Allocation %'!E52</f>
        <v>0</v>
      </c>
      <c r="I523" s="223">
        <f>$D523*'Staff Allocation %'!F52</f>
        <v>0</v>
      </c>
      <c r="J523" s="223">
        <f>$D523*'Staff Allocation %'!G52</f>
        <v>0</v>
      </c>
      <c r="K523" s="223">
        <f>$D523*'Staff Allocation %'!H52</f>
        <v>0</v>
      </c>
      <c r="L523" s="223">
        <f>$D523*'Staff Allocation %'!I52</f>
        <v>0</v>
      </c>
      <c r="M523" s="223">
        <f>$D523*'Staff Allocation %'!J52</f>
        <v>0</v>
      </c>
      <c r="N523" s="223">
        <f>$D523*'Staff Allocation %'!K52</f>
        <v>0</v>
      </c>
      <c r="O523" s="223">
        <f>$D523*'Staff Allocation %'!L52</f>
        <v>0</v>
      </c>
      <c r="P523" s="223">
        <f>$D523*'Staff Allocation %'!M52</f>
        <v>0</v>
      </c>
      <c r="Q523" s="223">
        <f>$D523*'Staff Allocation %'!N52</f>
        <v>0</v>
      </c>
      <c r="R523" s="223">
        <f>$D523*'Staff Allocation %'!O52</f>
        <v>0</v>
      </c>
      <c r="S523" s="223">
        <f>$D523*'Staff Allocation %'!P52</f>
        <v>0</v>
      </c>
      <c r="T523" s="223">
        <f>$D523*'Staff Allocation %'!Q52</f>
        <v>0</v>
      </c>
      <c r="U523" s="223">
        <f t="shared" si="21"/>
        <v>0</v>
      </c>
    </row>
    <row r="524" spans="2:21" hidden="1" outlineLevel="1" x14ac:dyDescent="0.25">
      <c r="B524" t="str">
        <f>'Staffing Plan'!A54</f>
        <v>Employee 46</v>
      </c>
      <c r="D524" s="124">
        <f>Fringe!R55</f>
        <v>0</v>
      </c>
      <c r="F524" s="223">
        <f>$D524*'Staff Allocation %'!C53</f>
        <v>0</v>
      </c>
      <c r="G524" s="223">
        <f>$D524*'Staff Allocation %'!D53</f>
        <v>0</v>
      </c>
      <c r="H524" s="223">
        <f>$D524*'Staff Allocation %'!E53</f>
        <v>0</v>
      </c>
      <c r="I524" s="223">
        <f>$D524*'Staff Allocation %'!F53</f>
        <v>0</v>
      </c>
      <c r="J524" s="223">
        <f>$D524*'Staff Allocation %'!G53</f>
        <v>0</v>
      </c>
      <c r="K524" s="223">
        <f>$D524*'Staff Allocation %'!H53</f>
        <v>0</v>
      </c>
      <c r="L524" s="223">
        <f>$D524*'Staff Allocation %'!I53</f>
        <v>0</v>
      </c>
      <c r="M524" s="223">
        <f>$D524*'Staff Allocation %'!J53</f>
        <v>0</v>
      </c>
      <c r="N524" s="223">
        <f>$D524*'Staff Allocation %'!K53</f>
        <v>0</v>
      </c>
      <c r="O524" s="223">
        <f>$D524*'Staff Allocation %'!L53</f>
        <v>0</v>
      </c>
      <c r="P524" s="223">
        <f>$D524*'Staff Allocation %'!M53</f>
        <v>0</v>
      </c>
      <c r="Q524" s="223">
        <f>$D524*'Staff Allocation %'!N53</f>
        <v>0</v>
      </c>
      <c r="R524" s="223">
        <f>$D524*'Staff Allocation %'!O53</f>
        <v>0</v>
      </c>
      <c r="S524" s="223">
        <f>$D524*'Staff Allocation %'!P53</f>
        <v>0</v>
      </c>
      <c r="T524" s="223">
        <f>$D524*'Staff Allocation %'!Q53</f>
        <v>0</v>
      </c>
      <c r="U524" s="223">
        <f t="shared" si="21"/>
        <v>0</v>
      </c>
    </row>
    <row r="525" spans="2:21" hidden="1" outlineLevel="1" x14ac:dyDescent="0.25">
      <c r="B525" t="str">
        <f>'Staffing Plan'!A55</f>
        <v>Employee 47</v>
      </c>
      <c r="D525" s="124">
        <f>Fringe!R56</f>
        <v>0</v>
      </c>
      <c r="F525" s="223">
        <f>$D525*'Staff Allocation %'!C54</f>
        <v>0</v>
      </c>
      <c r="G525" s="223">
        <f>$D525*'Staff Allocation %'!D54</f>
        <v>0</v>
      </c>
      <c r="H525" s="223">
        <f>$D525*'Staff Allocation %'!E54</f>
        <v>0</v>
      </c>
      <c r="I525" s="223">
        <f>$D525*'Staff Allocation %'!F54</f>
        <v>0</v>
      </c>
      <c r="J525" s="223">
        <f>$D525*'Staff Allocation %'!G54</f>
        <v>0</v>
      </c>
      <c r="K525" s="223">
        <f>$D525*'Staff Allocation %'!H54</f>
        <v>0</v>
      </c>
      <c r="L525" s="223">
        <f>$D525*'Staff Allocation %'!I54</f>
        <v>0</v>
      </c>
      <c r="M525" s="223">
        <f>$D525*'Staff Allocation %'!J54</f>
        <v>0</v>
      </c>
      <c r="N525" s="223">
        <f>$D525*'Staff Allocation %'!K54</f>
        <v>0</v>
      </c>
      <c r="O525" s="223">
        <f>$D525*'Staff Allocation %'!L54</f>
        <v>0</v>
      </c>
      <c r="P525" s="223">
        <f>$D525*'Staff Allocation %'!M54</f>
        <v>0</v>
      </c>
      <c r="Q525" s="223">
        <f>$D525*'Staff Allocation %'!N54</f>
        <v>0</v>
      </c>
      <c r="R525" s="223">
        <f>$D525*'Staff Allocation %'!O54</f>
        <v>0</v>
      </c>
      <c r="S525" s="223">
        <f>$D525*'Staff Allocation %'!P54</f>
        <v>0</v>
      </c>
      <c r="T525" s="223">
        <f>$D525*'Staff Allocation %'!Q54</f>
        <v>0</v>
      </c>
      <c r="U525" s="223">
        <f t="shared" si="21"/>
        <v>0</v>
      </c>
    </row>
    <row r="526" spans="2:21" hidden="1" outlineLevel="1" x14ac:dyDescent="0.25">
      <c r="B526" t="str">
        <f>'Staffing Plan'!A56</f>
        <v>Employee 48</v>
      </c>
      <c r="D526" s="124">
        <f>Fringe!R57</f>
        <v>0</v>
      </c>
      <c r="F526" s="223">
        <f>$D526*'Staff Allocation %'!C55</f>
        <v>0</v>
      </c>
      <c r="G526" s="223">
        <f>$D526*'Staff Allocation %'!D55</f>
        <v>0</v>
      </c>
      <c r="H526" s="223">
        <f>$D526*'Staff Allocation %'!E55</f>
        <v>0</v>
      </c>
      <c r="I526" s="223">
        <f>$D526*'Staff Allocation %'!F55</f>
        <v>0</v>
      </c>
      <c r="J526" s="223">
        <f>$D526*'Staff Allocation %'!G55</f>
        <v>0</v>
      </c>
      <c r="K526" s="223">
        <f>$D526*'Staff Allocation %'!H55</f>
        <v>0</v>
      </c>
      <c r="L526" s="223">
        <f>$D526*'Staff Allocation %'!I55</f>
        <v>0</v>
      </c>
      <c r="M526" s="223">
        <f>$D526*'Staff Allocation %'!J55</f>
        <v>0</v>
      </c>
      <c r="N526" s="223">
        <f>$D526*'Staff Allocation %'!K55</f>
        <v>0</v>
      </c>
      <c r="O526" s="223">
        <f>$D526*'Staff Allocation %'!L55</f>
        <v>0</v>
      </c>
      <c r="P526" s="223">
        <f>$D526*'Staff Allocation %'!M55</f>
        <v>0</v>
      </c>
      <c r="Q526" s="223">
        <f>$D526*'Staff Allocation %'!N55</f>
        <v>0</v>
      </c>
      <c r="R526" s="223">
        <f>$D526*'Staff Allocation %'!O55</f>
        <v>0</v>
      </c>
      <c r="S526" s="223">
        <f>$D526*'Staff Allocation %'!P55</f>
        <v>0</v>
      </c>
      <c r="T526" s="223">
        <f>$D526*'Staff Allocation %'!Q55</f>
        <v>0</v>
      </c>
      <c r="U526" s="223">
        <f t="shared" si="21"/>
        <v>0</v>
      </c>
    </row>
    <row r="527" spans="2:21" hidden="1" outlineLevel="1" x14ac:dyDescent="0.25">
      <c r="B527" t="str">
        <f>'Staffing Plan'!A57</f>
        <v>Employee 49</v>
      </c>
      <c r="D527" s="124">
        <f>Fringe!R58</f>
        <v>0</v>
      </c>
      <c r="F527" s="223">
        <f>$D527*'Staff Allocation %'!C56</f>
        <v>0</v>
      </c>
      <c r="G527" s="223">
        <f>$D527*'Staff Allocation %'!D56</f>
        <v>0</v>
      </c>
      <c r="H527" s="223">
        <f>$D527*'Staff Allocation %'!E56</f>
        <v>0</v>
      </c>
      <c r="I527" s="223">
        <f>$D527*'Staff Allocation %'!F56</f>
        <v>0</v>
      </c>
      <c r="J527" s="223">
        <f>$D527*'Staff Allocation %'!G56</f>
        <v>0</v>
      </c>
      <c r="K527" s="223">
        <f>$D527*'Staff Allocation %'!H56</f>
        <v>0</v>
      </c>
      <c r="L527" s="223">
        <f>$D527*'Staff Allocation %'!I56</f>
        <v>0</v>
      </c>
      <c r="M527" s="223">
        <f>$D527*'Staff Allocation %'!J56</f>
        <v>0</v>
      </c>
      <c r="N527" s="223">
        <f>$D527*'Staff Allocation %'!K56</f>
        <v>0</v>
      </c>
      <c r="O527" s="223">
        <f>$D527*'Staff Allocation %'!L56</f>
        <v>0</v>
      </c>
      <c r="P527" s="223">
        <f>$D527*'Staff Allocation %'!M56</f>
        <v>0</v>
      </c>
      <c r="Q527" s="223">
        <f>$D527*'Staff Allocation %'!N56</f>
        <v>0</v>
      </c>
      <c r="R527" s="223">
        <f>$D527*'Staff Allocation %'!O56</f>
        <v>0</v>
      </c>
      <c r="S527" s="223">
        <f>$D527*'Staff Allocation %'!P56</f>
        <v>0</v>
      </c>
      <c r="T527" s="223">
        <f>$D527*'Staff Allocation %'!Q56</f>
        <v>0</v>
      </c>
      <c r="U527" s="223">
        <f t="shared" si="21"/>
        <v>0</v>
      </c>
    </row>
    <row r="528" spans="2:21" hidden="1" outlineLevel="1" x14ac:dyDescent="0.25">
      <c r="B528" t="str">
        <f>'Staffing Plan'!A58</f>
        <v>Employee 50</v>
      </c>
      <c r="D528" s="124">
        <f>Fringe!R59</f>
        <v>0</v>
      </c>
      <c r="F528" s="223">
        <f>$D528*'Staff Allocation %'!C57</f>
        <v>0</v>
      </c>
      <c r="G528" s="223">
        <f>$D528*'Staff Allocation %'!D57</f>
        <v>0</v>
      </c>
      <c r="H528" s="223">
        <f>$D528*'Staff Allocation %'!E57</f>
        <v>0</v>
      </c>
      <c r="I528" s="223">
        <f>$D528*'Staff Allocation %'!F57</f>
        <v>0</v>
      </c>
      <c r="J528" s="223">
        <f>$D528*'Staff Allocation %'!G57</f>
        <v>0</v>
      </c>
      <c r="K528" s="223">
        <f>$D528*'Staff Allocation %'!H57</f>
        <v>0</v>
      </c>
      <c r="L528" s="223">
        <f>$D528*'Staff Allocation %'!I57</f>
        <v>0</v>
      </c>
      <c r="M528" s="223">
        <f>$D528*'Staff Allocation %'!J57</f>
        <v>0</v>
      </c>
      <c r="N528" s="223">
        <f>$D528*'Staff Allocation %'!K57</f>
        <v>0</v>
      </c>
      <c r="O528" s="223">
        <f>$D528*'Staff Allocation %'!L57</f>
        <v>0</v>
      </c>
      <c r="P528" s="223">
        <f>$D528*'Staff Allocation %'!M57</f>
        <v>0</v>
      </c>
      <c r="Q528" s="223">
        <f>$D528*'Staff Allocation %'!N57</f>
        <v>0</v>
      </c>
      <c r="R528" s="223">
        <f>$D528*'Staff Allocation %'!O57</f>
        <v>0</v>
      </c>
      <c r="S528" s="223">
        <f>$D528*'Staff Allocation %'!P57</f>
        <v>0</v>
      </c>
      <c r="T528" s="223">
        <f>$D528*'Staff Allocation %'!Q57</f>
        <v>0</v>
      </c>
      <c r="U528" s="223">
        <f t="shared" si="21"/>
        <v>0</v>
      </c>
    </row>
    <row r="529" spans="2:21" hidden="1" outlineLevel="1" x14ac:dyDescent="0.25">
      <c r="B529" t="str">
        <f>'Staffing Plan'!A59</f>
        <v>Employee 51</v>
      </c>
      <c r="D529" s="124">
        <f>Fringe!R60</f>
        <v>0</v>
      </c>
      <c r="F529" s="223">
        <f>$D529*'Staff Allocation %'!C58</f>
        <v>0</v>
      </c>
      <c r="G529" s="223">
        <f>$D529*'Staff Allocation %'!D58</f>
        <v>0</v>
      </c>
      <c r="H529" s="223">
        <f>$D529*'Staff Allocation %'!E58</f>
        <v>0</v>
      </c>
      <c r="I529" s="223">
        <f>$D529*'Staff Allocation %'!F58</f>
        <v>0</v>
      </c>
      <c r="J529" s="223">
        <f>$D529*'Staff Allocation %'!G58</f>
        <v>0</v>
      </c>
      <c r="K529" s="223">
        <f>$D529*'Staff Allocation %'!H58</f>
        <v>0</v>
      </c>
      <c r="L529" s="223">
        <f>$D529*'Staff Allocation %'!I58</f>
        <v>0</v>
      </c>
      <c r="M529" s="223">
        <f>$D529*'Staff Allocation %'!J58</f>
        <v>0</v>
      </c>
      <c r="N529" s="223">
        <f>$D529*'Staff Allocation %'!K58</f>
        <v>0</v>
      </c>
      <c r="O529" s="223">
        <f>$D529*'Staff Allocation %'!L58</f>
        <v>0</v>
      </c>
      <c r="P529" s="223">
        <f>$D529*'Staff Allocation %'!M58</f>
        <v>0</v>
      </c>
      <c r="Q529" s="223">
        <f>$D529*'Staff Allocation %'!N58</f>
        <v>0</v>
      </c>
      <c r="R529" s="223">
        <f>$D529*'Staff Allocation %'!O58</f>
        <v>0</v>
      </c>
      <c r="S529" s="223">
        <f>$D529*'Staff Allocation %'!P58</f>
        <v>0</v>
      </c>
      <c r="T529" s="223">
        <f>$D529*'Staff Allocation %'!Q58</f>
        <v>0</v>
      </c>
      <c r="U529" s="223">
        <f t="shared" si="21"/>
        <v>0</v>
      </c>
    </row>
    <row r="530" spans="2:21" hidden="1" outlineLevel="1" x14ac:dyDescent="0.25">
      <c r="B530" t="str">
        <f>'Staffing Plan'!A60</f>
        <v>Employee 52</v>
      </c>
      <c r="D530" s="124">
        <f>Fringe!R61</f>
        <v>0</v>
      </c>
      <c r="F530" s="223">
        <f>$D530*'Staff Allocation %'!C59</f>
        <v>0</v>
      </c>
      <c r="G530" s="223">
        <f>$D530*'Staff Allocation %'!D59</f>
        <v>0</v>
      </c>
      <c r="H530" s="223">
        <f>$D530*'Staff Allocation %'!E59</f>
        <v>0</v>
      </c>
      <c r="I530" s="223">
        <f>$D530*'Staff Allocation %'!F59</f>
        <v>0</v>
      </c>
      <c r="J530" s="223">
        <f>$D530*'Staff Allocation %'!G59</f>
        <v>0</v>
      </c>
      <c r="K530" s="223">
        <f>$D530*'Staff Allocation %'!H59</f>
        <v>0</v>
      </c>
      <c r="L530" s="223">
        <f>$D530*'Staff Allocation %'!I59</f>
        <v>0</v>
      </c>
      <c r="M530" s="223">
        <f>$D530*'Staff Allocation %'!J59</f>
        <v>0</v>
      </c>
      <c r="N530" s="223">
        <f>$D530*'Staff Allocation %'!K59</f>
        <v>0</v>
      </c>
      <c r="O530" s="223">
        <f>$D530*'Staff Allocation %'!L59</f>
        <v>0</v>
      </c>
      <c r="P530" s="223">
        <f>$D530*'Staff Allocation %'!M59</f>
        <v>0</v>
      </c>
      <c r="Q530" s="223">
        <f>$D530*'Staff Allocation %'!N59</f>
        <v>0</v>
      </c>
      <c r="R530" s="223">
        <f>$D530*'Staff Allocation %'!O59</f>
        <v>0</v>
      </c>
      <c r="S530" s="223">
        <f>$D530*'Staff Allocation %'!P59</f>
        <v>0</v>
      </c>
      <c r="T530" s="223">
        <f>$D530*'Staff Allocation %'!Q59</f>
        <v>0</v>
      </c>
      <c r="U530" s="223">
        <f t="shared" si="21"/>
        <v>0</v>
      </c>
    </row>
    <row r="531" spans="2:21" hidden="1" outlineLevel="1" x14ac:dyDescent="0.25">
      <c r="B531" t="str">
        <f>'Staffing Plan'!A61</f>
        <v>Employee 53</v>
      </c>
      <c r="D531" s="124">
        <f>Fringe!R62</f>
        <v>0</v>
      </c>
      <c r="F531" s="223">
        <f>$D531*'Staff Allocation %'!C60</f>
        <v>0</v>
      </c>
      <c r="G531" s="223">
        <f>$D531*'Staff Allocation %'!D60</f>
        <v>0</v>
      </c>
      <c r="H531" s="223">
        <f>$D531*'Staff Allocation %'!E60</f>
        <v>0</v>
      </c>
      <c r="I531" s="223">
        <f>$D531*'Staff Allocation %'!F60</f>
        <v>0</v>
      </c>
      <c r="J531" s="223">
        <f>$D531*'Staff Allocation %'!G60</f>
        <v>0</v>
      </c>
      <c r="K531" s="223">
        <f>$D531*'Staff Allocation %'!H60</f>
        <v>0</v>
      </c>
      <c r="L531" s="223">
        <f>$D531*'Staff Allocation %'!I60</f>
        <v>0</v>
      </c>
      <c r="M531" s="223">
        <f>$D531*'Staff Allocation %'!J60</f>
        <v>0</v>
      </c>
      <c r="N531" s="223">
        <f>$D531*'Staff Allocation %'!K60</f>
        <v>0</v>
      </c>
      <c r="O531" s="223">
        <f>$D531*'Staff Allocation %'!L60</f>
        <v>0</v>
      </c>
      <c r="P531" s="223">
        <f>$D531*'Staff Allocation %'!M60</f>
        <v>0</v>
      </c>
      <c r="Q531" s="223">
        <f>$D531*'Staff Allocation %'!N60</f>
        <v>0</v>
      </c>
      <c r="R531" s="223">
        <f>$D531*'Staff Allocation %'!O60</f>
        <v>0</v>
      </c>
      <c r="S531" s="223">
        <f>$D531*'Staff Allocation %'!P60</f>
        <v>0</v>
      </c>
      <c r="T531" s="223">
        <f>$D531*'Staff Allocation %'!Q60</f>
        <v>0</v>
      </c>
      <c r="U531" s="223">
        <f t="shared" si="21"/>
        <v>0</v>
      </c>
    </row>
    <row r="532" spans="2:21" hidden="1" outlineLevel="1" x14ac:dyDescent="0.25">
      <c r="B532" t="str">
        <f>'Staffing Plan'!A62</f>
        <v>Employee 54</v>
      </c>
      <c r="D532" s="124">
        <f>Fringe!R63</f>
        <v>0</v>
      </c>
      <c r="F532" s="223">
        <f>$D532*'Staff Allocation %'!C61</f>
        <v>0</v>
      </c>
      <c r="G532" s="223">
        <f>$D532*'Staff Allocation %'!D61</f>
        <v>0</v>
      </c>
      <c r="H532" s="223">
        <f>$D532*'Staff Allocation %'!E61</f>
        <v>0</v>
      </c>
      <c r="I532" s="223">
        <f>$D532*'Staff Allocation %'!F61</f>
        <v>0</v>
      </c>
      <c r="J532" s="223">
        <f>$D532*'Staff Allocation %'!G61</f>
        <v>0</v>
      </c>
      <c r="K532" s="223">
        <f>$D532*'Staff Allocation %'!H61</f>
        <v>0</v>
      </c>
      <c r="L532" s="223">
        <f>$D532*'Staff Allocation %'!I61</f>
        <v>0</v>
      </c>
      <c r="M532" s="223">
        <f>$D532*'Staff Allocation %'!J61</f>
        <v>0</v>
      </c>
      <c r="N532" s="223">
        <f>$D532*'Staff Allocation %'!K61</f>
        <v>0</v>
      </c>
      <c r="O532" s="223">
        <f>$D532*'Staff Allocation %'!L61</f>
        <v>0</v>
      </c>
      <c r="P532" s="223">
        <f>$D532*'Staff Allocation %'!M61</f>
        <v>0</v>
      </c>
      <c r="Q532" s="223">
        <f>$D532*'Staff Allocation %'!N61</f>
        <v>0</v>
      </c>
      <c r="R532" s="223">
        <f>$D532*'Staff Allocation %'!O61</f>
        <v>0</v>
      </c>
      <c r="S532" s="223">
        <f>$D532*'Staff Allocation %'!P61</f>
        <v>0</v>
      </c>
      <c r="T532" s="223">
        <f>$D532*'Staff Allocation %'!Q61</f>
        <v>0</v>
      </c>
      <c r="U532" s="223">
        <f t="shared" si="21"/>
        <v>0</v>
      </c>
    </row>
    <row r="533" spans="2:21" hidden="1" outlineLevel="1" x14ac:dyDescent="0.25">
      <c r="B533" t="str">
        <f>'Staffing Plan'!A63</f>
        <v>Employee 55</v>
      </c>
      <c r="D533" s="124">
        <f>Fringe!R64</f>
        <v>0</v>
      </c>
      <c r="F533" s="223">
        <f>$D533*'Staff Allocation %'!C62</f>
        <v>0</v>
      </c>
      <c r="G533" s="223">
        <f>$D533*'Staff Allocation %'!D62</f>
        <v>0</v>
      </c>
      <c r="H533" s="223">
        <f>$D533*'Staff Allocation %'!E62</f>
        <v>0</v>
      </c>
      <c r="I533" s="223">
        <f>$D533*'Staff Allocation %'!F62</f>
        <v>0</v>
      </c>
      <c r="J533" s="223">
        <f>$D533*'Staff Allocation %'!G62</f>
        <v>0</v>
      </c>
      <c r="K533" s="223">
        <f>$D533*'Staff Allocation %'!H62</f>
        <v>0</v>
      </c>
      <c r="L533" s="223">
        <f>$D533*'Staff Allocation %'!I62</f>
        <v>0</v>
      </c>
      <c r="M533" s="223">
        <f>$D533*'Staff Allocation %'!J62</f>
        <v>0</v>
      </c>
      <c r="N533" s="223">
        <f>$D533*'Staff Allocation %'!K62</f>
        <v>0</v>
      </c>
      <c r="O533" s="223">
        <f>$D533*'Staff Allocation %'!L62</f>
        <v>0</v>
      </c>
      <c r="P533" s="223">
        <f>$D533*'Staff Allocation %'!M62</f>
        <v>0</v>
      </c>
      <c r="Q533" s="223">
        <f>$D533*'Staff Allocation %'!N62</f>
        <v>0</v>
      </c>
      <c r="R533" s="223">
        <f>$D533*'Staff Allocation %'!O62</f>
        <v>0</v>
      </c>
      <c r="S533" s="223">
        <f>$D533*'Staff Allocation %'!P62</f>
        <v>0</v>
      </c>
      <c r="T533" s="223">
        <f>$D533*'Staff Allocation %'!Q62</f>
        <v>0</v>
      </c>
      <c r="U533" s="223">
        <f t="shared" si="21"/>
        <v>0</v>
      </c>
    </row>
    <row r="534" spans="2:21" hidden="1" outlineLevel="1" x14ac:dyDescent="0.25">
      <c r="B534" t="str">
        <f>'Staffing Plan'!A64</f>
        <v>Employee 56</v>
      </c>
      <c r="D534" s="124">
        <f>Fringe!R65</f>
        <v>0</v>
      </c>
      <c r="F534" s="223">
        <f>$D534*'Staff Allocation %'!C63</f>
        <v>0</v>
      </c>
      <c r="G534" s="223">
        <f>$D534*'Staff Allocation %'!D63</f>
        <v>0</v>
      </c>
      <c r="H534" s="223">
        <f>$D534*'Staff Allocation %'!E63</f>
        <v>0</v>
      </c>
      <c r="I534" s="223">
        <f>$D534*'Staff Allocation %'!F63</f>
        <v>0</v>
      </c>
      <c r="J534" s="223">
        <f>$D534*'Staff Allocation %'!G63</f>
        <v>0</v>
      </c>
      <c r="K534" s="223">
        <f>$D534*'Staff Allocation %'!H63</f>
        <v>0</v>
      </c>
      <c r="L534" s="223">
        <f>$D534*'Staff Allocation %'!I63</f>
        <v>0</v>
      </c>
      <c r="M534" s="223">
        <f>$D534*'Staff Allocation %'!J63</f>
        <v>0</v>
      </c>
      <c r="N534" s="223">
        <f>$D534*'Staff Allocation %'!K63</f>
        <v>0</v>
      </c>
      <c r="O534" s="223">
        <f>$D534*'Staff Allocation %'!L63</f>
        <v>0</v>
      </c>
      <c r="P534" s="223">
        <f>$D534*'Staff Allocation %'!M63</f>
        <v>0</v>
      </c>
      <c r="Q534" s="223">
        <f>$D534*'Staff Allocation %'!N63</f>
        <v>0</v>
      </c>
      <c r="R534" s="223">
        <f>$D534*'Staff Allocation %'!O63</f>
        <v>0</v>
      </c>
      <c r="S534" s="223">
        <f>$D534*'Staff Allocation %'!P63</f>
        <v>0</v>
      </c>
      <c r="T534" s="223">
        <f>$D534*'Staff Allocation %'!Q63</f>
        <v>0</v>
      </c>
      <c r="U534" s="223">
        <f t="shared" si="21"/>
        <v>0</v>
      </c>
    </row>
    <row r="535" spans="2:21" hidden="1" outlineLevel="1" x14ac:dyDescent="0.25">
      <c r="B535" t="str">
        <f>'Staffing Plan'!A65</f>
        <v>Employee 57</v>
      </c>
      <c r="D535" s="124">
        <f>Fringe!R66</f>
        <v>0</v>
      </c>
      <c r="F535" s="223">
        <f>$D535*'Staff Allocation %'!C64</f>
        <v>0</v>
      </c>
      <c r="G535" s="223">
        <f>$D535*'Staff Allocation %'!D64</f>
        <v>0</v>
      </c>
      <c r="H535" s="223">
        <f>$D535*'Staff Allocation %'!E64</f>
        <v>0</v>
      </c>
      <c r="I535" s="223">
        <f>$D535*'Staff Allocation %'!F64</f>
        <v>0</v>
      </c>
      <c r="J535" s="223">
        <f>$D535*'Staff Allocation %'!G64</f>
        <v>0</v>
      </c>
      <c r="K535" s="223">
        <f>$D535*'Staff Allocation %'!H64</f>
        <v>0</v>
      </c>
      <c r="L535" s="223">
        <f>$D535*'Staff Allocation %'!I64</f>
        <v>0</v>
      </c>
      <c r="M535" s="223">
        <f>$D535*'Staff Allocation %'!J64</f>
        <v>0</v>
      </c>
      <c r="N535" s="223">
        <f>$D535*'Staff Allocation %'!K64</f>
        <v>0</v>
      </c>
      <c r="O535" s="223">
        <f>$D535*'Staff Allocation %'!L64</f>
        <v>0</v>
      </c>
      <c r="P535" s="223">
        <f>$D535*'Staff Allocation %'!M64</f>
        <v>0</v>
      </c>
      <c r="Q535" s="223">
        <f>$D535*'Staff Allocation %'!N64</f>
        <v>0</v>
      </c>
      <c r="R535" s="223">
        <f>$D535*'Staff Allocation %'!O64</f>
        <v>0</v>
      </c>
      <c r="S535" s="223">
        <f>$D535*'Staff Allocation %'!P64</f>
        <v>0</v>
      </c>
      <c r="T535" s="223">
        <f>$D535*'Staff Allocation %'!Q64</f>
        <v>0</v>
      </c>
      <c r="U535" s="223">
        <f t="shared" si="21"/>
        <v>0</v>
      </c>
    </row>
    <row r="536" spans="2:21" hidden="1" outlineLevel="1" x14ac:dyDescent="0.25">
      <c r="B536" t="str">
        <f>'Staffing Plan'!A66</f>
        <v>Employee 58</v>
      </c>
      <c r="D536" s="124">
        <f>Fringe!R67</f>
        <v>0</v>
      </c>
      <c r="F536" s="223">
        <f>$D536*'Staff Allocation %'!C65</f>
        <v>0</v>
      </c>
      <c r="G536" s="223">
        <f>$D536*'Staff Allocation %'!D65</f>
        <v>0</v>
      </c>
      <c r="H536" s="223">
        <f>$D536*'Staff Allocation %'!E65</f>
        <v>0</v>
      </c>
      <c r="I536" s="223">
        <f>$D536*'Staff Allocation %'!F65</f>
        <v>0</v>
      </c>
      <c r="J536" s="223">
        <f>$D536*'Staff Allocation %'!G65</f>
        <v>0</v>
      </c>
      <c r="K536" s="223">
        <f>$D536*'Staff Allocation %'!H65</f>
        <v>0</v>
      </c>
      <c r="L536" s="223">
        <f>$D536*'Staff Allocation %'!I65</f>
        <v>0</v>
      </c>
      <c r="M536" s="223">
        <f>$D536*'Staff Allocation %'!J65</f>
        <v>0</v>
      </c>
      <c r="N536" s="223">
        <f>$D536*'Staff Allocation %'!K65</f>
        <v>0</v>
      </c>
      <c r="O536" s="223">
        <f>$D536*'Staff Allocation %'!L65</f>
        <v>0</v>
      </c>
      <c r="P536" s="223">
        <f>$D536*'Staff Allocation %'!M65</f>
        <v>0</v>
      </c>
      <c r="Q536" s="223">
        <f>$D536*'Staff Allocation %'!N65</f>
        <v>0</v>
      </c>
      <c r="R536" s="223">
        <f>$D536*'Staff Allocation %'!O65</f>
        <v>0</v>
      </c>
      <c r="S536" s="223">
        <f>$D536*'Staff Allocation %'!P65</f>
        <v>0</v>
      </c>
      <c r="T536" s="223">
        <f>$D536*'Staff Allocation %'!Q65</f>
        <v>0</v>
      </c>
      <c r="U536" s="223">
        <f t="shared" si="21"/>
        <v>0</v>
      </c>
    </row>
    <row r="537" spans="2:21" hidden="1" outlineLevel="1" x14ac:dyDescent="0.25">
      <c r="B537" t="str">
        <f>'Staffing Plan'!A67</f>
        <v>Employee 59</v>
      </c>
      <c r="D537" s="124">
        <f>Fringe!R68</f>
        <v>0</v>
      </c>
      <c r="F537" s="223">
        <f>$D537*'Staff Allocation %'!C66</f>
        <v>0</v>
      </c>
      <c r="G537" s="223">
        <f>$D537*'Staff Allocation %'!D66</f>
        <v>0</v>
      </c>
      <c r="H537" s="223">
        <f>$D537*'Staff Allocation %'!E66</f>
        <v>0</v>
      </c>
      <c r="I537" s="223">
        <f>$D537*'Staff Allocation %'!F66</f>
        <v>0</v>
      </c>
      <c r="J537" s="223">
        <f>$D537*'Staff Allocation %'!G66</f>
        <v>0</v>
      </c>
      <c r="K537" s="223">
        <f>$D537*'Staff Allocation %'!H66</f>
        <v>0</v>
      </c>
      <c r="L537" s="223">
        <f>$D537*'Staff Allocation %'!I66</f>
        <v>0</v>
      </c>
      <c r="M537" s="223">
        <f>$D537*'Staff Allocation %'!J66</f>
        <v>0</v>
      </c>
      <c r="N537" s="223">
        <f>$D537*'Staff Allocation %'!K66</f>
        <v>0</v>
      </c>
      <c r="O537" s="223">
        <f>$D537*'Staff Allocation %'!L66</f>
        <v>0</v>
      </c>
      <c r="P537" s="223">
        <f>$D537*'Staff Allocation %'!M66</f>
        <v>0</v>
      </c>
      <c r="Q537" s="223">
        <f>$D537*'Staff Allocation %'!N66</f>
        <v>0</v>
      </c>
      <c r="R537" s="223">
        <f>$D537*'Staff Allocation %'!O66</f>
        <v>0</v>
      </c>
      <c r="S537" s="223">
        <f>$D537*'Staff Allocation %'!P66</f>
        <v>0</v>
      </c>
      <c r="T537" s="223">
        <f>$D537*'Staff Allocation %'!Q66</f>
        <v>0</v>
      </c>
      <c r="U537" s="223">
        <f t="shared" si="21"/>
        <v>0</v>
      </c>
    </row>
    <row r="538" spans="2:21" hidden="1" outlineLevel="1" x14ac:dyDescent="0.25">
      <c r="B538" t="str">
        <f>'Staffing Plan'!A68</f>
        <v>Employee 60</v>
      </c>
      <c r="D538" s="124">
        <f>Fringe!R69</f>
        <v>0</v>
      </c>
      <c r="F538" s="223">
        <f>$D538*'Staff Allocation %'!C67</f>
        <v>0</v>
      </c>
      <c r="G538" s="223">
        <f>$D538*'Staff Allocation %'!D67</f>
        <v>0</v>
      </c>
      <c r="H538" s="223">
        <f>$D538*'Staff Allocation %'!E67</f>
        <v>0</v>
      </c>
      <c r="I538" s="223">
        <f>$D538*'Staff Allocation %'!F67</f>
        <v>0</v>
      </c>
      <c r="J538" s="223">
        <f>$D538*'Staff Allocation %'!G67</f>
        <v>0</v>
      </c>
      <c r="K538" s="223">
        <f>$D538*'Staff Allocation %'!H67</f>
        <v>0</v>
      </c>
      <c r="L538" s="223">
        <f>$D538*'Staff Allocation %'!I67</f>
        <v>0</v>
      </c>
      <c r="M538" s="223">
        <f>$D538*'Staff Allocation %'!J67</f>
        <v>0</v>
      </c>
      <c r="N538" s="223">
        <f>$D538*'Staff Allocation %'!K67</f>
        <v>0</v>
      </c>
      <c r="O538" s="223">
        <f>$D538*'Staff Allocation %'!L67</f>
        <v>0</v>
      </c>
      <c r="P538" s="223">
        <f>$D538*'Staff Allocation %'!M67</f>
        <v>0</v>
      </c>
      <c r="Q538" s="223">
        <f>$D538*'Staff Allocation %'!N67</f>
        <v>0</v>
      </c>
      <c r="R538" s="223">
        <f>$D538*'Staff Allocation %'!O67</f>
        <v>0</v>
      </c>
      <c r="S538" s="223">
        <f>$D538*'Staff Allocation %'!P67</f>
        <v>0</v>
      </c>
      <c r="T538" s="223">
        <f>$D538*'Staff Allocation %'!Q67</f>
        <v>0</v>
      </c>
      <c r="U538" s="223">
        <f t="shared" si="21"/>
        <v>0</v>
      </c>
    </row>
    <row r="539" spans="2:21" ht="15.75" collapsed="1" thickBot="1" x14ac:dyDescent="0.3">
      <c r="B539" s="19" t="s">
        <v>16</v>
      </c>
      <c r="D539" s="242">
        <f>Fringe!R71</f>
        <v>2143.5839999999998</v>
      </c>
      <c r="E539" s="242"/>
      <c r="F539" s="244">
        <f>SUM(F479:F538)</f>
        <v>1810.44</v>
      </c>
      <c r="G539" s="244">
        <f t="shared" ref="G539:U539" si="22">SUM(G479:G538)</f>
        <v>0</v>
      </c>
      <c r="H539" s="244">
        <f t="shared" si="22"/>
        <v>142.77600000000001</v>
      </c>
      <c r="I539" s="244">
        <f t="shared" si="22"/>
        <v>0</v>
      </c>
      <c r="J539" s="244">
        <f t="shared" si="22"/>
        <v>0</v>
      </c>
      <c r="K539" s="244">
        <f t="shared" si="22"/>
        <v>0</v>
      </c>
      <c r="L539" s="244">
        <f t="shared" si="22"/>
        <v>0</v>
      </c>
      <c r="M539" s="244">
        <f t="shared" si="22"/>
        <v>0</v>
      </c>
      <c r="N539" s="244">
        <f t="shared" si="22"/>
        <v>0</v>
      </c>
      <c r="O539" s="244">
        <f t="shared" si="22"/>
        <v>0</v>
      </c>
      <c r="P539" s="244">
        <f t="shared" si="22"/>
        <v>0</v>
      </c>
      <c r="Q539" s="244">
        <f t="shared" si="22"/>
        <v>0</v>
      </c>
      <c r="R539" s="244">
        <f t="shared" si="22"/>
        <v>0</v>
      </c>
      <c r="S539" s="244">
        <f t="shared" si="22"/>
        <v>0</v>
      </c>
      <c r="T539" s="244">
        <f t="shared" si="22"/>
        <v>0</v>
      </c>
      <c r="U539" s="244">
        <f t="shared" si="22"/>
        <v>1953.2160000000001</v>
      </c>
    </row>
    <row r="540" spans="2:21" ht="15.75" thickTop="1" x14ac:dyDescent="0.25">
      <c r="F540" s="124"/>
      <c r="G540" s="124"/>
      <c r="H540" s="124"/>
      <c r="I540" s="124"/>
      <c r="J540" s="124"/>
      <c r="K540" s="124"/>
      <c r="L540" s="124"/>
      <c r="M540" s="124"/>
      <c r="N540" s="124"/>
      <c r="O540" s="124"/>
      <c r="P540" s="124"/>
      <c r="Q540" s="124"/>
      <c r="R540" s="124"/>
      <c r="S540" s="124"/>
      <c r="T540" s="124"/>
      <c r="U540" s="124"/>
    </row>
    <row r="541" spans="2:21" x14ac:dyDescent="0.25">
      <c r="B541" s="19" t="s">
        <v>289</v>
      </c>
      <c r="F541" s="226">
        <f>F539/$D$539</f>
        <v>0.84458551659277181</v>
      </c>
      <c r="G541" s="226">
        <f t="shared" ref="G541:U541" si="23">G539/$D$539</f>
        <v>0</v>
      </c>
      <c r="H541" s="226">
        <f t="shared" si="23"/>
        <v>6.6606207174526408E-2</v>
      </c>
      <c r="I541" s="226">
        <f t="shared" si="23"/>
        <v>0</v>
      </c>
      <c r="J541" s="226">
        <f t="shared" si="23"/>
        <v>0</v>
      </c>
      <c r="K541" s="226">
        <f t="shared" si="23"/>
        <v>0</v>
      </c>
      <c r="L541" s="226">
        <f t="shared" si="23"/>
        <v>0</v>
      </c>
      <c r="M541" s="226">
        <f t="shared" si="23"/>
        <v>0</v>
      </c>
      <c r="N541" s="226">
        <f t="shared" si="23"/>
        <v>0</v>
      </c>
      <c r="O541" s="226">
        <f t="shared" si="23"/>
        <v>0</v>
      </c>
      <c r="P541" s="226">
        <f t="shared" si="23"/>
        <v>0</v>
      </c>
      <c r="Q541" s="226">
        <f t="shared" si="23"/>
        <v>0</v>
      </c>
      <c r="R541" s="226">
        <f t="shared" si="23"/>
        <v>0</v>
      </c>
      <c r="S541" s="226">
        <f t="shared" si="23"/>
        <v>0</v>
      </c>
      <c r="T541" s="226">
        <f t="shared" si="23"/>
        <v>0</v>
      </c>
      <c r="U541" s="226">
        <f t="shared" si="23"/>
        <v>0.91119172376729829</v>
      </c>
    </row>
    <row r="544" spans="2:21" x14ac:dyDescent="0.25">
      <c r="B544" s="237" t="s">
        <v>303</v>
      </c>
      <c r="C544" s="238"/>
      <c r="D544" s="239"/>
      <c r="E544" s="238"/>
      <c r="F544" s="116">
        <f>'Budget Summary'!I$5</f>
        <v>0</v>
      </c>
      <c r="G544" s="116">
        <f>'Budget Summary'!J$5</f>
        <v>0</v>
      </c>
      <c r="H544" s="116">
        <f>'Budget Summary'!K$5</f>
        <v>0</v>
      </c>
      <c r="I544" s="116">
        <f>'Budget Summary'!L$5</f>
        <v>0</v>
      </c>
      <c r="J544" s="116">
        <f>'Budget Summary'!M$5</f>
        <v>0</v>
      </c>
      <c r="K544" s="116">
        <f>'Budget Summary'!N$5</f>
        <v>0</v>
      </c>
      <c r="L544" s="116">
        <f>'Budget Summary'!O$5</f>
        <v>0</v>
      </c>
      <c r="M544" s="116">
        <f>'Budget Summary'!P$5</f>
        <v>0</v>
      </c>
      <c r="N544" s="116">
        <f>'Budget Summary'!Q$5</f>
        <v>0</v>
      </c>
      <c r="O544" s="116">
        <f>'Budget Summary'!R$5</f>
        <v>0</v>
      </c>
      <c r="P544" s="116">
        <f>'Budget Summary'!S$5</f>
        <v>0</v>
      </c>
      <c r="Q544" s="116">
        <f>'Budget Summary'!T$5</f>
        <v>0</v>
      </c>
      <c r="R544" s="116">
        <f>'Budget Summary'!U$5</f>
        <v>0</v>
      </c>
      <c r="S544" s="116">
        <f>'Budget Summary'!V$5</f>
        <v>0</v>
      </c>
      <c r="T544" s="116">
        <f>'Budget Summary'!W$5</f>
        <v>0</v>
      </c>
      <c r="U544" s="116" t="s">
        <v>285</v>
      </c>
    </row>
    <row r="545" spans="2:21" ht="51.75" x14ac:dyDescent="0.25">
      <c r="B545" s="20" t="s">
        <v>185</v>
      </c>
      <c r="C545" s="20"/>
      <c r="D545" s="21" t="s">
        <v>303</v>
      </c>
      <c r="E545" s="20"/>
      <c r="F545" s="135" t="str">
        <f>'Budget Summary'!I$6</f>
        <v xml:space="preserve">State Aid </v>
      </c>
      <c r="G545" s="135" t="str">
        <f>'Budget Summary'!J$6</f>
        <v>Classroom Site Funds</v>
      </c>
      <c r="H545" s="135" t="str">
        <f>'Budget Summary'!K$6</f>
        <v xml:space="preserve">Title 1 </v>
      </c>
      <c r="I545" s="135" t="str">
        <f>'Budget Summary'!L$6</f>
        <v>Title 2</v>
      </c>
      <c r="J545" s="135" t="str">
        <f>'Budget Summary'!M$6</f>
        <v>IDEA</v>
      </c>
      <c r="K545" s="135" t="str">
        <f>'Budget Summary'!N$6</f>
        <v>NSLP</v>
      </c>
      <c r="L545" s="135" t="str">
        <f>'Budget Summary'!O$6</f>
        <v>Tax Credit Donations</v>
      </c>
      <c r="M545" s="135" t="str">
        <f>'Budget Summary'!P$6</f>
        <v>VSUW</v>
      </c>
      <c r="N545" s="135" t="str">
        <f>'Budget Summary'!Q$6</f>
        <v>Contract 9</v>
      </c>
      <c r="O545" s="135" t="str">
        <f>'Budget Summary'!R$6</f>
        <v>Contract 10</v>
      </c>
      <c r="P545" s="135" t="str">
        <f>'Budget Summary'!S$6</f>
        <v>Contract 11</v>
      </c>
      <c r="Q545" s="135" t="str">
        <f>'Budget Summary'!T$6</f>
        <v>Contract 12</v>
      </c>
      <c r="R545" s="135" t="str">
        <f>'Budget Summary'!U$6</f>
        <v>Contract 13</v>
      </c>
      <c r="S545" s="135" t="str">
        <f>'Budget Summary'!V$6</f>
        <v>Contract 14</v>
      </c>
      <c r="T545" s="135" t="str">
        <f>'Budget Summary'!W$6</f>
        <v>Contract 15</v>
      </c>
      <c r="U545" s="21" t="s">
        <v>286</v>
      </c>
    </row>
    <row r="546" spans="2:21" hidden="1" outlineLevel="1" x14ac:dyDescent="0.25">
      <c r="B546" t="str">
        <f>'Staffing Plan'!A9</f>
        <v>Benford, LaTrese Jamia</v>
      </c>
      <c r="D546" s="124">
        <f>Fringe!S10</f>
        <v>15</v>
      </c>
      <c r="F546" s="223">
        <f>$D546*'Staff Allocation %'!C8</f>
        <v>15</v>
      </c>
      <c r="G546" s="223">
        <f>$D546*'Staff Allocation %'!D8</f>
        <v>0</v>
      </c>
      <c r="H546" s="223">
        <f>$D546*'Staff Allocation %'!E8</f>
        <v>0</v>
      </c>
      <c r="I546" s="223">
        <f>$D546*'Staff Allocation %'!F8</f>
        <v>0</v>
      </c>
      <c r="J546" s="223">
        <f>$D546*'Staff Allocation %'!G8</f>
        <v>0</v>
      </c>
      <c r="K546" s="223">
        <f>$D546*'Staff Allocation %'!H8</f>
        <v>0</v>
      </c>
      <c r="L546" s="223">
        <f>$D546*'Staff Allocation %'!I8</f>
        <v>0</v>
      </c>
      <c r="M546" s="223">
        <f>$D546*'Staff Allocation %'!J8</f>
        <v>0</v>
      </c>
      <c r="N546" s="223">
        <f>$D546*'Staff Allocation %'!K8</f>
        <v>0</v>
      </c>
      <c r="O546" s="223">
        <f>$D546*'Staff Allocation %'!L8</f>
        <v>0</v>
      </c>
      <c r="P546" s="223">
        <f>$D546*'Staff Allocation %'!M8</f>
        <v>0</v>
      </c>
      <c r="Q546" s="223">
        <f>$D546*'Staff Allocation %'!N8</f>
        <v>0</v>
      </c>
      <c r="R546" s="223">
        <f>$D546*'Staff Allocation %'!O8</f>
        <v>0</v>
      </c>
      <c r="S546" s="223">
        <f>$D546*'Staff Allocation %'!P8</f>
        <v>0</v>
      </c>
      <c r="T546" s="223">
        <f>$D546*'Staff Allocation %'!Q8</f>
        <v>0</v>
      </c>
      <c r="U546" s="223">
        <f>SUM(F546:T546)</f>
        <v>15</v>
      </c>
    </row>
    <row r="547" spans="2:21" hidden="1" outlineLevel="1" x14ac:dyDescent="0.25">
      <c r="B547" t="str">
        <f>'Staffing Plan'!A10</f>
        <v>Burgess, Anya</v>
      </c>
      <c r="D547" s="124">
        <f>Fringe!S11</f>
        <v>0</v>
      </c>
      <c r="F547" s="223">
        <f>$D547*'Staff Allocation %'!C9</f>
        <v>0</v>
      </c>
      <c r="G547" s="223">
        <f>$D547*'Staff Allocation %'!D9</f>
        <v>0</v>
      </c>
      <c r="H547" s="223">
        <f>$D547*'Staff Allocation %'!E9</f>
        <v>0</v>
      </c>
      <c r="I547" s="223">
        <f>$D547*'Staff Allocation %'!F9</f>
        <v>0</v>
      </c>
      <c r="J547" s="223">
        <f>$D547*'Staff Allocation %'!G9</f>
        <v>0</v>
      </c>
      <c r="K547" s="223">
        <f>$D547*'Staff Allocation %'!H9</f>
        <v>0</v>
      </c>
      <c r="L547" s="223">
        <f>$D547*'Staff Allocation %'!I9</f>
        <v>0</v>
      </c>
      <c r="M547" s="223">
        <f>$D547*'Staff Allocation %'!J9</f>
        <v>0</v>
      </c>
      <c r="N547" s="223">
        <f>$D547*'Staff Allocation %'!K9</f>
        <v>0</v>
      </c>
      <c r="O547" s="223">
        <f>$D547*'Staff Allocation %'!L9</f>
        <v>0</v>
      </c>
      <c r="P547" s="223">
        <f>$D547*'Staff Allocation %'!M9</f>
        <v>0</v>
      </c>
      <c r="Q547" s="223">
        <f>$D547*'Staff Allocation %'!N9</f>
        <v>0</v>
      </c>
      <c r="R547" s="223">
        <f>$D547*'Staff Allocation %'!O9</f>
        <v>0</v>
      </c>
      <c r="S547" s="223">
        <f>$D547*'Staff Allocation %'!P9</f>
        <v>0</v>
      </c>
      <c r="T547" s="223">
        <f>$D547*'Staff Allocation %'!Q9</f>
        <v>0</v>
      </c>
      <c r="U547" s="223">
        <f>SUM(F547:T547)</f>
        <v>0</v>
      </c>
    </row>
    <row r="548" spans="2:21" hidden="1" outlineLevel="1" x14ac:dyDescent="0.25">
      <c r="B548" t="str">
        <f>'Staffing Plan'!A11</f>
        <v>Garcia, Rosalia</v>
      </c>
      <c r="D548" s="124">
        <f>Fringe!S12</f>
        <v>11.256</v>
      </c>
      <c r="F548" s="223">
        <f>$D548*'Staff Allocation %'!C10</f>
        <v>0</v>
      </c>
      <c r="G548" s="223">
        <f>$D548*'Staff Allocation %'!D10</f>
        <v>0</v>
      </c>
      <c r="H548" s="223">
        <f>$D548*'Staff Allocation %'!E10</f>
        <v>0</v>
      </c>
      <c r="I548" s="223">
        <f>$D548*'Staff Allocation %'!F10</f>
        <v>0</v>
      </c>
      <c r="J548" s="223">
        <f>$D548*'Staff Allocation %'!G10</f>
        <v>0</v>
      </c>
      <c r="K548" s="223">
        <f>$D548*'Staff Allocation %'!H10</f>
        <v>0</v>
      </c>
      <c r="L548" s="223">
        <f>$D548*'Staff Allocation %'!I10</f>
        <v>0</v>
      </c>
      <c r="M548" s="223">
        <f>$D548*'Staff Allocation %'!J10</f>
        <v>0</v>
      </c>
      <c r="N548" s="223">
        <f>$D548*'Staff Allocation %'!K10</f>
        <v>0</v>
      </c>
      <c r="O548" s="223">
        <f>$D548*'Staff Allocation %'!L10</f>
        <v>0</v>
      </c>
      <c r="P548" s="223">
        <f>$D548*'Staff Allocation %'!M10</f>
        <v>0</v>
      </c>
      <c r="Q548" s="223">
        <f>$D548*'Staff Allocation %'!N10</f>
        <v>0</v>
      </c>
      <c r="R548" s="223">
        <f>$D548*'Staff Allocation %'!O10</f>
        <v>0</v>
      </c>
      <c r="S548" s="223">
        <f>$D548*'Staff Allocation %'!P10</f>
        <v>0</v>
      </c>
      <c r="T548" s="223">
        <f>$D548*'Staff Allocation %'!Q10</f>
        <v>0</v>
      </c>
      <c r="U548" s="223">
        <f>SUM(F548:T548)</f>
        <v>0</v>
      </c>
    </row>
    <row r="549" spans="2:21" hidden="1" outlineLevel="1" x14ac:dyDescent="0.25">
      <c r="B549" t="str">
        <f>'Staffing Plan'!A12</f>
        <v>Gutierrez, Guadalupe</v>
      </c>
      <c r="D549" s="124">
        <f>Fringe!S13</f>
        <v>15</v>
      </c>
      <c r="F549" s="223">
        <f>$D549*'Staff Allocation %'!C11</f>
        <v>15</v>
      </c>
      <c r="G549" s="223">
        <f>$D549*'Staff Allocation %'!D11</f>
        <v>0</v>
      </c>
      <c r="H549" s="223">
        <f>$D549*'Staff Allocation %'!E11</f>
        <v>0</v>
      </c>
      <c r="I549" s="223">
        <f>$D549*'Staff Allocation %'!F11</f>
        <v>0</v>
      </c>
      <c r="J549" s="223">
        <f>$D549*'Staff Allocation %'!G11</f>
        <v>0</v>
      </c>
      <c r="K549" s="223">
        <f>$D549*'Staff Allocation %'!H11</f>
        <v>0</v>
      </c>
      <c r="L549" s="223">
        <f>$D549*'Staff Allocation %'!I11</f>
        <v>0</v>
      </c>
      <c r="M549" s="223">
        <f>$D549*'Staff Allocation %'!J11</f>
        <v>0</v>
      </c>
      <c r="N549" s="223">
        <f>$D549*'Staff Allocation %'!K11</f>
        <v>0</v>
      </c>
      <c r="O549" s="223">
        <f>$D549*'Staff Allocation %'!L11</f>
        <v>0</v>
      </c>
      <c r="P549" s="223">
        <f>$D549*'Staff Allocation %'!M11</f>
        <v>0</v>
      </c>
      <c r="Q549" s="223">
        <f>$D549*'Staff Allocation %'!N11</f>
        <v>0</v>
      </c>
      <c r="R549" s="223">
        <f>$D549*'Staff Allocation %'!O11</f>
        <v>0</v>
      </c>
      <c r="S549" s="223">
        <f>$D549*'Staff Allocation %'!P11</f>
        <v>0</v>
      </c>
      <c r="T549" s="223">
        <f>$D549*'Staff Allocation %'!Q11</f>
        <v>0</v>
      </c>
      <c r="U549" s="223">
        <f>SUM(F549:T549)</f>
        <v>15</v>
      </c>
    </row>
    <row r="550" spans="2:21" hidden="1" outlineLevel="1" x14ac:dyDescent="0.25">
      <c r="B550" t="str">
        <f>'Staffing Plan'!A13</f>
        <v>Padilla, Maria Alicia</v>
      </c>
      <c r="D550" s="124">
        <f>Fringe!S14</f>
        <v>7.5</v>
      </c>
      <c r="F550" s="223">
        <f>$D550*'Staff Allocation %'!C12</f>
        <v>7.5</v>
      </c>
      <c r="G550" s="223">
        <f>$D550*'Staff Allocation %'!D12</f>
        <v>0</v>
      </c>
      <c r="H550" s="223">
        <f>$D550*'Staff Allocation %'!E12</f>
        <v>0</v>
      </c>
      <c r="I550" s="223">
        <f>$D550*'Staff Allocation %'!F12</f>
        <v>0</v>
      </c>
      <c r="J550" s="223">
        <f>$D550*'Staff Allocation %'!G12</f>
        <v>0</v>
      </c>
      <c r="K550" s="223">
        <f>$D550*'Staff Allocation %'!H12</f>
        <v>0</v>
      </c>
      <c r="L550" s="223">
        <f>$D550*'Staff Allocation %'!I12</f>
        <v>0</v>
      </c>
      <c r="M550" s="223">
        <f>$D550*'Staff Allocation %'!J12</f>
        <v>0</v>
      </c>
      <c r="N550" s="223">
        <f>$D550*'Staff Allocation %'!K12</f>
        <v>0</v>
      </c>
      <c r="O550" s="223">
        <f>$D550*'Staff Allocation %'!L12</f>
        <v>0</v>
      </c>
      <c r="P550" s="223">
        <f>$D550*'Staff Allocation %'!M12</f>
        <v>0</v>
      </c>
      <c r="Q550" s="223">
        <f>$D550*'Staff Allocation %'!N12</f>
        <v>0</v>
      </c>
      <c r="R550" s="223">
        <f>$D550*'Staff Allocation %'!O12</f>
        <v>0</v>
      </c>
      <c r="S550" s="223">
        <f>$D550*'Staff Allocation %'!P12</f>
        <v>0</v>
      </c>
      <c r="T550" s="223">
        <f>$D550*'Staff Allocation %'!Q12</f>
        <v>0</v>
      </c>
      <c r="U550" s="223">
        <f t="shared" ref="U550:U605" si="24">SUM(F550:T550)</f>
        <v>7.5</v>
      </c>
    </row>
    <row r="551" spans="2:21" hidden="1" outlineLevel="1" x14ac:dyDescent="0.25">
      <c r="B551" t="str">
        <f>'Staffing Plan'!A14</f>
        <v>Ramirez, Ramona D</v>
      </c>
      <c r="D551" s="124">
        <f>Fringe!S15</f>
        <v>28.14</v>
      </c>
      <c r="F551" s="223">
        <f>$D551*'Staff Allocation %'!C13</f>
        <v>28.14</v>
      </c>
      <c r="G551" s="223">
        <f>$D551*'Staff Allocation %'!D13</f>
        <v>0</v>
      </c>
      <c r="H551" s="223">
        <f>$D551*'Staff Allocation %'!E13</f>
        <v>0</v>
      </c>
      <c r="I551" s="223">
        <f>$D551*'Staff Allocation %'!F13</f>
        <v>0</v>
      </c>
      <c r="J551" s="223">
        <f>$D551*'Staff Allocation %'!G13</f>
        <v>0</v>
      </c>
      <c r="K551" s="223">
        <f>$D551*'Staff Allocation %'!H13</f>
        <v>0</v>
      </c>
      <c r="L551" s="223">
        <f>$D551*'Staff Allocation %'!I13</f>
        <v>0</v>
      </c>
      <c r="M551" s="223">
        <f>$D551*'Staff Allocation %'!J13</f>
        <v>0</v>
      </c>
      <c r="N551" s="223">
        <f>$D551*'Staff Allocation %'!K13</f>
        <v>0</v>
      </c>
      <c r="O551" s="223">
        <f>$D551*'Staff Allocation %'!L13</f>
        <v>0</v>
      </c>
      <c r="P551" s="223">
        <f>$D551*'Staff Allocation %'!M13</f>
        <v>0</v>
      </c>
      <c r="Q551" s="223">
        <f>$D551*'Staff Allocation %'!N13</f>
        <v>0</v>
      </c>
      <c r="R551" s="223">
        <f>$D551*'Staff Allocation %'!O13</f>
        <v>0</v>
      </c>
      <c r="S551" s="223">
        <f>$D551*'Staff Allocation %'!P13</f>
        <v>0</v>
      </c>
      <c r="T551" s="223">
        <f>$D551*'Staff Allocation %'!Q13</f>
        <v>0</v>
      </c>
      <c r="U551" s="223">
        <f t="shared" si="24"/>
        <v>28.14</v>
      </c>
    </row>
    <row r="552" spans="2:21" hidden="1" outlineLevel="1" x14ac:dyDescent="0.25">
      <c r="B552" t="str">
        <f>'Staffing Plan'!A15</f>
        <v>Ruiz, Oscar</v>
      </c>
      <c r="D552" s="124">
        <f>Fringe!S16</f>
        <v>14.07</v>
      </c>
      <c r="F552" s="223">
        <f>$D552*'Staff Allocation %'!C14</f>
        <v>14.07</v>
      </c>
      <c r="G552" s="223">
        <f>$D552*'Staff Allocation %'!D14</f>
        <v>0</v>
      </c>
      <c r="H552" s="223">
        <f>$D552*'Staff Allocation %'!E14</f>
        <v>0</v>
      </c>
      <c r="I552" s="223">
        <f>$D552*'Staff Allocation %'!F14</f>
        <v>0</v>
      </c>
      <c r="J552" s="223">
        <f>$D552*'Staff Allocation %'!G14</f>
        <v>0</v>
      </c>
      <c r="K552" s="223">
        <f>$D552*'Staff Allocation %'!H14</f>
        <v>0</v>
      </c>
      <c r="L552" s="223">
        <f>$D552*'Staff Allocation %'!I14</f>
        <v>0</v>
      </c>
      <c r="M552" s="223">
        <f>$D552*'Staff Allocation %'!J14</f>
        <v>0</v>
      </c>
      <c r="N552" s="223">
        <f>$D552*'Staff Allocation %'!K14</f>
        <v>0</v>
      </c>
      <c r="O552" s="223">
        <f>$D552*'Staff Allocation %'!L14</f>
        <v>0</v>
      </c>
      <c r="P552" s="223">
        <f>$D552*'Staff Allocation %'!M14</f>
        <v>0</v>
      </c>
      <c r="Q552" s="223">
        <f>$D552*'Staff Allocation %'!N14</f>
        <v>0</v>
      </c>
      <c r="R552" s="223">
        <f>$D552*'Staff Allocation %'!O14</f>
        <v>0</v>
      </c>
      <c r="S552" s="223">
        <f>$D552*'Staff Allocation %'!P14</f>
        <v>0</v>
      </c>
      <c r="T552" s="223">
        <f>$D552*'Staff Allocation %'!Q14</f>
        <v>0</v>
      </c>
      <c r="U552" s="223">
        <f t="shared" si="24"/>
        <v>14.07</v>
      </c>
    </row>
    <row r="553" spans="2:21" hidden="1" outlineLevel="1" x14ac:dyDescent="0.25">
      <c r="B553" t="str">
        <f>'Staffing Plan'!A16</f>
        <v>Teague, Michelle N</v>
      </c>
      <c r="D553" s="124">
        <f>Fringe!S17</f>
        <v>3.75</v>
      </c>
      <c r="F553" s="223">
        <f>$D553*'Staff Allocation %'!C15</f>
        <v>3.75</v>
      </c>
      <c r="G553" s="223">
        <f>$D553*'Staff Allocation %'!D15</f>
        <v>0</v>
      </c>
      <c r="H553" s="223">
        <f>$D553*'Staff Allocation %'!E15</f>
        <v>0</v>
      </c>
      <c r="I553" s="223">
        <f>$D553*'Staff Allocation %'!F15</f>
        <v>0</v>
      </c>
      <c r="J553" s="223">
        <f>$D553*'Staff Allocation %'!G15</f>
        <v>0</v>
      </c>
      <c r="K553" s="223">
        <f>$D553*'Staff Allocation %'!H15</f>
        <v>0</v>
      </c>
      <c r="L553" s="223">
        <f>$D553*'Staff Allocation %'!I15</f>
        <v>0</v>
      </c>
      <c r="M553" s="223">
        <f>$D553*'Staff Allocation %'!J15</f>
        <v>0</v>
      </c>
      <c r="N553" s="223">
        <f>$D553*'Staff Allocation %'!K15</f>
        <v>0</v>
      </c>
      <c r="O553" s="223">
        <f>$D553*'Staff Allocation %'!L15</f>
        <v>0</v>
      </c>
      <c r="P553" s="223">
        <f>$D553*'Staff Allocation %'!M15</f>
        <v>0</v>
      </c>
      <c r="Q553" s="223">
        <f>$D553*'Staff Allocation %'!N15</f>
        <v>0</v>
      </c>
      <c r="R553" s="223">
        <f>$D553*'Staff Allocation %'!O15</f>
        <v>0</v>
      </c>
      <c r="S553" s="223">
        <f>$D553*'Staff Allocation %'!P15</f>
        <v>0</v>
      </c>
      <c r="T553" s="223">
        <f>$D553*'Staff Allocation %'!Q15</f>
        <v>0</v>
      </c>
      <c r="U553" s="223">
        <f t="shared" si="24"/>
        <v>3.75</v>
      </c>
    </row>
    <row r="554" spans="2:21" hidden="1" outlineLevel="1" x14ac:dyDescent="0.25">
      <c r="B554" t="str">
        <f>'Staffing Plan'!A17</f>
        <v>Chelsia Stallworth</v>
      </c>
      <c r="D554" s="124">
        <f>Fringe!S18</f>
        <v>10</v>
      </c>
      <c r="F554" s="223">
        <f>$D554*'Staff Allocation %'!C16</f>
        <v>10</v>
      </c>
      <c r="G554" s="223">
        <f>$D554*'Staff Allocation %'!D16</f>
        <v>0</v>
      </c>
      <c r="H554" s="223">
        <f>$D554*'Staff Allocation %'!E16</f>
        <v>0</v>
      </c>
      <c r="I554" s="223">
        <f>$D554*'Staff Allocation %'!F16</f>
        <v>0</v>
      </c>
      <c r="J554" s="223">
        <f>$D554*'Staff Allocation %'!G16</f>
        <v>0</v>
      </c>
      <c r="K554" s="223">
        <f>$D554*'Staff Allocation %'!H16</f>
        <v>0</v>
      </c>
      <c r="L554" s="223">
        <f>$D554*'Staff Allocation %'!I16</f>
        <v>0</v>
      </c>
      <c r="M554" s="223">
        <f>$D554*'Staff Allocation %'!J16</f>
        <v>0</v>
      </c>
      <c r="N554" s="223">
        <f>$D554*'Staff Allocation %'!K16</f>
        <v>0</v>
      </c>
      <c r="O554" s="223">
        <f>$D554*'Staff Allocation %'!L16</f>
        <v>0</v>
      </c>
      <c r="P554" s="223">
        <f>$D554*'Staff Allocation %'!M16</f>
        <v>0</v>
      </c>
      <c r="Q554" s="223">
        <f>$D554*'Staff Allocation %'!N16</f>
        <v>0</v>
      </c>
      <c r="R554" s="223">
        <f>$D554*'Staff Allocation %'!O16</f>
        <v>0</v>
      </c>
      <c r="S554" s="223">
        <f>$D554*'Staff Allocation %'!P16</f>
        <v>0</v>
      </c>
      <c r="T554" s="223">
        <f>$D554*'Staff Allocation %'!Q16</f>
        <v>0</v>
      </c>
      <c r="U554" s="223">
        <f t="shared" si="24"/>
        <v>10</v>
      </c>
    </row>
    <row r="555" spans="2:21" hidden="1" outlineLevel="1" x14ac:dyDescent="0.25">
      <c r="B555" t="str">
        <f>'Staffing Plan'!A18</f>
        <v xml:space="preserve">Vacant </v>
      </c>
      <c r="D555" s="124">
        <f>Fringe!S19</f>
        <v>3.7520000000000007</v>
      </c>
      <c r="F555" s="223">
        <f>$D555*'Staff Allocation %'!C17</f>
        <v>0</v>
      </c>
      <c r="G555" s="223">
        <f>$D555*'Staff Allocation %'!D17</f>
        <v>0</v>
      </c>
      <c r="H555" s="223">
        <f>$D555*'Staff Allocation %'!E17</f>
        <v>0</v>
      </c>
      <c r="I555" s="223">
        <f>$D555*'Staff Allocation %'!F17</f>
        <v>0</v>
      </c>
      <c r="J555" s="223">
        <f>$D555*'Staff Allocation %'!G17</f>
        <v>0</v>
      </c>
      <c r="K555" s="223">
        <f>$D555*'Staff Allocation %'!H17</f>
        <v>0</v>
      </c>
      <c r="L555" s="223">
        <f>$D555*'Staff Allocation %'!I17</f>
        <v>0</v>
      </c>
      <c r="M555" s="223">
        <f>$D555*'Staff Allocation %'!J17</f>
        <v>0</v>
      </c>
      <c r="N555" s="223">
        <f>$D555*'Staff Allocation %'!K17</f>
        <v>0</v>
      </c>
      <c r="O555" s="223">
        <f>$D555*'Staff Allocation %'!L17</f>
        <v>0</v>
      </c>
      <c r="P555" s="223">
        <f>$D555*'Staff Allocation %'!M17</f>
        <v>0</v>
      </c>
      <c r="Q555" s="223">
        <f>$D555*'Staff Allocation %'!N17</f>
        <v>0</v>
      </c>
      <c r="R555" s="223">
        <f>$D555*'Staff Allocation %'!O17</f>
        <v>0</v>
      </c>
      <c r="S555" s="223">
        <f>$D555*'Staff Allocation %'!P17</f>
        <v>0</v>
      </c>
      <c r="T555" s="223">
        <f>$D555*'Staff Allocation %'!Q17</f>
        <v>0</v>
      </c>
      <c r="U555" s="223">
        <f t="shared" si="24"/>
        <v>0</v>
      </c>
    </row>
    <row r="556" spans="2:21" hidden="1" outlineLevel="1" x14ac:dyDescent="0.25">
      <c r="B556">
        <f>'Staffing Plan'!A19</f>
        <v>0</v>
      </c>
      <c r="D556" s="124">
        <f>Fringe!S20</f>
        <v>0</v>
      </c>
      <c r="F556" s="223">
        <f>$D556*'Staff Allocation %'!C18</f>
        <v>0</v>
      </c>
      <c r="G556" s="223">
        <f>$D556*'Staff Allocation %'!D18</f>
        <v>0</v>
      </c>
      <c r="H556" s="223">
        <f>$D556*'Staff Allocation %'!E18</f>
        <v>0</v>
      </c>
      <c r="I556" s="223">
        <f>$D556*'Staff Allocation %'!F18</f>
        <v>0</v>
      </c>
      <c r="J556" s="223">
        <f>$D556*'Staff Allocation %'!G18</f>
        <v>0</v>
      </c>
      <c r="K556" s="223">
        <f>$D556*'Staff Allocation %'!H18</f>
        <v>0</v>
      </c>
      <c r="L556" s="223">
        <f>$D556*'Staff Allocation %'!I18</f>
        <v>0</v>
      </c>
      <c r="M556" s="223">
        <f>$D556*'Staff Allocation %'!J18</f>
        <v>0</v>
      </c>
      <c r="N556" s="223">
        <f>$D556*'Staff Allocation %'!K18</f>
        <v>0</v>
      </c>
      <c r="O556" s="223">
        <f>$D556*'Staff Allocation %'!L18</f>
        <v>0</v>
      </c>
      <c r="P556" s="223">
        <f>$D556*'Staff Allocation %'!M18</f>
        <v>0</v>
      </c>
      <c r="Q556" s="223">
        <f>$D556*'Staff Allocation %'!N18</f>
        <v>0</v>
      </c>
      <c r="R556" s="223">
        <f>$D556*'Staff Allocation %'!O18</f>
        <v>0</v>
      </c>
      <c r="S556" s="223">
        <f>$D556*'Staff Allocation %'!P18</f>
        <v>0</v>
      </c>
      <c r="T556" s="223">
        <f>$D556*'Staff Allocation %'!Q18</f>
        <v>0</v>
      </c>
      <c r="U556" s="223">
        <f t="shared" si="24"/>
        <v>0</v>
      </c>
    </row>
    <row r="557" spans="2:21" hidden="1" outlineLevel="1" x14ac:dyDescent="0.25">
      <c r="B557">
        <f>'Staffing Plan'!A20</f>
        <v>0</v>
      </c>
      <c r="D557" s="124">
        <f>Fringe!S21</f>
        <v>0</v>
      </c>
      <c r="F557" s="223">
        <f>$D557*'Staff Allocation %'!C19</f>
        <v>0</v>
      </c>
      <c r="G557" s="223">
        <f>$D557*'Staff Allocation %'!D19</f>
        <v>0</v>
      </c>
      <c r="H557" s="223">
        <f>$D557*'Staff Allocation %'!E19</f>
        <v>0</v>
      </c>
      <c r="I557" s="223">
        <f>$D557*'Staff Allocation %'!F19</f>
        <v>0</v>
      </c>
      <c r="J557" s="223">
        <f>$D557*'Staff Allocation %'!G19</f>
        <v>0</v>
      </c>
      <c r="K557" s="223">
        <f>$D557*'Staff Allocation %'!H19</f>
        <v>0</v>
      </c>
      <c r="L557" s="223">
        <f>$D557*'Staff Allocation %'!I19</f>
        <v>0</v>
      </c>
      <c r="M557" s="223">
        <f>$D557*'Staff Allocation %'!J19</f>
        <v>0</v>
      </c>
      <c r="N557" s="223">
        <f>$D557*'Staff Allocation %'!K19</f>
        <v>0</v>
      </c>
      <c r="O557" s="223">
        <f>$D557*'Staff Allocation %'!L19</f>
        <v>0</v>
      </c>
      <c r="P557" s="223">
        <f>$D557*'Staff Allocation %'!M19</f>
        <v>0</v>
      </c>
      <c r="Q557" s="223">
        <f>$D557*'Staff Allocation %'!N19</f>
        <v>0</v>
      </c>
      <c r="R557" s="223">
        <f>$D557*'Staff Allocation %'!O19</f>
        <v>0</v>
      </c>
      <c r="S557" s="223">
        <f>$D557*'Staff Allocation %'!P19</f>
        <v>0</v>
      </c>
      <c r="T557" s="223">
        <f>$D557*'Staff Allocation %'!Q19</f>
        <v>0</v>
      </c>
      <c r="U557" s="223">
        <f t="shared" si="24"/>
        <v>0</v>
      </c>
    </row>
    <row r="558" spans="2:21" hidden="1" outlineLevel="1" x14ac:dyDescent="0.25">
      <c r="B558" t="str">
        <f>'Staffing Plan'!A21</f>
        <v>Vacant</v>
      </c>
      <c r="D558" s="124">
        <f>Fringe!S22</f>
        <v>0</v>
      </c>
      <c r="F558" s="223">
        <f>$D558*'Staff Allocation %'!C20</f>
        <v>0</v>
      </c>
      <c r="G558" s="223">
        <f>$D558*'Staff Allocation %'!D20</f>
        <v>0</v>
      </c>
      <c r="H558" s="223">
        <f>$D558*'Staff Allocation %'!E20</f>
        <v>0</v>
      </c>
      <c r="I558" s="223">
        <f>$D558*'Staff Allocation %'!F20</f>
        <v>0</v>
      </c>
      <c r="J558" s="223">
        <f>$D558*'Staff Allocation %'!G20</f>
        <v>0</v>
      </c>
      <c r="K558" s="223">
        <f>$D558*'Staff Allocation %'!H20</f>
        <v>0</v>
      </c>
      <c r="L558" s="223">
        <f>$D558*'Staff Allocation %'!I20</f>
        <v>0</v>
      </c>
      <c r="M558" s="223">
        <f>$D558*'Staff Allocation %'!J20</f>
        <v>0</v>
      </c>
      <c r="N558" s="223">
        <f>$D558*'Staff Allocation %'!K20</f>
        <v>0</v>
      </c>
      <c r="O558" s="223">
        <f>$D558*'Staff Allocation %'!L20</f>
        <v>0</v>
      </c>
      <c r="P558" s="223">
        <f>$D558*'Staff Allocation %'!M20</f>
        <v>0</v>
      </c>
      <c r="Q558" s="223">
        <f>$D558*'Staff Allocation %'!N20</f>
        <v>0</v>
      </c>
      <c r="R558" s="223">
        <f>$D558*'Staff Allocation %'!O20</f>
        <v>0</v>
      </c>
      <c r="S558" s="223">
        <f>$D558*'Staff Allocation %'!P20</f>
        <v>0</v>
      </c>
      <c r="T558" s="223">
        <f>$D558*'Staff Allocation %'!Q20</f>
        <v>0</v>
      </c>
      <c r="U558" s="223">
        <f t="shared" si="24"/>
        <v>0</v>
      </c>
    </row>
    <row r="559" spans="2:21" hidden="1" outlineLevel="1" x14ac:dyDescent="0.25">
      <c r="B559">
        <f>'Staffing Plan'!A22</f>
        <v>0</v>
      </c>
      <c r="D559" s="124">
        <f>Fringe!S23</f>
        <v>0</v>
      </c>
      <c r="F559" s="223">
        <f>$D559*'Staff Allocation %'!C21</f>
        <v>0</v>
      </c>
      <c r="G559" s="223">
        <f>$D559*'Staff Allocation %'!D21</f>
        <v>0</v>
      </c>
      <c r="H559" s="223">
        <f>$D559*'Staff Allocation %'!E21</f>
        <v>0</v>
      </c>
      <c r="I559" s="223">
        <f>$D559*'Staff Allocation %'!F21</f>
        <v>0</v>
      </c>
      <c r="J559" s="223">
        <f>$D559*'Staff Allocation %'!G21</f>
        <v>0</v>
      </c>
      <c r="K559" s="223">
        <f>$D559*'Staff Allocation %'!H21</f>
        <v>0</v>
      </c>
      <c r="L559" s="223">
        <f>$D559*'Staff Allocation %'!I21</f>
        <v>0</v>
      </c>
      <c r="M559" s="223">
        <f>$D559*'Staff Allocation %'!J21</f>
        <v>0</v>
      </c>
      <c r="N559" s="223">
        <f>$D559*'Staff Allocation %'!K21</f>
        <v>0</v>
      </c>
      <c r="O559" s="223">
        <f>$D559*'Staff Allocation %'!L21</f>
        <v>0</v>
      </c>
      <c r="P559" s="223">
        <f>$D559*'Staff Allocation %'!M21</f>
        <v>0</v>
      </c>
      <c r="Q559" s="223">
        <f>$D559*'Staff Allocation %'!N21</f>
        <v>0</v>
      </c>
      <c r="R559" s="223">
        <f>$D559*'Staff Allocation %'!O21</f>
        <v>0</v>
      </c>
      <c r="S559" s="223">
        <f>$D559*'Staff Allocation %'!P21</f>
        <v>0</v>
      </c>
      <c r="T559" s="223">
        <f>$D559*'Staff Allocation %'!Q21</f>
        <v>0</v>
      </c>
      <c r="U559" s="223">
        <f t="shared" si="24"/>
        <v>0</v>
      </c>
    </row>
    <row r="560" spans="2:21" hidden="1" outlineLevel="1" x14ac:dyDescent="0.25">
      <c r="B560" t="str">
        <f>'Staffing Plan'!A23</f>
        <v>Vacant</v>
      </c>
      <c r="D560" s="124">
        <f>Fringe!S24</f>
        <v>0</v>
      </c>
      <c r="F560" s="223">
        <f>$D560*'Staff Allocation %'!C22</f>
        <v>0</v>
      </c>
      <c r="G560" s="223">
        <f>$D560*'Staff Allocation %'!D22</f>
        <v>0</v>
      </c>
      <c r="H560" s="223">
        <f>$D560*'Staff Allocation %'!E22</f>
        <v>0</v>
      </c>
      <c r="I560" s="223">
        <f>$D560*'Staff Allocation %'!F22</f>
        <v>0</v>
      </c>
      <c r="J560" s="223">
        <f>$D560*'Staff Allocation %'!G22</f>
        <v>0</v>
      </c>
      <c r="K560" s="223">
        <f>$D560*'Staff Allocation %'!H22</f>
        <v>0</v>
      </c>
      <c r="L560" s="223">
        <f>$D560*'Staff Allocation %'!I22</f>
        <v>0</v>
      </c>
      <c r="M560" s="223">
        <f>$D560*'Staff Allocation %'!J22</f>
        <v>0</v>
      </c>
      <c r="N560" s="223">
        <f>$D560*'Staff Allocation %'!K22</f>
        <v>0</v>
      </c>
      <c r="O560" s="223">
        <f>$D560*'Staff Allocation %'!L22</f>
        <v>0</v>
      </c>
      <c r="P560" s="223">
        <f>$D560*'Staff Allocation %'!M22</f>
        <v>0</v>
      </c>
      <c r="Q560" s="223">
        <f>$D560*'Staff Allocation %'!N22</f>
        <v>0</v>
      </c>
      <c r="R560" s="223">
        <f>$D560*'Staff Allocation %'!O22</f>
        <v>0</v>
      </c>
      <c r="S560" s="223">
        <f>$D560*'Staff Allocation %'!P22</f>
        <v>0</v>
      </c>
      <c r="T560" s="223">
        <f>$D560*'Staff Allocation %'!Q22</f>
        <v>0</v>
      </c>
      <c r="U560" s="223">
        <f t="shared" si="24"/>
        <v>0</v>
      </c>
    </row>
    <row r="561" spans="2:21" hidden="1" outlineLevel="1" x14ac:dyDescent="0.25">
      <c r="B561" t="str">
        <f>'Staffing Plan'!A24</f>
        <v>CSF Performance Pay/ Avid Teaching</v>
      </c>
      <c r="D561" s="124">
        <f>Fringe!S25</f>
        <v>0</v>
      </c>
      <c r="F561" s="223">
        <f>$D561*'Staff Allocation %'!C23</f>
        <v>0</v>
      </c>
      <c r="G561" s="223">
        <f>$D561*'Staff Allocation %'!D23</f>
        <v>0</v>
      </c>
      <c r="H561" s="223">
        <f>$D561*'Staff Allocation %'!E23</f>
        <v>0</v>
      </c>
      <c r="I561" s="223">
        <f>$D561*'Staff Allocation %'!F23</f>
        <v>0</v>
      </c>
      <c r="J561" s="223">
        <f>$D561*'Staff Allocation %'!G23</f>
        <v>0</v>
      </c>
      <c r="K561" s="223">
        <f>$D561*'Staff Allocation %'!H23</f>
        <v>0</v>
      </c>
      <c r="L561" s="223">
        <f>$D561*'Staff Allocation %'!I23</f>
        <v>0</v>
      </c>
      <c r="M561" s="223">
        <f>$D561*'Staff Allocation %'!J23</f>
        <v>0</v>
      </c>
      <c r="N561" s="223">
        <f>$D561*'Staff Allocation %'!K23</f>
        <v>0</v>
      </c>
      <c r="O561" s="223">
        <f>$D561*'Staff Allocation %'!L23</f>
        <v>0</v>
      </c>
      <c r="P561" s="223">
        <f>$D561*'Staff Allocation %'!M23</f>
        <v>0</v>
      </c>
      <c r="Q561" s="223">
        <f>$D561*'Staff Allocation %'!N23</f>
        <v>0</v>
      </c>
      <c r="R561" s="223">
        <f>$D561*'Staff Allocation %'!O23</f>
        <v>0</v>
      </c>
      <c r="S561" s="223">
        <f>$D561*'Staff Allocation %'!P23</f>
        <v>0</v>
      </c>
      <c r="T561" s="223">
        <f>$D561*'Staff Allocation %'!Q23</f>
        <v>0</v>
      </c>
      <c r="U561" s="223">
        <f t="shared" si="24"/>
        <v>0</v>
      </c>
    </row>
    <row r="562" spans="2:21" hidden="1" outlineLevel="1" x14ac:dyDescent="0.25">
      <c r="B562" t="str">
        <f>'Staffing Plan'!A25</f>
        <v>Mares, Yizza</v>
      </c>
      <c r="D562" s="124">
        <f>Fringe!S26</f>
        <v>11.256</v>
      </c>
      <c r="F562" s="223">
        <f>$D562*'Staff Allocation %'!C24</f>
        <v>0</v>
      </c>
      <c r="G562" s="223">
        <f>$D562*'Staff Allocation %'!D24</f>
        <v>0</v>
      </c>
      <c r="H562" s="223">
        <f>$D562*'Staff Allocation %'!E24</f>
        <v>11.256</v>
      </c>
      <c r="I562" s="223">
        <f>$D562*'Staff Allocation %'!F24</f>
        <v>0</v>
      </c>
      <c r="J562" s="223">
        <f>$D562*'Staff Allocation %'!G24</f>
        <v>0</v>
      </c>
      <c r="K562" s="223">
        <f>$D562*'Staff Allocation %'!H24</f>
        <v>0</v>
      </c>
      <c r="L562" s="223">
        <f>$D562*'Staff Allocation %'!I24</f>
        <v>0</v>
      </c>
      <c r="M562" s="223">
        <f>$D562*'Staff Allocation %'!J24</f>
        <v>0</v>
      </c>
      <c r="N562" s="223">
        <f>$D562*'Staff Allocation %'!K24</f>
        <v>0</v>
      </c>
      <c r="O562" s="223">
        <f>$D562*'Staff Allocation %'!L24</f>
        <v>0</v>
      </c>
      <c r="P562" s="223">
        <f>$D562*'Staff Allocation %'!M24</f>
        <v>0</v>
      </c>
      <c r="Q562" s="223">
        <f>$D562*'Staff Allocation %'!N24</f>
        <v>0</v>
      </c>
      <c r="R562" s="223">
        <f>$D562*'Staff Allocation %'!O24</f>
        <v>0</v>
      </c>
      <c r="S562" s="223">
        <f>$D562*'Staff Allocation %'!P24</f>
        <v>0</v>
      </c>
      <c r="T562" s="223">
        <f>$D562*'Staff Allocation %'!Q24</f>
        <v>0</v>
      </c>
      <c r="U562" s="223">
        <f t="shared" si="24"/>
        <v>11.256</v>
      </c>
    </row>
    <row r="563" spans="2:21" hidden="1" outlineLevel="1" x14ac:dyDescent="0.25">
      <c r="B563" t="str">
        <f>'Staffing Plan'!A26</f>
        <v>Employee 18</v>
      </c>
      <c r="D563" s="124">
        <f>Fringe!S27</f>
        <v>0</v>
      </c>
      <c r="F563" s="223">
        <f>$D563*'Staff Allocation %'!C25</f>
        <v>0</v>
      </c>
      <c r="G563" s="223">
        <f>$D563*'Staff Allocation %'!D25</f>
        <v>0</v>
      </c>
      <c r="H563" s="223">
        <f>$D563*'Staff Allocation %'!E25</f>
        <v>0</v>
      </c>
      <c r="I563" s="223">
        <f>$D563*'Staff Allocation %'!F25</f>
        <v>0</v>
      </c>
      <c r="J563" s="223">
        <f>$D563*'Staff Allocation %'!G25</f>
        <v>0</v>
      </c>
      <c r="K563" s="223">
        <f>$D563*'Staff Allocation %'!H25</f>
        <v>0</v>
      </c>
      <c r="L563" s="223">
        <f>$D563*'Staff Allocation %'!I25</f>
        <v>0</v>
      </c>
      <c r="M563" s="223">
        <f>$D563*'Staff Allocation %'!J25</f>
        <v>0</v>
      </c>
      <c r="N563" s="223">
        <f>$D563*'Staff Allocation %'!K25</f>
        <v>0</v>
      </c>
      <c r="O563" s="223">
        <f>$D563*'Staff Allocation %'!L25</f>
        <v>0</v>
      </c>
      <c r="P563" s="223">
        <f>$D563*'Staff Allocation %'!M25</f>
        <v>0</v>
      </c>
      <c r="Q563" s="223">
        <f>$D563*'Staff Allocation %'!N25</f>
        <v>0</v>
      </c>
      <c r="R563" s="223">
        <f>$D563*'Staff Allocation %'!O25</f>
        <v>0</v>
      </c>
      <c r="S563" s="223">
        <f>$D563*'Staff Allocation %'!P25</f>
        <v>0</v>
      </c>
      <c r="T563" s="223">
        <f>$D563*'Staff Allocation %'!Q25</f>
        <v>0</v>
      </c>
      <c r="U563" s="223">
        <f t="shared" si="24"/>
        <v>0</v>
      </c>
    </row>
    <row r="564" spans="2:21" hidden="1" outlineLevel="1" x14ac:dyDescent="0.25">
      <c r="B564" t="str">
        <f>'Staffing Plan'!A27</f>
        <v>Employee 19</v>
      </c>
      <c r="D564" s="124">
        <f>Fringe!S28</f>
        <v>0</v>
      </c>
      <c r="F564" s="223">
        <f>$D564*'Staff Allocation %'!C26</f>
        <v>0</v>
      </c>
      <c r="G564" s="223">
        <f>$D564*'Staff Allocation %'!D26</f>
        <v>0</v>
      </c>
      <c r="H564" s="223">
        <f>$D564*'Staff Allocation %'!E26</f>
        <v>0</v>
      </c>
      <c r="I564" s="223">
        <f>$D564*'Staff Allocation %'!F26</f>
        <v>0</v>
      </c>
      <c r="J564" s="223">
        <f>$D564*'Staff Allocation %'!G26</f>
        <v>0</v>
      </c>
      <c r="K564" s="223">
        <f>$D564*'Staff Allocation %'!H26</f>
        <v>0</v>
      </c>
      <c r="L564" s="223">
        <f>$D564*'Staff Allocation %'!I26</f>
        <v>0</v>
      </c>
      <c r="M564" s="223">
        <f>$D564*'Staff Allocation %'!J26</f>
        <v>0</v>
      </c>
      <c r="N564" s="223">
        <f>$D564*'Staff Allocation %'!K26</f>
        <v>0</v>
      </c>
      <c r="O564" s="223">
        <f>$D564*'Staff Allocation %'!L26</f>
        <v>0</v>
      </c>
      <c r="P564" s="223">
        <f>$D564*'Staff Allocation %'!M26</f>
        <v>0</v>
      </c>
      <c r="Q564" s="223">
        <f>$D564*'Staff Allocation %'!N26</f>
        <v>0</v>
      </c>
      <c r="R564" s="223">
        <f>$D564*'Staff Allocation %'!O26</f>
        <v>0</v>
      </c>
      <c r="S564" s="223">
        <f>$D564*'Staff Allocation %'!P26</f>
        <v>0</v>
      </c>
      <c r="T564" s="223">
        <f>$D564*'Staff Allocation %'!Q26</f>
        <v>0</v>
      </c>
      <c r="U564" s="223">
        <f t="shared" si="24"/>
        <v>0</v>
      </c>
    </row>
    <row r="565" spans="2:21" hidden="1" outlineLevel="1" x14ac:dyDescent="0.25">
      <c r="B565" t="str">
        <f>'Staffing Plan'!A28</f>
        <v>Employee 20</v>
      </c>
      <c r="D565" s="124">
        <f>Fringe!S29</f>
        <v>0</v>
      </c>
      <c r="F565" s="223">
        <f>$D565*'Staff Allocation %'!C27</f>
        <v>0</v>
      </c>
      <c r="G565" s="223">
        <f>$D565*'Staff Allocation %'!D27</f>
        <v>0</v>
      </c>
      <c r="H565" s="223">
        <f>$D565*'Staff Allocation %'!E27</f>
        <v>0</v>
      </c>
      <c r="I565" s="223">
        <f>$D565*'Staff Allocation %'!F27</f>
        <v>0</v>
      </c>
      <c r="J565" s="223">
        <f>$D565*'Staff Allocation %'!G27</f>
        <v>0</v>
      </c>
      <c r="K565" s="223">
        <f>$D565*'Staff Allocation %'!H27</f>
        <v>0</v>
      </c>
      <c r="L565" s="223">
        <f>$D565*'Staff Allocation %'!I27</f>
        <v>0</v>
      </c>
      <c r="M565" s="223">
        <f>$D565*'Staff Allocation %'!J27</f>
        <v>0</v>
      </c>
      <c r="N565" s="223">
        <f>$D565*'Staff Allocation %'!K27</f>
        <v>0</v>
      </c>
      <c r="O565" s="223">
        <f>$D565*'Staff Allocation %'!L27</f>
        <v>0</v>
      </c>
      <c r="P565" s="223">
        <f>$D565*'Staff Allocation %'!M27</f>
        <v>0</v>
      </c>
      <c r="Q565" s="223">
        <f>$D565*'Staff Allocation %'!N27</f>
        <v>0</v>
      </c>
      <c r="R565" s="223">
        <f>$D565*'Staff Allocation %'!O27</f>
        <v>0</v>
      </c>
      <c r="S565" s="223">
        <f>$D565*'Staff Allocation %'!P27</f>
        <v>0</v>
      </c>
      <c r="T565" s="223">
        <f>$D565*'Staff Allocation %'!Q27</f>
        <v>0</v>
      </c>
      <c r="U565" s="223">
        <f t="shared" si="24"/>
        <v>0</v>
      </c>
    </row>
    <row r="566" spans="2:21" hidden="1" outlineLevel="1" x14ac:dyDescent="0.25">
      <c r="B566" t="str">
        <f>'Staffing Plan'!A29</f>
        <v>Employee 21</v>
      </c>
      <c r="D566" s="124">
        <f>Fringe!S30</f>
        <v>0</v>
      </c>
      <c r="F566" s="223">
        <f>$D566*'Staff Allocation %'!C28</f>
        <v>0</v>
      </c>
      <c r="G566" s="223">
        <f>$D566*'Staff Allocation %'!D28</f>
        <v>0</v>
      </c>
      <c r="H566" s="223">
        <f>$D566*'Staff Allocation %'!E28</f>
        <v>0</v>
      </c>
      <c r="I566" s="223">
        <f>$D566*'Staff Allocation %'!F28</f>
        <v>0</v>
      </c>
      <c r="J566" s="223">
        <f>$D566*'Staff Allocation %'!G28</f>
        <v>0</v>
      </c>
      <c r="K566" s="223">
        <f>$D566*'Staff Allocation %'!H28</f>
        <v>0</v>
      </c>
      <c r="L566" s="223">
        <f>$D566*'Staff Allocation %'!I28</f>
        <v>0</v>
      </c>
      <c r="M566" s="223">
        <f>$D566*'Staff Allocation %'!J28</f>
        <v>0</v>
      </c>
      <c r="N566" s="223">
        <f>$D566*'Staff Allocation %'!K28</f>
        <v>0</v>
      </c>
      <c r="O566" s="223">
        <f>$D566*'Staff Allocation %'!L28</f>
        <v>0</v>
      </c>
      <c r="P566" s="223">
        <f>$D566*'Staff Allocation %'!M28</f>
        <v>0</v>
      </c>
      <c r="Q566" s="223">
        <f>$D566*'Staff Allocation %'!N28</f>
        <v>0</v>
      </c>
      <c r="R566" s="223">
        <f>$D566*'Staff Allocation %'!O28</f>
        <v>0</v>
      </c>
      <c r="S566" s="223">
        <f>$D566*'Staff Allocation %'!P28</f>
        <v>0</v>
      </c>
      <c r="T566" s="223">
        <f>$D566*'Staff Allocation %'!Q28</f>
        <v>0</v>
      </c>
      <c r="U566" s="223">
        <f t="shared" si="24"/>
        <v>0</v>
      </c>
    </row>
    <row r="567" spans="2:21" hidden="1" outlineLevel="1" x14ac:dyDescent="0.25">
      <c r="B567" t="str">
        <f>'Staffing Plan'!A30</f>
        <v>Employee 22</v>
      </c>
      <c r="D567" s="124">
        <f>Fringe!S31</f>
        <v>0</v>
      </c>
      <c r="F567" s="223">
        <f>$D567*'Staff Allocation %'!C29</f>
        <v>0</v>
      </c>
      <c r="G567" s="223">
        <f>$D567*'Staff Allocation %'!D29</f>
        <v>0</v>
      </c>
      <c r="H567" s="223">
        <f>$D567*'Staff Allocation %'!E29</f>
        <v>0</v>
      </c>
      <c r="I567" s="223">
        <f>$D567*'Staff Allocation %'!F29</f>
        <v>0</v>
      </c>
      <c r="J567" s="223">
        <f>$D567*'Staff Allocation %'!G29</f>
        <v>0</v>
      </c>
      <c r="K567" s="223">
        <f>$D567*'Staff Allocation %'!H29</f>
        <v>0</v>
      </c>
      <c r="L567" s="223">
        <f>$D567*'Staff Allocation %'!I29</f>
        <v>0</v>
      </c>
      <c r="M567" s="223">
        <f>$D567*'Staff Allocation %'!J29</f>
        <v>0</v>
      </c>
      <c r="N567" s="223">
        <f>$D567*'Staff Allocation %'!K29</f>
        <v>0</v>
      </c>
      <c r="O567" s="223">
        <f>$D567*'Staff Allocation %'!L29</f>
        <v>0</v>
      </c>
      <c r="P567" s="223">
        <f>$D567*'Staff Allocation %'!M29</f>
        <v>0</v>
      </c>
      <c r="Q567" s="223">
        <f>$D567*'Staff Allocation %'!N29</f>
        <v>0</v>
      </c>
      <c r="R567" s="223">
        <f>$D567*'Staff Allocation %'!O29</f>
        <v>0</v>
      </c>
      <c r="S567" s="223">
        <f>$D567*'Staff Allocation %'!P29</f>
        <v>0</v>
      </c>
      <c r="T567" s="223">
        <f>$D567*'Staff Allocation %'!Q29</f>
        <v>0</v>
      </c>
      <c r="U567" s="223">
        <f t="shared" si="24"/>
        <v>0</v>
      </c>
    </row>
    <row r="568" spans="2:21" hidden="1" outlineLevel="1" x14ac:dyDescent="0.25">
      <c r="B568" t="str">
        <f>'Staffing Plan'!A31</f>
        <v>Employee 23</v>
      </c>
      <c r="D568" s="124">
        <f>Fringe!S32</f>
        <v>0</v>
      </c>
      <c r="F568" s="223">
        <f>$D568*'Staff Allocation %'!C30</f>
        <v>0</v>
      </c>
      <c r="G568" s="223">
        <f>$D568*'Staff Allocation %'!D30</f>
        <v>0</v>
      </c>
      <c r="H568" s="223">
        <f>$D568*'Staff Allocation %'!E30</f>
        <v>0</v>
      </c>
      <c r="I568" s="223">
        <f>$D568*'Staff Allocation %'!F30</f>
        <v>0</v>
      </c>
      <c r="J568" s="223">
        <f>$D568*'Staff Allocation %'!G30</f>
        <v>0</v>
      </c>
      <c r="K568" s="223">
        <f>$D568*'Staff Allocation %'!H30</f>
        <v>0</v>
      </c>
      <c r="L568" s="223">
        <f>$D568*'Staff Allocation %'!I30</f>
        <v>0</v>
      </c>
      <c r="M568" s="223">
        <f>$D568*'Staff Allocation %'!J30</f>
        <v>0</v>
      </c>
      <c r="N568" s="223">
        <f>$D568*'Staff Allocation %'!K30</f>
        <v>0</v>
      </c>
      <c r="O568" s="223">
        <f>$D568*'Staff Allocation %'!L30</f>
        <v>0</v>
      </c>
      <c r="P568" s="223">
        <f>$D568*'Staff Allocation %'!M30</f>
        <v>0</v>
      </c>
      <c r="Q568" s="223">
        <f>$D568*'Staff Allocation %'!N30</f>
        <v>0</v>
      </c>
      <c r="R568" s="223">
        <f>$D568*'Staff Allocation %'!O30</f>
        <v>0</v>
      </c>
      <c r="S568" s="223">
        <f>$D568*'Staff Allocation %'!P30</f>
        <v>0</v>
      </c>
      <c r="T568" s="223">
        <f>$D568*'Staff Allocation %'!Q30</f>
        <v>0</v>
      </c>
      <c r="U568" s="223">
        <f t="shared" si="24"/>
        <v>0</v>
      </c>
    </row>
    <row r="569" spans="2:21" hidden="1" outlineLevel="1" x14ac:dyDescent="0.25">
      <c r="B569" t="str">
        <f>'Staffing Plan'!A32</f>
        <v>Employee 24</v>
      </c>
      <c r="D569" s="124">
        <f>Fringe!S33</f>
        <v>0</v>
      </c>
      <c r="F569" s="223">
        <f>$D569*'Staff Allocation %'!C31</f>
        <v>0</v>
      </c>
      <c r="G569" s="223">
        <f>$D569*'Staff Allocation %'!D31</f>
        <v>0</v>
      </c>
      <c r="H569" s="223">
        <f>$D569*'Staff Allocation %'!E31</f>
        <v>0</v>
      </c>
      <c r="I569" s="223">
        <f>$D569*'Staff Allocation %'!F31</f>
        <v>0</v>
      </c>
      <c r="J569" s="223">
        <f>$D569*'Staff Allocation %'!G31</f>
        <v>0</v>
      </c>
      <c r="K569" s="223">
        <f>$D569*'Staff Allocation %'!H31</f>
        <v>0</v>
      </c>
      <c r="L569" s="223">
        <f>$D569*'Staff Allocation %'!I31</f>
        <v>0</v>
      </c>
      <c r="M569" s="223">
        <f>$D569*'Staff Allocation %'!J31</f>
        <v>0</v>
      </c>
      <c r="N569" s="223">
        <f>$D569*'Staff Allocation %'!K31</f>
        <v>0</v>
      </c>
      <c r="O569" s="223">
        <f>$D569*'Staff Allocation %'!L31</f>
        <v>0</v>
      </c>
      <c r="P569" s="223">
        <f>$D569*'Staff Allocation %'!M31</f>
        <v>0</v>
      </c>
      <c r="Q569" s="223">
        <f>$D569*'Staff Allocation %'!N31</f>
        <v>0</v>
      </c>
      <c r="R569" s="223">
        <f>$D569*'Staff Allocation %'!O31</f>
        <v>0</v>
      </c>
      <c r="S569" s="223">
        <f>$D569*'Staff Allocation %'!P31</f>
        <v>0</v>
      </c>
      <c r="T569" s="223">
        <f>$D569*'Staff Allocation %'!Q31</f>
        <v>0</v>
      </c>
      <c r="U569" s="223">
        <f t="shared" si="24"/>
        <v>0</v>
      </c>
    </row>
    <row r="570" spans="2:21" hidden="1" outlineLevel="1" x14ac:dyDescent="0.25">
      <c r="B570" t="str">
        <f>'Staffing Plan'!A33</f>
        <v>Employee 25</v>
      </c>
      <c r="D570" s="124">
        <f>Fringe!S34</f>
        <v>0</v>
      </c>
      <c r="F570" s="223">
        <f>$D570*'Staff Allocation %'!C32</f>
        <v>0</v>
      </c>
      <c r="G570" s="223">
        <f>$D570*'Staff Allocation %'!D32</f>
        <v>0</v>
      </c>
      <c r="H570" s="223">
        <f>$D570*'Staff Allocation %'!E32</f>
        <v>0</v>
      </c>
      <c r="I570" s="223">
        <f>$D570*'Staff Allocation %'!F32</f>
        <v>0</v>
      </c>
      <c r="J570" s="223">
        <f>$D570*'Staff Allocation %'!G32</f>
        <v>0</v>
      </c>
      <c r="K570" s="223">
        <f>$D570*'Staff Allocation %'!H32</f>
        <v>0</v>
      </c>
      <c r="L570" s="223">
        <f>$D570*'Staff Allocation %'!I32</f>
        <v>0</v>
      </c>
      <c r="M570" s="223">
        <f>$D570*'Staff Allocation %'!J32</f>
        <v>0</v>
      </c>
      <c r="N570" s="223">
        <f>$D570*'Staff Allocation %'!K32</f>
        <v>0</v>
      </c>
      <c r="O570" s="223">
        <f>$D570*'Staff Allocation %'!L32</f>
        <v>0</v>
      </c>
      <c r="P570" s="223">
        <f>$D570*'Staff Allocation %'!M32</f>
        <v>0</v>
      </c>
      <c r="Q570" s="223">
        <f>$D570*'Staff Allocation %'!N32</f>
        <v>0</v>
      </c>
      <c r="R570" s="223">
        <f>$D570*'Staff Allocation %'!O32</f>
        <v>0</v>
      </c>
      <c r="S570" s="223">
        <f>$D570*'Staff Allocation %'!P32</f>
        <v>0</v>
      </c>
      <c r="T570" s="223">
        <f>$D570*'Staff Allocation %'!Q32</f>
        <v>0</v>
      </c>
      <c r="U570" s="223">
        <f t="shared" si="24"/>
        <v>0</v>
      </c>
    </row>
    <row r="571" spans="2:21" hidden="1" outlineLevel="1" x14ac:dyDescent="0.25">
      <c r="B571" t="str">
        <f>'Staffing Plan'!A34</f>
        <v>Employee 26</v>
      </c>
      <c r="D571" s="124">
        <f>Fringe!S35</f>
        <v>0</v>
      </c>
      <c r="F571" s="223">
        <f>$D571*'Staff Allocation %'!C33</f>
        <v>0</v>
      </c>
      <c r="G571" s="223">
        <f>$D571*'Staff Allocation %'!D33</f>
        <v>0</v>
      </c>
      <c r="H571" s="223">
        <f>$D571*'Staff Allocation %'!E33</f>
        <v>0</v>
      </c>
      <c r="I571" s="223">
        <f>$D571*'Staff Allocation %'!F33</f>
        <v>0</v>
      </c>
      <c r="J571" s="223">
        <f>$D571*'Staff Allocation %'!G33</f>
        <v>0</v>
      </c>
      <c r="K571" s="223">
        <f>$D571*'Staff Allocation %'!H33</f>
        <v>0</v>
      </c>
      <c r="L571" s="223">
        <f>$D571*'Staff Allocation %'!I33</f>
        <v>0</v>
      </c>
      <c r="M571" s="223">
        <f>$D571*'Staff Allocation %'!J33</f>
        <v>0</v>
      </c>
      <c r="N571" s="223">
        <f>$D571*'Staff Allocation %'!K33</f>
        <v>0</v>
      </c>
      <c r="O571" s="223">
        <f>$D571*'Staff Allocation %'!L33</f>
        <v>0</v>
      </c>
      <c r="P571" s="223">
        <f>$D571*'Staff Allocation %'!M33</f>
        <v>0</v>
      </c>
      <c r="Q571" s="223">
        <f>$D571*'Staff Allocation %'!N33</f>
        <v>0</v>
      </c>
      <c r="R571" s="223">
        <f>$D571*'Staff Allocation %'!O33</f>
        <v>0</v>
      </c>
      <c r="S571" s="223">
        <f>$D571*'Staff Allocation %'!P33</f>
        <v>0</v>
      </c>
      <c r="T571" s="223">
        <f>$D571*'Staff Allocation %'!Q33</f>
        <v>0</v>
      </c>
      <c r="U571" s="223">
        <f t="shared" si="24"/>
        <v>0</v>
      </c>
    </row>
    <row r="572" spans="2:21" hidden="1" outlineLevel="1" x14ac:dyDescent="0.25">
      <c r="B572" t="str">
        <f>'Staffing Plan'!A35</f>
        <v>Employee 27</v>
      </c>
      <c r="D572" s="124">
        <f>Fringe!S36</f>
        <v>0</v>
      </c>
      <c r="F572" s="223">
        <f>$D572*'Staff Allocation %'!C34</f>
        <v>0</v>
      </c>
      <c r="G572" s="223">
        <f>$D572*'Staff Allocation %'!D34</f>
        <v>0</v>
      </c>
      <c r="H572" s="223">
        <f>$D572*'Staff Allocation %'!E34</f>
        <v>0</v>
      </c>
      <c r="I572" s="223">
        <f>$D572*'Staff Allocation %'!F34</f>
        <v>0</v>
      </c>
      <c r="J572" s="223">
        <f>$D572*'Staff Allocation %'!G34</f>
        <v>0</v>
      </c>
      <c r="K572" s="223">
        <f>$D572*'Staff Allocation %'!H34</f>
        <v>0</v>
      </c>
      <c r="L572" s="223">
        <f>$D572*'Staff Allocation %'!I34</f>
        <v>0</v>
      </c>
      <c r="M572" s="223">
        <f>$D572*'Staff Allocation %'!J34</f>
        <v>0</v>
      </c>
      <c r="N572" s="223">
        <f>$D572*'Staff Allocation %'!K34</f>
        <v>0</v>
      </c>
      <c r="O572" s="223">
        <f>$D572*'Staff Allocation %'!L34</f>
        <v>0</v>
      </c>
      <c r="P572" s="223">
        <f>$D572*'Staff Allocation %'!M34</f>
        <v>0</v>
      </c>
      <c r="Q572" s="223">
        <f>$D572*'Staff Allocation %'!N34</f>
        <v>0</v>
      </c>
      <c r="R572" s="223">
        <f>$D572*'Staff Allocation %'!O34</f>
        <v>0</v>
      </c>
      <c r="S572" s="223">
        <f>$D572*'Staff Allocation %'!P34</f>
        <v>0</v>
      </c>
      <c r="T572" s="223">
        <f>$D572*'Staff Allocation %'!Q34</f>
        <v>0</v>
      </c>
      <c r="U572" s="223">
        <f t="shared" si="24"/>
        <v>0</v>
      </c>
    </row>
    <row r="573" spans="2:21" hidden="1" outlineLevel="1" x14ac:dyDescent="0.25">
      <c r="B573" t="str">
        <f>'Staffing Plan'!A36</f>
        <v>Employee 28</v>
      </c>
      <c r="D573" s="124">
        <f>Fringe!S37</f>
        <v>0</v>
      </c>
      <c r="F573" s="223">
        <f>$D573*'Staff Allocation %'!C35</f>
        <v>0</v>
      </c>
      <c r="G573" s="223">
        <f>$D573*'Staff Allocation %'!D35</f>
        <v>0</v>
      </c>
      <c r="H573" s="223">
        <f>$D573*'Staff Allocation %'!E35</f>
        <v>0</v>
      </c>
      <c r="I573" s="223">
        <f>$D573*'Staff Allocation %'!F35</f>
        <v>0</v>
      </c>
      <c r="J573" s="223">
        <f>$D573*'Staff Allocation %'!G35</f>
        <v>0</v>
      </c>
      <c r="K573" s="223">
        <f>$D573*'Staff Allocation %'!H35</f>
        <v>0</v>
      </c>
      <c r="L573" s="223">
        <f>$D573*'Staff Allocation %'!I35</f>
        <v>0</v>
      </c>
      <c r="M573" s="223">
        <f>$D573*'Staff Allocation %'!J35</f>
        <v>0</v>
      </c>
      <c r="N573" s="223">
        <f>$D573*'Staff Allocation %'!K35</f>
        <v>0</v>
      </c>
      <c r="O573" s="223">
        <f>$D573*'Staff Allocation %'!L35</f>
        <v>0</v>
      </c>
      <c r="P573" s="223">
        <f>$D573*'Staff Allocation %'!M35</f>
        <v>0</v>
      </c>
      <c r="Q573" s="223">
        <f>$D573*'Staff Allocation %'!N35</f>
        <v>0</v>
      </c>
      <c r="R573" s="223">
        <f>$D573*'Staff Allocation %'!O35</f>
        <v>0</v>
      </c>
      <c r="S573" s="223">
        <f>$D573*'Staff Allocation %'!P35</f>
        <v>0</v>
      </c>
      <c r="T573" s="223">
        <f>$D573*'Staff Allocation %'!Q35</f>
        <v>0</v>
      </c>
      <c r="U573" s="223">
        <f t="shared" si="24"/>
        <v>0</v>
      </c>
    </row>
    <row r="574" spans="2:21" hidden="1" outlineLevel="1" x14ac:dyDescent="0.25">
      <c r="B574" t="str">
        <f>'Staffing Plan'!A37</f>
        <v>Employee 29</v>
      </c>
      <c r="D574" s="124">
        <f>Fringe!S38</f>
        <v>0</v>
      </c>
      <c r="F574" s="223">
        <f>$D574*'Staff Allocation %'!C36</f>
        <v>0</v>
      </c>
      <c r="G574" s="223">
        <f>$D574*'Staff Allocation %'!D36</f>
        <v>0</v>
      </c>
      <c r="H574" s="223">
        <f>$D574*'Staff Allocation %'!E36</f>
        <v>0</v>
      </c>
      <c r="I574" s="223">
        <f>$D574*'Staff Allocation %'!F36</f>
        <v>0</v>
      </c>
      <c r="J574" s="223">
        <f>$D574*'Staff Allocation %'!G36</f>
        <v>0</v>
      </c>
      <c r="K574" s="223">
        <f>$D574*'Staff Allocation %'!H36</f>
        <v>0</v>
      </c>
      <c r="L574" s="223">
        <f>$D574*'Staff Allocation %'!I36</f>
        <v>0</v>
      </c>
      <c r="M574" s="223">
        <f>$D574*'Staff Allocation %'!J36</f>
        <v>0</v>
      </c>
      <c r="N574" s="223">
        <f>$D574*'Staff Allocation %'!K36</f>
        <v>0</v>
      </c>
      <c r="O574" s="223">
        <f>$D574*'Staff Allocation %'!L36</f>
        <v>0</v>
      </c>
      <c r="P574" s="223">
        <f>$D574*'Staff Allocation %'!M36</f>
        <v>0</v>
      </c>
      <c r="Q574" s="223">
        <f>$D574*'Staff Allocation %'!N36</f>
        <v>0</v>
      </c>
      <c r="R574" s="223">
        <f>$D574*'Staff Allocation %'!O36</f>
        <v>0</v>
      </c>
      <c r="S574" s="223">
        <f>$D574*'Staff Allocation %'!P36</f>
        <v>0</v>
      </c>
      <c r="T574" s="223">
        <f>$D574*'Staff Allocation %'!Q36</f>
        <v>0</v>
      </c>
      <c r="U574" s="223">
        <f t="shared" si="24"/>
        <v>0</v>
      </c>
    </row>
    <row r="575" spans="2:21" hidden="1" outlineLevel="1" x14ac:dyDescent="0.25">
      <c r="B575" t="str">
        <f>'Staffing Plan'!A38</f>
        <v>Employee 30</v>
      </c>
      <c r="D575" s="124">
        <f>Fringe!S39</f>
        <v>0</v>
      </c>
      <c r="F575" s="223">
        <f>$D575*'Staff Allocation %'!C37</f>
        <v>0</v>
      </c>
      <c r="G575" s="223">
        <f>$D575*'Staff Allocation %'!D37</f>
        <v>0</v>
      </c>
      <c r="H575" s="223">
        <f>$D575*'Staff Allocation %'!E37</f>
        <v>0</v>
      </c>
      <c r="I575" s="223">
        <f>$D575*'Staff Allocation %'!F37</f>
        <v>0</v>
      </c>
      <c r="J575" s="223">
        <f>$D575*'Staff Allocation %'!G37</f>
        <v>0</v>
      </c>
      <c r="K575" s="223">
        <f>$D575*'Staff Allocation %'!H37</f>
        <v>0</v>
      </c>
      <c r="L575" s="223">
        <f>$D575*'Staff Allocation %'!I37</f>
        <v>0</v>
      </c>
      <c r="M575" s="223">
        <f>$D575*'Staff Allocation %'!J37</f>
        <v>0</v>
      </c>
      <c r="N575" s="223">
        <f>$D575*'Staff Allocation %'!K37</f>
        <v>0</v>
      </c>
      <c r="O575" s="223">
        <f>$D575*'Staff Allocation %'!L37</f>
        <v>0</v>
      </c>
      <c r="P575" s="223">
        <f>$D575*'Staff Allocation %'!M37</f>
        <v>0</v>
      </c>
      <c r="Q575" s="223">
        <f>$D575*'Staff Allocation %'!N37</f>
        <v>0</v>
      </c>
      <c r="R575" s="223">
        <f>$D575*'Staff Allocation %'!O37</f>
        <v>0</v>
      </c>
      <c r="S575" s="223">
        <f>$D575*'Staff Allocation %'!P37</f>
        <v>0</v>
      </c>
      <c r="T575" s="223">
        <f>$D575*'Staff Allocation %'!Q37</f>
        <v>0</v>
      </c>
      <c r="U575" s="223">
        <f t="shared" si="24"/>
        <v>0</v>
      </c>
    </row>
    <row r="576" spans="2:21" hidden="1" outlineLevel="1" x14ac:dyDescent="0.25">
      <c r="B576" t="str">
        <f>'Staffing Plan'!A39</f>
        <v>Employee 31</v>
      </c>
      <c r="D576" s="124">
        <f>Fringe!S40</f>
        <v>0</v>
      </c>
      <c r="F576" s="223">
        <f>$D576*'Staff Allocation %'!C38</f>
        <v>0</v>
      </c>
      <c r="G576" s="223">
        <f>$D576*'Staff Allocation %'!D38</f>
        <v>0</v>
      </c>
      <c r="H576" s="223">
        <f>$D576*'Staff Allocation %'!E38</f>
        <v>0</v>
      </c>
      <c r="I576" s="223">
        <f>$D576*'Staff Allocation %'!F38</f>
        <v>0</v>
      </c>
      <c r="J576" s="223">
        <f>$D576*'Staff Allocation %'!G38</f>
        <v>0</v>
      </c>
      <c r="K576" s="223">
        <f>$D576*'Staff Allocation %'!H38</f>
        <v>0</v>
      </c>
      <c r="L576" s="223">
        <f>$D576*'Staff Allocation %'!I38</f>
        <v>0</v>
      </c>
      <c r="M576" s="223">
        <f>$D576*'Staff Allocation %'!J38</f>
        <v>0</v>
      </c>
      <c r="N576" s="223">
        <f>$D576*'Staff Allocation %'!K38</f>
        <v>0</v>
      </c>
      <c r="O576" s="223">
        <f>$D576*'Staff Allocation %'!L38</f>
        <v>0</v>
      </c>
      <c r="P576" s="223">
        <f>$D576*'Staff Allocation %'!M38</f>
        <v>0</v>
      </c>
      <c r="Q576" s="223">
        <f>$D576*'Staff Allocation %'!N38</f>
        <v>0</v>
      </c>
      <c r="R576" s="223">
        <f>$D576*'Staff Allocation %'!O38</f>
        <v>0</v>
      </c>
      <c r="S576" s="223">
        <f>$D576*'Staff Allocation %'!P38</f>
        <v>0</v>
      </c>
      <c r="T576" s="223">
        <f>$D576*'Staff Allocation %'!Q38</f>
        <v>0</v>
      </c>
      <c r="U576" s="223">
        <f t="shared" si="24"/>
        <v>0</v>
      </c>
    </row>
    <row r="577" spans="2:21" hidden="1" outlineLevel="1" x14ac:dyDescent="0.25">
      <c r="B577" t="str">
        <f>'Staffing Plan'!A40</f>
        <v>Employee 32</v>
      </c>
      <c r="D577" s="124">
        <f>Fringe!S41</f>
        <v>0</v>
      </c>
      <c r="F577" s="223">
        <f>$D577*'Staff Allocation %'!C39</f>
        <v>0</v>
      </c>
      <c r="G577" s="223">
        <f>$D577*'Staff Allocation %'!D39</f>
        <v>0</v>
      </c>
      <c r="H577" s="223">
        <f>$D577*'Staff Allocation %'!E39</f>
        <v>0</v>
      </c>
      <c r="I577" s="223">
        <f>$D577*'Staff Allocation %'!F39</f>
        <v>0</v>
      </c>
      <c r="J577" s="223">
        <f>$D577*'Staff Allocation %'!G39</f>
        <v>0</v>
      </c>
      <c r="K577" s="223">
        <f>$D577*'Staff Allocation %'!H39</f>
        <v>0</v>
      </c>
      <c r="L577" s="223">
        <f>$D577*'Staff Allocation %'!I39</f>
        <v>0</v>
      </c>
      <c r="M577" s="223">
        <f>$D577*'Staff Allocation %'!J39</f>
        <v>0</v>
      </c>
      <c r="N577" s="223">
        <f>$D577*'Staff Allocation %'!K39</f>
        <v>0</v>
      </c>
      <c r="O577" s="223">
        <f>$D577*'Staff Allocation %'!L39</f>
        <v>0</v>
      </c>
      <c r="P577" s="223">
        <f>$D577*'Staff Allocation %'!M39</f>
        <v>0</v>
      </c>
      <c r="Q577" s="223">
        <f>$D577*'Staff Allocation %'!N39</f>
        <v>0</v>
      </c>
      <c r="R577" s="223">
        <f>$D577*'Staff Allocation %'!O39</f>
        <v>0</v>
      </c>
      <c r="S577" s="223">
        <f>$D577*'Staff Allocation %'!P39</f>
        <v>0</v>
      </c>
      <c r="T577" s="223">
        <f>$D577*'Staff Allocation %'!Q39</f>
        <v>0</v>
      </c>
      <c r="U577" s="223">
        <f t="shared" si="24"/>
        <v>0</v>
      </c>
    </row>
    <row r="578" spans="2:21" hidden="1" outlineLevel="1" x14ac:dyDescent="0.25">
      <c r="B578" t="str">
        <f>'Staffing Plan'!A41</f>
        <v>Employee 33</v>
      </c>
      <c r="D578" s="124">
        <f>Fringe!S42</f>
        <v>0</v>
      </c>
      <c r="F578" s="223">
        <f>$D578*'Staff Allocation %'!C40</f>
        <v>0</v>
      </c>
      <c r="G578" s="223">
        <f>$D578*'Staff Allocation %'!D40</f>
        <v>0</v>
      </c>
      <c r="H578" s="223">
        <f>$D578*'Staff Allocation %'!E40</f>
        <v>0</v>
      </c>
      <c r="I578" s="223">
        <f>$D578*'Staff Allocation %'!F40</f>
        <v>0</v>
      </c>
      <c r="J578" s="223">
        <f>$D578*'Staff Allocation %'!G40</f>
        <v>0</v>
      </c>
      <c r="K578" s="223">
        <f>$D578*'Staff Allocation %'!H40</f>
        <v>0</v>
      </c>
      <c r="L578" s="223">
        <f>$D578*'Staff Allocation %'!I40</f>
        <v>0</v>
      </c>
      <c r="M578" s="223">
        <f>$D578*'Staff Allocation %'!J40</f>
        <v>0</v>
      </c>
      <c r="N578" s="223">
        <f>$D578*'Staff Allocation %'!K40</f>
        <v>0</v>
      </c>
      <c r="O578" s="223">
        <f>$D578*'Staff Allocation %'!L40</f>
        <v>0</v>
      </c>
      <c r="P578" s="223">
        <f>$D578*'Staff Allocation %'!M40</f>
        <v>0</v>
      </c>
      <c r="Q578" s="223">
        <f>$D578*'Staff Allocation %'!N40</f>
        <v>0</v>
      </c>
      <c r="R578" s="223">
        <f>$D578*'Staff Allocation %'!O40</f>
        <v>0</v>
      </c>
      <c r="S578" s="223">
        <f>$D578*'Staff Allocation %'!P40</f>
        <v>0</v>
      </c>
      <c r="T578" s="223">
        <f>$D578*'Staff Allocation %'!Q40</f>
        <v>0</v>
      </c>
      <c r="U578" s="223">
        <f t="shared" si="24"/>
        <v>0</v>
      </c>
    </row>
    <row r="579" spans="2:21" hidden="1" outlineLevel="1" x14ac:dyDescent="0.25">
      <c r="B579" t="str">
        <f>'Staffing Plan'!A42</f>
        <v>Employee 34</v>
      </c>
      <c r="D579" s="124">
        <f>Fringe!S43</f>
        <v>0</v>
      </c>
      <c r="F579" s="223">
        <f>$D579*'Staff Allocation %'!C41</f>
        <v>0</v>
      </c>
      <c r="G579" s="223">
        <f>$D579*'Staff Allocation %'!D41</f>
        <v>0</v>
      </c>
      <c r="H579" s="223">
        <f>$D579*'Staff Allocation %'!E41</f>
        <v>0</v>
      </c>
      <c r="I579" s="223">
        <f>$D579*'Staff Allocation %'!F41</f>
        <v>0</v>
      </c>
      <c r="J579" s="223">
        <f>$D579*'Staff Allocation %'!G41</f>
        <v>0</v>
      </c>
      <c r="K579" s="223">
        <f>$D579*'Staff Allocation %'!H41</f>
        <v>0</v>
      </c>
      <c r="L579" s="223">
        <f>$D579*'Staff Allocation %'!I41</f>
        <v>0</v>
      </c>
      <c r="M579" s="223">
        <f>$D579*'Staff Allocation %'!J41</f>
        <v>0</v>
      </c>
      <c r="N579" s="223">
        <f>$D579*'Staff Allocation %'!K41</f>
        <v>0</v>
      </c>
      <c r="O579" s="223">
        <f>$D579*'Staff Allocation %'!L41</f>
        <v>0</v>
      </c>
      <c r="P579" s="223">
        <f>$D579*'Staff Allocation %'!M41</f>
        <v>0</v>
      </c>
      <c r="Q579" s="223">
        <f>$D579*'Staff Allocation %'!N41</f>
        <v>0</v>
      </c>
      <c r="R579" s="223">
        <f>$D579*'Staff Allocation %'!O41</f>
        <v>0</v>
      </c>
      <c r="S579" s="223">
        <f>$D579*'Staff Allocation %'!P41</f>
        <v>0</v>
      </c>
      <c r="T579" s="223">
        <f>$D579*'Staff Allocation %'!Q41</f>
        <v>0</v>
      </c>
      <c r="U579" s="223">
        <f t="shared" si="24"/>
        <v>0</v>
      </c>
    </row>
    <row r="580" spans="2:21" hidden="1" outlineLevel="1" x14ac:dyDescent="0.25">
      <c r="B580" t="str">
        <f>'Staffing Plan'!A43</f>
        <v>Employee 35</v>
      </c>
      <c r="D580" s="124">
        <f>Fringe!S44</f>
        <v>0</v>
      </c>
      <c r="F580" s="223">
        <f>$D580*'Staff Allocation %'!C42</f>
        <v>0</v>
      </c>
      <c r="G580" s="223">
        <f>$D580*'Staff Allocation %'!D42</f>
        <v>0</v>
      </c>
      <c r="H580" s="223">
        <f>$D580*'Staff Allocation %'!E42</f>
        <v>0</v>
      </c>
      <c r="I580" s="223">
        <f>$D580*'Staff Allocation %'!F42</f>
        <v>0</v>
      </c>
      <c r="J580" s="223">
        <f>$D580*'Staff Allocation %'!G42</f>
        <v>0</v>
      </c>
      <c r="K580" s="223">
        <f>$D580*'Staff Allocation %'!H42</f>
        <v>0</v>
      </c>
      <c r="L580" s="223">
        <f>$D580*'Staff Allocation %'!I42</f>
        <v>0</v>
      </c>
      <c r="M580" s="223">
        <f>$D580*'Staff Allocation %'!J42</f>
        <v>0</v>
      </c>
      <c r="N580" s="223">
        <f>$D580*'Staff Allocation %'!K42</f>
        <v>0</v>
      </c>
      <c r="O580" s="223">
        <f>$D580*'Staff Allocation %'!L42</f>
        <v>0</v>
      </c>
      <c r="P580" s="223">
        <f>$D580*'Staff Allocation %'!M42</f>
        <v>0</v>
      </c>
      <c r="Q580" s="223">
        <f>$D580*'Staff Allocation %'!N42</f>
        <v>0</v>
      </c>
      <c r="R580" s="223">
        <f>$D580*'Staff Allocation %'!O42</f>
        <v>0</v>
      </c>
      <c r="S580" s="223">
        <f>$D580*'Staff Allocation %'!P42</f>
        <v>0</v>
      </c>
      <c r="T580" s="223">
        <f>$D580*'Staff Allocation %'!Q42</f>
        <v>0</v>
      </c>
      <c r="U580" s="223">
        <f t="shared" si="24"/>
        <v>0</v>
      </c>
    </row>
    <row r="581" spans="2:21" hidden="1" outlineLevel="1" x14ac:dyDescent="0.25">
      <c r="B581" t="str">
        <f>'Staffing Plan'!A44</f>
        <v>Employee 36</v>
      </c>
      <c r="D581" s="124">
        <f>Fringe!S45</f>
        <v>0</v>
      </c>
      <c r="F581" s="223">
        <f>$D581*'Staff Allocation %'!C43</f>
        <v>0</v>
      </c>
      <c r="G581" s="223">
        <f>$D581*'Staff Allocation %'!D43</f>
        <v>0</v>
      </c>
      <c r="H581" s="223">
        <f>$D581*'Staff Allocation %'!E43</f>
        <v>0</v>
      </c>
      <c r="I581" s="223">
        <f>$D581*'Staff Allocation %'!F43</f>
        <v>0</v>
      </c>
      <c r="J581" s="223">
        <f>$D581*'Staff Allocation %'!G43</f>
        <v>0</v>
      </c>
      <c r="K581" s="223">
        <f>$D581*'Staff Allocation %'!H43</f>
        <v>0</v>
      </c>
      <c r="L581" s="223">
        <f>$D581*'Staff Allocation %'!I43</f>
        <v>0</v>
      </c>
      <c r="M581" s="223">
        <f>$D581*'Staff Allocation %'!J43</f>
        <v>0</v>
      </c>
      <c r="N581" s="223">
        <f>$D581*'Staff Allocation %'!K43</f>
        <v>0</v>
      </c>
      <c r="O581" s="223">
        <f>$D581*'Staff Allocation %'!L43</f>
        <v>0</v>
      </c>
      <c r="P581" s="223">
        <f>$D581*'Staff Allocation %'!M43</f>
        <v>0</v>
      </c>
      <c r="Q581" s="223">
        <f>$D581*'Staff Allocation %'!N43</f>
        <v>0</v>
      </c>
      <c r="R581" s="223">
        <f>$D581*'Staff Allocation %'!O43</f>
        <v>0</v>
      </c>
      <c r="S581" s="223">
        <f>$D581*'Staff Allocation %'!P43</f>
        <v>0</v>
      </c>
      <c r="T581" s="223">
        <f>$D581*'Staff Allocation %'!Q43</f>
        <v>0</v>
      </c>
      <c r="U581" s="223">
        <f t="shared" si="24"/>
        <v>0</v>
      </c>
    </row>
    <row r="582" spans="2:21" hidden="1" outlineLevel="1" x14ac:dyDescent="0.25">
      <c r="B582" t="str">
        <f>'Staffing Plan'!A45</f>
        <v>Employee 37</v>
      </c>
      <c r="D582" s="124">
        <f>Fringe!S46</f>
        <v>0</v>
      </c>
      <c r="F582" s="223">
        <f>$D582*'Staff Allocation %'!C44</f>
        <v>0</v>
      </c>
      <c r="G582" s="223">
        <f>$D582*'Staff Allocation %'!D44</f>
        <v>0</v>
      </c>
      <c r="H582" s="223">
        <f>$D582*'Staff Allocation %'!E44</f>
        <v>0</v>
      </c>
      <c r="I582" s="223">
        <f>$D582*'Staff Allocation %'!F44</f>
        <v>0</v>
      </c>
      <c r="J582" s="223">
        <f>$D582*'Staff Allocation %'!G44</f>
        <v>0</v>
      </c>
      <c r="K582" s="223">
        <f>$D582*'Staff Allocation %'!H44</f>
        <v>0</v>
      </c>
      <c r="L582" s="223">
        <f>$D582*'Staff Allocation %'!I44</f>
        <v>0</v>
      </c>
      <c r="M582" s="223">
        <f>$D582*'Staff Allocation %'!J44</f>
        <v>0</v>
      </c>
      <c r="N582" s="223">
        <f>$D582*'Staff Allocation %'!K44</f>
        <v>0</v>
      </c>
      <c r="O582" s="223">
        <f>$D582*'Staff Allocation %'!L44</f>
        <v>0</v>
      </c>
      <c r="P582" s="223">
        <f>$D582*'Staff Allocation %'!M44</f>
        <v>0</v>
      </c>
      <c r="Q582" s="223">
        <f>$D582*'Staff Allocation %'!N44</f>
        <v>0</v>
      </c>
      <c r="R582" s="223">
        <f>$D582*'Staff Allocation %'!O44</f>
        <v>0</v>
      </c>
      <c r="S582" s="223">
        <f>$D582*'Staff Allocation %'!P44</f>
        <v>0</v>
      </c>
      <c r="T582" s="223">
        <f>$D582*'Staff Allocation %'!Q44</f>
        <v>0</v>
      </c>
      <c r="U582" s="223">
        <f t="shared" si="24"/>
        <v>0</v>
      </c>
    </row>
    <row r="583" spans="2:21" hidden="1" outlineLevel="1" x14ac:dyDescent="0.25">
      <c r="B583" t="str">
        <f>'Staffing Plan'!A46</f>
        <v>Employee 38</v>
      </c>
      <c r="D583" s="124">
        <f>Fringe!S47</f>
        <v>0</v>
      </c>
      <c r="F583" s="223">
        <f>$D583*'Staff Allocation %'!C45</f>
        <v>0</v>
      </c>
      <c r="G583" s="223">
        <f>$D583*'Staff Allocation %'!D45</f>
        <v>0</v>
      </c>
      <c r="H583" s="223">
        <f>$D583*'Staff Allocation %'!E45</f>
        <v>0</v>
      </c>
      <c r="I583" s="223">
        <f>$D583*'Staff Allocation %'!F45</f>
        <v>0</v>
      </c>
      <c r="J583" s="223">
        <f>$D583*'Staff Allocation %'!G45</f>
        <v>0</v>
      </c>
      <c r="K583" s="223">
        <f>$D583*'Staff Allocation %'!H45</f>
        <v>0</v>
      </c>
      <c r="L583" s="223">
        <f>$D583*'Staff Allocation %'!I45</f>
        <v>0</v>
      </c>
      <c r="M583" s="223">
        <f>$D583*'Staff Allocation %'!J45</f>
        <v>0</v>
      </c>
      <c r="N583" s="223">
        <f>$D583*'Staff Allocation %'!K45</f>
        <v>0</v>
      </c>
      <c r="O583" s="223">
        <f>$D583*'Staff Allocation %'!L45</f>
        <v>0</v>
      </c>
      <c r="P583" s="223">
        <f>$D583*'Staff Allocation %'!M45</f>
        <v>0</v>
      </c>
      <c r="Q583" s="223">
        <f>$D583*'Staff Allocation %'!N45</f>
        <v>0</v>
      </c>
      <c r="R583" s="223">
        <f>$D583*'Staff Allocation %'!O45</f>
        <v>0</v>
      </c>
      <c r="S583" s="223">
        <f>$D583*'Staff Allocation %'!P45</f>
        <v>0</v>
      </c>
      <c r="T583" s="223">
        <f>$D583*'Staff Allocation %'!Q45</f>
        <v>0</v>
      </c>
      <c r="U583" s="223">
        <f t="shared" si="24"/>
        <v>0</v>
      </c>
    </row>
    <row r="584" spans="2:21" hidden="1" outlineLevel="1" x14ac:dyDescent="0.25">
      <c r="B584" t="str">
        <f>'Staffing Plan'!A47</f>
        <v>Employee 39</v>
      </c>
      <c r="D584" s="124">
        <f>Fringe!S48</f>
        <v>0</v>
      </c>
      <c r="F584" s="223">
        <f>$D584*'Staff Allocation %'!C46</f>
        <v>0</v>
      </c>
      <c r="G584" s="223">
        <f>$D584*'Staff Allocation %'!D46</f>
        <v>0</v>
      </c>
      <c r="H584" s="223">
        <f>$D584*'Staff Allocation %'!E46</f>
        <v>0</v>
      </c>
      <c r="I584" s="223">
        <f>$D584*'Staff Allocation %'!F46</f>
        <v>0</v>
      </c>
      <c r="J584" s="223">
        <f>$D584*'Staff Allocation %'!G46</f>
        <v>0</v>
      </c>
      <c r="K584" s="223">
        <f>$D584*'Staff Allocation %'!H46</f>
        <v>0</v>
      </c>
      <c r="L584" s="223">
        <f>$D584*'Staff Allocation %'!I46</f>
        <v>0</v>
      </c>
      <c r="M584" s="223">
        <f>$D584*'Staff Allocation %'!J46</f>
        <v>0</v>
      </c>
      <c r="N584" s="223">
        <f>$D584*'Staff Allocation %'!K46</f>
        <v>0</v>
      </c>
      <c r="O584" s="223">
        <f>$D584*'Staff Allocation %'!L46</f>
        <v>0</v>
      </c>
      <c r="P584" s="223">
        <f>$D584*'Staff Allocation %'!M46</f>
        <v>0</v>
      </c>
      <c r="Q584" s="223">
        <f>$D584*'Staff Allocation %'!N46</f>
        <v>0</v>
      </c>
      <c r="R584" s="223">
        <f>$D584*'Staff Allocation %'!O46</f>
        <v>0</v>
      </c>
      <c r="S584" s="223">
        <f>$D584*'Staff Allocation %'!P46</f>
        <v>0</v>
      </c>
      <c r="T584" s="223">
        <f>$D584*'Staff Allocation %'!Q46</f>
        <v>0</v>
      </c>
      <c r="U584" s="223">
        <f t="shared" si="24"/>
        <v>0</v>
      </c>
    </row>
    <row r="585" spans="2:21" hidden="1" outlineLevel="1" x14ac:dyDescent="0.25">
      <c r="B585" t="str">
        <f>'Staffing Plan'!A48</f>
        <v>Employee 40</v>
      </c>
      <c r="D585" s="124">
        <f>Fringe!S49</f>
        <v>0</v>
      </c>
      <c r="F585" s="223">
        <f>$D585*'Staff Allocation %'!C47</f>
        <v>0</v>
      </c>
      <c r="G585" s="223">
        <f>$D585*'Staff Allocation %'!D47</f>
        <v>0</v>
      </c>
      <c r="H585" s="223">
        <f>$D585*'Staff Allocation %'!E47</f>
        <v>0</v>
      </c>
      <c r="I585" s="223">
        <f>$D585*'Staff Allocation %'!F47</f>
        <v>0</v>
      </c>
      <c r="J585" s="223">
        <f>$D585*'Staff Allocation %'!G47</f>
        <v>0</v>
      </c>
      <c r="K585" s="223">
        <f>$D585*'Staff Allocation %'!H47</f>
        <v>0</v>
      </c>
      <c r="L585" s="223">
        <f>$D585*'Staff Allocation %'!I47</f>
        <v>0</v>
      </c>
      <c r="M585" s="223">
        <f>$D585*'Staff Allocation %'!J47</f>
        <v>0</v>
      </c>
      <c r="N585" s="223">
        <f>$D585*'Staff Allocation %'!K47</f>
        <v>0</v>
      </c>
      <c r="O585" s="223">
        <f>$D585*'Staff Allocation %'!L47</f>
        <v>0</v>
      </c>
      <c r="P585" s="223">
        <f>$D585*'Staff Allocation %'!M47</f>
        <v>0</v>
      </c>
      <c r="Q585" s="223">
        <f>$D585*'Staff Allocation %'!N47</f>
        <v>0</v>
      </c>
      <c r="R585" s="223">
        <f>$D585*'Staff Allocation %'!O47</f>
        <v>0</v>
      </c>
      <c r="S585" s="223">
        <f>$D585*'Staff Allocation %'!P47</f>
        <v>0</v>
      </c>
      <c r="T585" s="223">
        <f>$D585*'Staff Allocation %'!Q47</f>
        <v>0</v>
      </c>
      <c r="U585" s="223">
        <f t="shared" si="24"/>
        <v>0</v>
      </c>
    </row>
    <row r="586" spans="2:21" hidden="1" outlineLevel="1" x14ac:dyDescent="0.25">
      <c r="B586" t="str">
        <f>'Staffing Plan'!A49</f>
        <v>Employee 41</v>
      </c>
      <c r="D586" s="124">
        <f>Fringe!S50</f>
        <v>0</v>
      </c>
      <c r="F586" s="223">
        <f>$D586*'Staff Allocation %'!C48</f>
        <v>0</v>
      </c>
      <c r="G586" s="223">
        <f>$D586*'Staff Allocation %'!D48</f>
        <v>0</v>
      </c>
      <c r="H586" s="223">
        <f>$D586*'Staff Allocation %'!E48</f>
        <v>0</v>
      </c>
      <c r="I586" s="223">
        <f>$D586*'Staff Allocation %'!F48</f>
        <v>0</v>
      </c>
      <c r="J586" s="223">
        <f>$D586*'Staff Allocation %'!G48</f>
        <v>0</v>
      </c>
      <c r="K586" s="223">
        <f>$D586*'Staff Allocation %'!H48</f>
        <v>0</v>
      </c>
      <c r="L586" s="223">
        <f>$D586*'Staff Allocation %'!I48</f>
        <v>0</v>
      </c>
      <c r="M586" s="223">
        <f>$D586*'Staff Allocation %'!J48</f>
        <v>0</v>
      </c>
      <c r="N586" s="223">
        <f>$D586*'Staff Allocation %'!K48</f>
        <v>0</v>
      </c>
      <c r="O586" s="223">
        <f>$D586*'Staff Allocation %'!L48</f>
        <v>0</v>
      </c>
      <c r="P586" s="223">
        <f>$D586*'Staff Allocation %'!M48</f>
        <v>0</v>
      </c>
      <c r="Q586" s="223">
        <f>$D586*'Staff Allocation %'!N48</f>
        <v>0</v>
      </c>
      <c r="R586" s="223">
        <f>$D586*'Staff Allocation %'!O48</f>
        <v>0</v>
      </c>
      <c r="S586" s="223">
        <f>$D586*'Staff Allocation %'!P48</f>
        <v>0</v>
      </c>
      <c r="T586" s="223">
        <f>$D586*'Staff Allocation %'!Q48</f>
        <v>0</v>
      </c>
      <c r="U586" s="223">
        <f t="shared" si="24"/>
        <v>0</v>
      </c>
    </row>
    <row r="587" spans="2:21" hidden="1" outlineLevel="1" x14ac:dyDescent="0.25">
      <c r="B587" t="str">
        <f>'Staffing Plan'!A50</f>
        <v>Employee 42</v>
      </c>
      <c r="D587" s="124">
        <f>Fringe!S51</f>
        <v>0</v>
      </c>
      <c r="F587" s="223">
        <f>$D587*'Staff Allocation %'!C49</f>
        <v>0</v>
      </c>
      <c r="G587" s="223">
        <f>$D587*'Staff Allocation %'!D49</f>
        <v>0</v>
      </c>
      <c r="H587" s="223">
        <f>$D587*'Staff Allocation %'!E49</f>
        <v>0</v>
      </c>
      <c r="I587" s="223">
        <f>$D587*'Staff Allocation %'!F49</f>
        <v>0</v>
      </c>
      <c r="J587" s="223">
        <f>$D587*'Staff Allocation %'!G49</f>
        <v>0</v>
      </c>
      <c r="K587" s="223">
        <f>$D587*'Staff Allocation %'!H49</f>
        <v>0</v>
      </c>
      <c r="L587" s="223">
        <f>$D587*'Staff Allocation %'!I49</f>
        <v>0</v>
      </c>
      <c r="M587" s="223">
        <f>$D587*'Staff Allocation %'!J49</f>
        <v>0</v>
      </c>
      <c r="N587" s="223">
        <f>$D587*'Staff Allocation %'!K49</f>
        <v>0</v>
      </c>
      <c r="O587" s="223">
        <f>$D587*'Staff Allocation %'!L49</f>
        <v>0</v>
      </c>
      <c r="P587" s="223">
        <f>$D587*'Staff Allocation %'!M49</f>
        <v>0</v>
      </c>
      <c r="Q587" s="223">
        <f>$D587*'Staff Allocation %'!N49</f>
        <v>0</v>
      </c>
      <c r="R587" s="223">
        <f>$D587*'Staff Allocation %'!O49</f>
        <v>0</v>
      </c>
      <c r="S587" s="223">
        <f>$D587*'Staff Allocation %'!P49</f>
        <v>0</v>
      </c>
      <c r="T587" s="223">
        <f>$D587*'Staff Allocation %'!Q49</f>
        <v>0</v>
      </c>
      <c r="U587" s="223">
        <f t="shared" si="24"/>
        <v>0</v>
      </c>
    </row>
    <row r="588" spans="2:21" hidden="1" outlineLevel="1" x14ac:dyDescent="0.25">
      <c r="B588" t="str">
        <f>'Staffing Plan'!A51</f>
        <v>Employee 43</v>
      </c>
      <c r="D588" s="124">
        <f>Fringe!S52</f>
        <v>0</v>
      </c>
      <c r="F588" s="223">
        <f>$D588*'Staff Allocation %'!C50</f>
        <v>0</v>
      </c>
      <c r="G588" s="223">
        <f>$D588*'Staff Allocation %'!D50</f>
        <v>0</v>
      </c>
      <c r="H588" s="223">
        <f>$D588*'Staff Allocation %'!E50</f>
        <v>0</v>
      </c>
      <c r="I588" s="223">
        <f>$D588*'Staff Allocation %'!F50</f>
        <v>0</v>
      </c>
      <c r="J588" s="223">
        <f>$D588*'Staff Allocation %'!G50</f>
        <v>0</v>
      </c>
      <c r="K588" s="223">
        <f>$D588*'Staff Allocation %'!H50</f>
        <v>0</v>
      </c>
      <c r="L588" s="223">
        <f>$D588*'Staff Allocation %'!I50</f>
        <v>0</v>
      </c>
      <c r="M588" s="223">
        <f>$D588*'Staff Allocation %'!J50</f>
        <v>0</v>
      </c>
      <c r="N588" s="223">
        <f>$D588*'Staff Allocation %'!K50</f>
        <v>0</v>
      </c>
      <c r="O588" s="223">
        <f>$D588*'Staff Allocation %'!L50</f>
        <v>0</v>
      </c>
      <c r="P588" s="223">
        <f>$D588*'Staff Allocation %'!M50</f>
        <v>0</v>
      </c>
      <c r="Q588" s="223">
        <f>$D588*'Staff Allocation %'!N50</f>
        <v>0</v>
      </c>
      <c r="R588" s="223">
        <f>$D588*'Staff Allocation %'!O50</f>
        <v>0</v>
      </c>
      <c r="S588" s="223">
        <f>$D588*'Staff Allocation %'!P50</f>
        <v>0</v>
      </c>
      <c r="T588" s="223">
        <f>$D588*'Staff Allocation %'!Q50</f>
        <v>0</v>
      </c>
      <c r="U588" s="223">
        <f t="shared" si="24"/>
        <v>0</v>
      </c>
    </row>
    <row r="589" spans="2:21" hidden="1" outlineLevel="1" x14ac:dyDescent="0.25">
      <c r="B589" t="str">
        <f>'Staffing Plan'!A52</f>
        <v>Employee 44</v>
      </c>
      <c r="D589" s="124">
        <f>Fringe!S53</f>
        <v>0</v>
      </c>
      <c r="F589" s="223">
        <f>$D589*'Staff Allocation %'!C51</f>
        <v>0</v>
      </c>
      <c r="G589" s="223">
        <f>$D589*'Staff Allocation %'!D51</f>
        <v>0</v>
      </c>
      <c r="H589" s="223">
        <f>$D589*'Staff Allocation %'!E51</f>
        <v>0</v>
      </c>
      <c r="I589" s="223">
        <f>$D589*'Staff Allocation %'!F51</f>
        <v>0</v>
      </c>
      <c r="J589" s="223">
        <f>$D589*'Staff Allocation %'!G51</f>
        <v>0</v>
      </c>
      <c r="K589" s="223">
        <f>$D589*'Staff Allocation %'!H51</f>
        <v>0</v>
      </c>
      <c r="L589" s="223">
        <f>$D589*'Staff Allocation %'!I51</f>
        <v>0</v>
      </c>
      <c r="M589" s="223">
        <f>$D589*'Staff Allocation %'!J51</f>
        <v>0</v>
      </c>
      <c r="N589" s="223">
        <f>$D589*'Staff Allocation %'!K51</f>
        <v>0</v>
      </c>
      <c r="O589" s="223">
        <f>$D589*'Staff Allocation %'!L51</f>
        <v>0</v>
      </c>
      <c r="P589" s="223">
        <f>$D589*'Staff Allocation %'!M51</f>
        <v>0</v>
      </c>
      <c r="Q589" s="223">
        <f>$D589*'Staff Allocation %'!N51</f>
        <v>0</v>
      </c>
      <c r="R589" s="223">
        <f>$D589*'Staff Allocation %'!O51</f>
        <v>0</v>
      </c>
      <c r="S589" s="223">
        <f>$D589*'Staff Allocation %'!P51</f>
        <v>0</v>
      </c>
      <c r="T589" s="223">
        <f>$D589*'Staff Allocation %'!Q51</f>
        <v>0</v>
      </c>
      <c r="U589" s="223">
        <f t="shared" si="24"/>
        <v>0</v>
      </c>
    </row>
    <row r="590" spans="2:21" hidden="1" outlineLevel="1" x14ac:dyDescent="0.25">
      <c r="B590" t="str">
        <f>'Staffing Plan'!A53</f>
        <v>Employee 45</v>
      </c>
      <c r="D590" s="124">
        <f>Fringe!S54</f>
        <v>0</v>
      </c>
      <c r="F590" s="223">
        <f>$D590*'Staff Allocation %'!C52</f>
        <v>0</v>
      </c>
      <c r="G590" s="223">
        <f>$D590*'Staff Allocation %'!D52</f>
        <v>0</v>
      </c>
      <c r="H590" s="223">
        <f>$D590*'Staff Allocation %'!E52</f>
        <v>0</v>
      </c>
      <c r="I590" s="223">
        <f>$D590*'Staff Allocation %'!F52</f>
        <v>0</v>
      </c>
      <c r="J590" s="223">
        <f>$D590*'Staff Allocation %'!G52</f>
        <v>0</v>
      </c>
      <c r="K590" s="223">
        <f>$D590*'Staff Allocation %'!H52</f>
        <v>0</v>
      </c>
      <c r="L590" s="223">
        <f>$D590*'Staff Allocation %'!I52</f>
        <v>0</v>
      </c>
      <c r="M590" s="223">
        <f>$D590*'Staff Allocation %'!J52</f>
        <v>0</v>
      </c>
      <c r="N590" s="223">
        <f>$D590*'Staff Allocation %'!K52</f>
        <v>0</v>
      </c>
      <c r="O590" s="223">
        <f>$D590*'Staff Allocation %'!L52</f>
        <v>0</v>
      </c>
      <c r="P590" s="223">
        <f>$D590*'Staff Allocation %'!M52</f>
        <v>0</v>
      </c>
      <c r="Q590" s="223">
        <f>$D590*'Staff Allocation %'!N52</f>
        <v>0</v>
      </c>
      <c r="R590" s="223">
        <f>$D590*'Staff Allocation %'!O52</f>
        <v>0</v>
      </c>
      <c r="S590" s="223">
        <f>$D590*'Staff Allocation %'!P52</f>
        <v>0</v>
      </c>
      <c r="T590" s="223">
        <f>$D590*'Staff Allocation %'!Q52</f>
        <v>0</v>
      </c>
      <c r="U590" s="223">
        <f t="shared" si="24"/>
        <v>0</v>
      </c>
    </row>
    <row r="591" spans="2:21" hidden="1" outlineLevel="1" x14ac:dyDescent="0.25">
      <c r="B591" t="str">
        <f>'Staffing Plan'!A54</f>
        <v>Employee 46</v>
      </c>
      <c r="D591" s="124">
        <f>Fringe!S55</f>
        <v>0</v>
      </c>
      <c r="F591" s="223">
        <f>$D591*'Staff Allocation %'!C53</f>
        <v>0</v>
      </c>
      <c r="G591" s="223">
        <f>$D591*'Staff Allocation %'!D53</f>
        <v>0</v>
      </c>
      <c r="H591" s="223">
        <f>$D591*'Staff Allocation %'!E53</f>
        <v>0</v>
      </c>
      <c r="I591" s="223">
        <f>$D591*'Staff Allocation %'!F53</f>
        <v>0</v>
      </c>
      <c r="J591" s="223">
        <f>$D591*'Staff Allocation %'!G53</f>
        <v>0</v>
      </c>
      <c r="K591" s="223">
        <f>$D591*'Staff Allocation %'!H53</f>
        <v>0</v>
      </c>
      <c r="L591" s="223">
        <f>$D591*'Staff Allocation %'!I53</f>
        <v>0</v>
      </c>
      <c r="M591" s="223">
        <f>$D591*'Staff Allocation %'!J53</f>
        <v>0</v>
      </c>
      <c r="N591" s="223">
        <f>$D591*'Staff Allocation %'!K53</f>
        <v>0</v>
      </c>
      <c r="O591" s="223">
        <f>$D591*'Staff Allocation %'!L53</f>
        <v>0</v>
      </c>
      <c r="P591" s="223">
        <f>$D591*'Staff Allocation %'!M53</f>
        <v>0</v>
      </c>
      <c r="Q591" s="223">
        <f>$D591*'Staff Allocation %'!N53</f>
        <v>0</v>
      </c>
      <c r="R591" s="223">
        <f>$D591*'Staff Allocation %'!O53</f>
        <v>0</v>
      </c>
      <c r="S591" s="223">
        <f>$D591*'Staff Allocation %'!P53</f>
        <v>0</v>
      </c>
      <c r="T591" s="223">
        <f>$D591*'Staff Allocation %'!Q53</f>
        <v>0</v>
      </c>
      <c r="U591" s="223">
        <f t="shared" si="24"/>
        <v>0</v>
      </c>
    </row>
    <row r="592" spans="2:21" hidden="1" outlineLevel="1" x14ac:dyDescent="0.25">
      <c r="B592" t="str">
        <f>'Staffing Plan'!A55</f>
        <v>Employee 47</v>
      </c>
      <c r="D592" s="124">
        <f>Fringe!S56</f>
        <v>0</v>
      </c>
      <c r="F592" s="223">
        <f>$D592*'Staff Allocation %'!C54</f>
        <v>0</v>
      </c>
      <c r="G592" s="223">
        <f>$D592*'Staff Allocation %'!D54</f>
        <v>0</v>
      </c>
      <c r="H592" s="223">
        <f>$D592*'Staff Allocation %'!E54</f>
        <v>0</v>
      </c>
      <c r="I592" s="223">
        <f>$D592*'Staff Allocation %'!F54</f>
        <v>0</v>
      </c>
      <c r="J592" s="223">
        <f>$D592*'Staff Allocation %'!G54</f>
        <v>0</v>
      </c>
      <c r="K592" s="223">
        <f>$D592*'Staff Allocation %'!H54</f>
        <v>0</v>
      </c>
      <c r="L592" s="223">
        <f>$D592*'Staff Allocation %'!I54</f>
        <v>0</v>
      </c>
      <c r="M592" s="223">
        <f>$D592*'Staff Allocation %'!J54</f>
        <v>0</v>
      </c>
      <c r="N592" s="223">
        <f>$D592*'Staff Allocation %'!K54</f>
        <v>0</v>
      </c>
      <c r="O592" s="223">
        <f>$D592*'Staff Allocation %'!L54</f>
        <v>0</v>
      </c>
      <c r="P592" s="223">
        <f>$D592*'Staff Allocation %'!M54</f>
        <v>0</v>
      </c>
      <c r="Q592" s="223">
        <f>$D592*'Staff Allocation %'!N54</f>
        <v>0</v>
      </c>
      <c r="R592" s="223">
        <f>$D592*'Staff Allocation %'!O54</f>
        <v>0</v>
      </c>
      <c r="S592" s="223">
        <f>$D592*'Staff Allocation %'!P54</f>
        <v>0</v>
      </c>
      <c r="T592" s="223">
        <f>$D592*'Staff Allocation %'!Q54</f>
        <v>0</v>
      </c>
      <c r="U592" s="223">
        <f t="shared" si="24"/>
        <v>0</v>
      </c>
    </row>
    <row r="593" spans="2:21" hidden="1" outlineLevel="1" x14ac:dyDescent="0.25">
      <c r="B593" t="str">
        <f>'Staffing Plan'!A56</f>
        <v>Employee 48</v>
      </c>
      <c r="D593" s="124">
        <f>Fringe!S57</f>
        <v>0</v>
      </c>
      <c r="F593" s="223">
        <f>$D593*'Staff Allocation %'!C55</f>
        <v>0</v>
      </c>
      <c r="G593" s="223">
        <f>$D593*'Staff Allocation %'!D55</f>
        <v>0</v>
      </c>
      <c r="H593" s="223">
        <f>$D593*'Staff Allocation %'!E55</f>
        <v>0</v>
      </c>
      <c r="I593" s="223">
        <f>$D593*'Staff Allocation %'!F55</f>
        <v>0</v>
      </c>
      <c r="J593" s="223">
        <f>$D593*'Staff Allocation %'!G55</f>
        <v>0</v>
      </c>
      <c r="K593" s="223">
        <f>$D593*'Staff Allocation %'!H55</f>
        <v>0</v>
      </c>
      <c r="L593" s="223">
        <f>$D593*'Staff Allocation %'!I55</f>
        <v>0</v>
      </c>
      <c r="M593" s="223">
        <f>$D593*'Staff Allocation %'!J55</f>
        <v>0</v>
      </c>
      <c r="N593" s="223">
        <f>$D593*'Staff Allocation %'!K55</f>
        <v>0</v>
      </c>
      <c r="O593" s="223">
        <f>$D593*'Staff Allocation %'!L55</f>
        <v>0</v>
      </c>
      <c r="P593" s="223">
        <f>$D593*'Staff Allocation %'!M55</f>
        <v>0</v>
      </c>
      <c r="Q593" s="223">
        <f>$D593*'Staff Allocation %'!N55</f>
        <v>0</v>
      </c>
      <c r="R593" s="223">
        <f>$D593*'Staff Allocation %'!O55</f>
        <v>0</v>
      </c>
      <c r="S593" s="223">
        <f>$D593*'Staff Allocation %'!P55</f>
        <v>0</v>
      </c>
      <c r="T593" s="223">
        <f>$D593*'Staff Allocation %'!Q55</f>
        <v>0</v>
      </c>
      <c r="U593" s="223">
        <f t="shared" si="24"/>
        <v>0</v>
      </c>
    </row>
    <row r="594" spans="2:21" hidden="1" outlineLevel="1" x14ac:dyDescent="0.25">
      <c r="B594" t="str">
        <f>'Staffing Plan'!A57</f>
        <v>Employee 49</v>
      </c>
      <c r="D594" s="124">
        <f>Fringe!S58</f>
        <v>0</v>
      </c>
      <c r="F594" s="223">
        <f>$D594*'Staff Allocation %'!C56</f>
        <v>0</v>
      </c>
      <c r="G594" s="223">
        <f>$D594*'Staff Allocation %'!D56</f>
        <v>0</v>
      </c>
      <c r="H594" s="223">
        <f>$D594*'Staff Allocation %'!E56</f>
        <v>0</v>
      </c>
      <c r="I594" s="223">
        <f>$D594*'Staff Allocation %'!F56</f>
        <v>0</v>
      </c>
      <c r="J594" s="223">
        <f>$D594*'Staff Allocation %'!G56</f>
        <v>0</v>
      </c>
      <c r="K594" s="223">
        <f>$D594*'Staff Allocation %'!H56</f>
        <v>0</v>
      </c>
      <c r="L594" s="223">
        <f>$D594*'Staff Allocation %'!I56</f>
        <v>0</v>
      </c>
      <c r="M594" s="223">
        <f>$D594*'Staff Allocation %'!J56</f>
        <v>0</v>
      </c>
      <c r="N594" s="223">
        <f>$D594*'Staff Allocation %'!K56</f>
        <v>0</v>
      </c>
      <c r="O594" s="223">
        <f>$D594*'Staff Allocation %'!L56</f>
        <v>0</v>
      </c>
      <c r="P594" s="223">
        <f>$D594*'Staff Allocation %'!M56</f>
        <v>0</v>
      </c>
      <c r="Q594" s="223">
        <f>$D594*'Staff Allocation %'!N56</f>
        <v>0</v>
      </c>
      <c r="R594" s="223">
        <f>$D594*'Staff Allocation %'!O56</f>
        <v>0</v>
      </c>
      <c r="S594" s="223">
        <f>$D594*'Staff Allocation %'!P56</f>
        <v>0</v>
      </c>
      <c r="T594" s="223">
        <f>$D594*'Staff Allocation %'!Q56</f>
        <v>0</v>
      </c>
      <c r="U594" s="223">
        <f t="shared" si="24"/>
        <v>0</v>
      </c>
    </row>
    <row r="595" spans="2:21" hidden="1" outlineLevel="1" x14ac:dyDescent="0.25">
      <c r="B595" t="str">
        <f>'Staffing Plan'!A58</f>
        <v>Employee 50</v>
      </c>
      <c r="D595" s="124">
        <f>Fringe!S59</f>
        <v>0</v>
      </c>
      <c r="F595" s="223">
        <f>$D595*'Staff Allocation %'!C57</f>
        <v>0</v>
      </c>
      <c r="G595" s="223">
        <f>$D595*'Staff Allocation %'!D57</f>
        <v>0</v>
      </c>
      <c r="H595" s="223">
        <f>$D595*'Staff Allocation %'!E57</f>
        <v>0</v>
      </c>
      <c r="I595" s="223">
        <f>$D595*'Staff Allocation %'!F57</f>
        <v>0</v>
      </c>
      <c r="J595" s="223">
        <f>$D595*'Staff Allocation %'!G57</f>
        <v>0</v>
      </c>
      <c r="K595" s="223">
        <f>$D595*'Staff Allocation %'!H57</f>
        <v>0</v>
      </c>
      <c r="L595" s="223">
        <f>$D595*'Staff Allocation %'!I57</f>
        <v>0</v>
      </c>
      <c r="M595" s="223">
        <f>$D595*'Staff Allocation %'!J57</f>
        <v>0</v>
      </c>
      <c r="N595" s="223">
        <f>$D595*'Staff Allocation %'!K57</f>
        <v>0</v>
      </c>
      <c r="O595" s="223">
        <f>$D595*'Staff Allocation %'!L57</f>
        <v>0</v>
      </c>
      <c r="P595" s="223">
        <f>$D595*'Staff Allocation %'!M57</f>
        <v>0</v>
      </c>
      <c r="Q595" s="223">
        <f>$D595*'Staff Allocation %'!N57</f>
        <v>0</v>
      </c>
      <c r="R595" s="223">
        <f>$D595*'Staff Allocation %'!O57</f>
        <v>0</v>
      </c>
      <c r="S595" s="223">
        <f>$D595*'Staff Allocation %'!P57</f>
        <v>0</v>
      </c>
      <c r="T595" s="223">
        <f>$D595*'Staff Allocation %'!Q57</f>
        <v>0</v>
      </c>
      <c r="U595" s="223">
        <f t="shared" si="24"/>
        <v>0</v>
      </c>
    </row>
    <row r="596" spans="2:21" hidden="1" outlineLevel="1" x14ac:dyDescent="0.25">
      <c r="B596" t="str">
        <f>'Staffing Plan'!A59</f>
        <v>Employee 51</v>
      </c>
      <c r="D596" s="124">
        <f>Fringe!S60</f>
        <v>0</v>
      </c>
      <c r="F596" s="223">
        <f>$D596*'Staff Allocation %'!C58</f>
        <v>0</v>
      </c>
      <c r="G596" s="223">
        <f>$D596*'Staff Allocation %'!D58</f>
        <v>0</v>
      </c>
      <c r="H596" s="223">
        <f>$D596*'Staff Allocation %'!E58</f>
        <v>0</v>
      </c>
      <c r="I596" s="223">
        <f>$D596*'Staff Allocation %'!F58</f>
        <v>0</v>
      </c>
      <c r="J596" s="223">
        <f>$D596*'Staff Allocation %'!G58</f>
        <v>0</v>
      </c>
      <c r="K596" s="223">
        <f>$D596*'Staff Allocation %'!H58</f>
        <v>0</v>
      </c>
      <c r="L596" s="223">
        <f>$D596*'Staff Allocation %'!I58</f>
        <v>0</v>
      </c>
      <c r="M596" s="223">
        <f>$D596*'Staff Allocation %'!J58</f>
        <v>0</v>
      </c>
      <c r="N596" s="223">
        <f>$D596*'Staff Allocation %'!K58</f>
        <v>0</v>
      </c>
      <c r="O596" s="223">
        <f>$D596*'Staff Allocation %'!L58</f>
        <v>0</v>
      </c>
      <c r="P596" s="223">
        <f>$D596*'Staff Allocation %'!M58</f>
        <v>0</v>
      </c>
      <c r="Q596" s="223">
        <f>$D596*'Staff Allocation %'!N58</f>
        <v>0</v>
      </c>
      <c r="R596" s="223">
        <f>$D596*'Staff Allocation %'!O58</f>
        <v>0</v>
      </c>
      <c r="S596" s="223">
        <f>$D596*'Staff Allocation %'!P58</f>
        <v>0</v>
      </c>
      <c r="T596" s="223">
        <f>$D596*'Staff Allocation %'!Q58</f>
        <v>0</v>
      </c>
      <c r="U596" s="223">
        <f t="shared" si="24"/>
        <v>0</v>
      </c>
    </row>
    <row r="597" spans="2:21" hidden="1" outlineLevel="1" x14ac:dyDescent="0.25">
      <c r="B597" t="str">
        <f>'Staffing Plan'!A60</f>
        <v>Employee 52</v>
      </c>
      <c r="D597" s="124">
        <f>Fringe!S61</f>
        <v>0</v>
      </c>
      <c r="F597" s="223">
        <f>$D597*'Staff Allocation %'!C59</f>
        <v>0</v>
      </c>
      <c r="G597" s="223">
        <f>$D597*'Staff Allocation %'!D59</f>
        <v>0</v>
      </c>
      <c r="H597" s="223">
        <f>$D597*'Staff Allocation %'!E59</f>
        <v>0</v>
      </c>
      <c r="I597" s="223">
        <f>$D597*'Staff Allocation %'!F59</f>
        <v>0</v>
      </c>
      <c r="J597" s="223">
        <f>$D597*'Staff Allocation %'!G59</f>
        <v>0</v>
      </c>
      <c r="K597" s="223">
        <f>$D597*'Staff Allocation %'!H59</f>
        <v>0</v>
      </c>
      <c r="L597" s="223">
        <f>$D597*'Staff Allocation %'!I59</f>
        <v>0</v>
      </c>
      <c r="M597" s="223">
        <f>$D597*'Staff Allocation %'!J59</f>
        <v>0</v>
      </c>
      <c r="N597" s="223">
        <f>$D597*'Staff Allocation %'!K59</f>
        <v>0</v>
      </c>
      <c r="O597" s="223">
        <f>$D597*'Staff Allocation %'!L59</f>
        <v>0</v>
      </c>
      <c r="P597" s="223">
        <f>$D597*'Staff Allocation %'!M59</f>
        <v>0</v>
      </c>
      <c r="Q597" s="223">
        <f>$D597*'Staff Allocation %'!N59</f>
        <v>0</v>
      </c>
      <c r="R597" s="223">
        <f>$D597*'Staff Allocation %'!O59</f>
        <v>0</v>
      </c>
      <c r="S597" s="223">
        <f>$D597*'Staff Allocation %'!P59</f>
        <v>0</v>
      </c>
      <c r="T597" s="223">
        <f>$D597*'Staff Allocation %'!Q59</f>
        <v>0</v>
      </c>
      <c r="U597" s="223">
        <f t="shared" si="24"/>
        <v>0</v>
      </c>
    </row>
    <row r="598" spans="2:21" hidden="1" outlineLevel="1" x14ac:dyDescent="0.25">
      <c r="B598" t="str">
        <f>'Staffing Plan'!A61</f>
        <v>Employee 53</v>
      </c>
      <c r="D598" s="124">
        <f>Fringe!S62</f>
        <v>0</v>
      </c>
      <c r="F598" s="223">
        <f>$D598*'Staff Allocation %'!C60</f>
        <v>0</v>
      </c>
      <c r="G598" s="223">
        <f>$D598*'Staff Allocation %'!D60</f>
        <v>0</v>
      </c>
      <c r="H598" s="223">
        <f>$D598*'Staff Allocation %'!E60</f>
        <v>0</v>
      </c>
      <c r="I598" s="223">
        <f>$D598*'Staff Allocation %'!F60</f>
        <v>0</v>
      </c>
      <c r="J598" s="223">
        <f>$D598*'Staff Allocation %'!G60</f>
        <v>0</v>
      </c>
      <c r="K598" s="223">
        <f>$D598*'Staff Allocation %'!H60</f>
        <v>0</v>
      </c>
      <c r="L598" s="223">
        <f>$D598*'Staff Allocation %'!I60</f>
        <v>0</v>
      </c>
      <c r="M598" s="223">
        <f>$D598*'Staff Allocation %'!J60</f>
        <v>0</v>
      </c>
      <c r="N598" s="223">
        <f>$D598*'Staff Allocation %'!K60</f>
        <v>0</v>
      </c>
      <c r="O598" s="223">
        <f>$D598*'Staff Allocation %'!L60</f>
        <v>0</v>
      </c>
      <c r="P598" s="223">
        <f>$D598*'Staff Allocation %'!M60</f>
        <v>0</v>
      </c>
      <c r="Q598" s="223">
        <f>$D598*'Staff Allocation %'!N60</f>
        <v>0</v>
      </c>
      <c r="R598" s="223">
        <f>$D598*'Staff Allocation %'!O60</f>
        <v>0</v>
      </c>
      <c r="S598" s="223">
        <f>$D598*'Staff Allocation %'!P60</f>
        <v>0</v>
      </c>
      <c r="T598" s="223">
        <f>$D598*'Staff Allocation %'!Q60</f>
        <v>0</v>
      </c>
      <c r="U598" s="223">
        <f t="shared" si="24"/>
        <v>0</v>
      </c>
    </row>
    <row r="599" spans="2:21" hidden="1" outlineLevel="1" x14ac:dyDescent="0.25">
      <c r="B599" t="str">
        <f>'Staffing Plan'!A62</f>
        <v>Employee 54</v>
      </c>
      <c r="D599" s="124">
        <f>Fringe!S63</f>
        <v>0</v>
      </c>
      <c r="F599" s="223">
        <f>$D599*'Staff Allocation %'!C61</f>
        <v>0</v>
      </c>
      <c r="G599" s="223">
        <f>$D599*'Staff Allocation %'!D61</f>
        <v>0</v>
      </c>
      <c r="H599" s="223">
        <f>$D599*'Staff Allocation %'!E61</f>
        <v>0</v>
      </c>
      <c r="I599" s="223">
        <f>$D599*'Staff Allocation %'!F61</f>
        <v>0</v>
      </c>
      <c r="J599" s="223">
        <f>$D599*'Staff Allocation %'!G61</f>
        <v>0</v>
      </c>
      <c r="K599" s="223">
        <f>$D599*'Staff Allocation %'!H61</f>
        <v>0</v>
      </c>
      <c r="L599" s="223">
        <f>$D599*'Staff Allocation %'!I61</f>
        <v>0</v>
      </c>
      <c r="M599" s="223">
        <f>$D599*'Staff Allocation %'!J61</f>
        <v>0</v>
      </c>
      <c r="N599" s="223">
        <f>$D599*'Staff Allocation %'!K61</f>
        <v>0</v>
      </c>
      <c r="O599" s="223">
        <f>$D599*'Staff Allocation %'!L61</f>
        <v>0</v>
      </c>
      <c r="P599" s="223">
        <f>$D599*'Staff Allocation %'!M61</f>
        <v>0</v>
      </c>
      <c r="Q599" s="223">
        <f>$D599*'Staff Allocation %'!N61</f>
        <v>0</v>
      </c>
      <c r="R599" s="223">
        <f>$D599*'Staff Allocation %'!O61</f>
        <v>0</v>
      </c>
      <c r="S599" s="223">
        <f>$D599*'Staff Allocation %'!P61</f>
        <v>0</v>
      </c>
      <c r="T599" s="223">
        <f>$D599*'Staff Allocation %'!Q61</f>
        <v>0</v>
      </c>
      <c r="U599" s="223">
        <f t="shared" si="24"/>
        <v>0</v>
      </c>
    </row>
    <row r="600" spans="2:21" hidden="1" outlineLevel="1" x14ac:dyDescent="0.25">
      <c r="B600" t="str">
        <f>'Staffing Plan'!A63</f>
        <v>Employee 55</v>
      </c>
      <c r="D600" s="124">
        <f>Fringe!S64</f>
        <v>0</v>
      </c>
      <c r="F600" s="223">
        <f>$D600*'Staff Allocation %'!C62</f>
        <v>0</v>
      </c>
      <c r="G600" s="223">
        <f>$D600*'Staff Allocation %'!D62</f>
        <v>0</v>
      </c>
      <c r="H600" s="223">
        <f>$D600*'Staff Allocation %'!E62</f>
        <v>0</v>
      </c>
      <c r="I600" s="223">
        <f>$D600*'Staff Allocation %'!F62</f>
        <v>0</v>
      </c>
      <c r="J600" s="223">
        <f>$D600*'Staff Allocation %'!G62</f>
        <v>0</v>
      </c>
      <c r="K600" s="223">
        <f>$D600*'Staff Allocation %'!H62</f>
        <v>0</v>
      </c>
      <c r="L600" s="223">
        <f>$D600*'Staff Allocation %'!I62</f>
        <v>0</v>
      </c>
      <c r="M600" s="223">
        <f>$D600*'Staff Allocation %'!J62</f>
        <v>0</v>
      </c>
      <c r="N600" s="223">
        <f>$D600*'Staff Allocation %'!K62</f>
        <v>0</v>
      </c>
      <c r="O600" s="223">
        <f>$D600*'Staff Allocation %'!L62</f>
        <v>0</v>
      </c>
      <c r="P600" s="223">
        <f>$D600*'Staff Allocation %'!M62</f>
        <v>0</v>
      </c>
      <c r="Q600" s="223">
        <f>$D600*'Staff Allocation %'!N62</f>
        <v>0</v>
      </c>
      <c r="R600" s="223">
        <f>$D600*'Staff Allocation %'!O62</f>
        <v>0</v>
      </c>
      <c r="S600" s="223">
        <f>$D600*'Staff Allocation %'!P62</f>
        <v>0</v>
      </c>
      <c r="T600" s="223">
        <f>$D600*'Staff Allocation %'!Q62</f>
        <v>0</v>
      </c>
      <c r="U600" s="223">
        <f t="shared" si="24"/>
        <v>0</v>
      </c>
    </row>
    <row r="601" spans="2:21" hidden="1" outlineLevel="1" x14ac:dyDescent="0.25">
      <c r="B601" t="str">
        <f>'Staffing Plan'!A64</f>
        <v>Employee 56</v>
      </c>
      <c r="D601" s="124">
        <f>Fringe!S65</f>
        <v>0</v>
      </c>
      <c r="F601" s="223">
        <f>$D601*'Staff Allocation %'!C63</f>
        <v>0</v>
      </c>
      <c r="G601" s="223">
        <f>$D601*'Staff Allocation %'!D63</f>
        <v>0</v>
      </c>
      <c r="H601" s="223">
        <f>$D601*'Staff Allocation %'!E63</f>
        <v>0</v>
      </c>
      <c r="I601" s="223">
        <f>$D601*'Staff Allocation %'!F63</f>
        <v>0</v>
      </c>
      <c r="J601" s="223">
        <f>$D601*'Staff Allocation %'!G63</f>
        <v>0</v>
      </c>
      <c r="K601" s="223">
        <f>$D601*'Staff Allocation %'!H63</f>
        <v>0</v>
      </c>
      <c r="L601" s="223">
        <f>$D601*'Staff Allocation %'!I63</f>
        <v>0</v>
      </c>
      <c r="M601" s="223">
        <f>$D601*'Staff Allocation %'!J63</f>
        <v>0</v>
      </c>
      <c r="N601" s="223">
        <f>$D601*'Staff Allocation %'!K63</f>
        <v>0</v>
      </c>
      <c r="O601" s="223">
        <f>$D601*'Staff Allocation %'!L63</f>
        <v>0</v>
      </c>
      <c r="P601" s="223">
        <f>$D601*'Staff Allocation %'!M63</f>
        <v>0</v>
      </c>
      <c r="Q601" s="223">
        <f>$D601*'Staff Allocation %'!N63</f>
        <v>0</v>
      </c>
      <c r="R601" s="223">
        <f>$D601*'Staff Allocation %'!O63</f>
        <v>0</v>
      </c>
      <c r="S601" s="223">
        <f>$D601*'Staff Allocation %'!P63</f>
        <v>0</v>
      </c>
      <c r="T601" s="223">
        <f>$D601*'Staff Allocation %'!Q63</f>
        <v>0</v>
      </c>
      <c r="U601" s="223">
        <f t="shared" si="24"/>
        <v>0</v>
      </c>
    </row>
    <row r="602" spans="2:21" hidden="1" outlineLevel="1" x14ac:dyDescent="0.25">
      <c r="B602" t="str">
        <f>'Staffing Plan'!A65</f>
        <v>Employee 57</v>
      </c>
      <c r="D602" s="124">
        <f>Fringe!S66</f>
        <v>0</v>
      </c>
      <c r="F602" s="223">
        <f>$D602*'Staff Allocation %'!C64</f>
        <v>0</v>
      </c>
      <c r="G602" s="223">
        <f>$D602*'Staff Allocation %'!D64</f>
        <v>0</v>
      </c>
      <c r="H602" s="223">
        <f>$D602*'Staff Allocation %'!E64</f>
        <v>0</v>
      </c>
      <c r="I602" s="223">
        <f>$D602*'Staff Allocation %'!F64</f>
        <v>0</v>
      </c>
      <c r="J602" s="223">
        <f>$D602*'Staff Allocation %'!G64</f>
        <v>0</v>
      </c>
      <c r="K602" s="223">
        <f>$D602*'Staff Allocation %'!H64</f>
        <v>0</v>
      </c>
      <c r="L602" s="223">
        <f>$D602*'Staff Allocation %'!I64</f>
        <v>0</v>
      </c>
      <c r="M602" s="223">
        <f>$D602*'Staff Allocation %'!J64</f>
        <v>0</v>
      </c>
      <c r="N602" s="223">
        <f>$D602*'Staff Allocation %'!K64</f>
        <v>0</v>
      </c>
      <c r="O602" s="223">
        <f>$D602*'Staff Allocation %'!L64</f>
        <v>0</v>
      </c>
      <c r="P602" s="223">
        <f>$D602*'Staff Allocation %'!M64</f>
        <v>0</v>
      </c>
      <c r="Q602" s="223">
        <f>$D602*'Staff Allocation %'!N64</f>
        <v>0</v>
      </c>
      <c r="R602" s="223">
        <f>$D602*'Staff Allocation %'!O64</f>
        <v>0</v>
      </c>
      <c r="S602" s="223">
        <f>$D602*'Staff Allocation %'!P64</f>
        <v>0</v>
      </c>
      <c r="T602" s="223">
        <f>$D602*'Staff Allocation %'!Q64</f>
        <v>0</v>
      </c>
      <c r="U602" s="223">
        <f t="shared" si="24"/>
        <v>0</v>
      </c>
    </row>
    <row r="603" spans="2:21" hidden="1" outlineLevel="1" x14ac:dyDescent="0.25">
      <c r="B603" t="str">
        <f>'Staffing Plan'!A66</f>
        <v>Employee 58</v>
      </c>
      <c r="D603" s="124">
        <f>Fringe!S67</f>
        <v>0</v>
      </c>
      <c r="F603" s="223">
        <f>$D603*'Staff Allocation %'!C65</f>
        <v>0</v>
      </c>
      <c r="G603" s="223">
        <f>$D603*'Staff Allocation %'!D65</f>
        <v>0</v>
      </c>
      <c r="H603" s="223">
        <f>$D603*'Staff Allocation %'!E65</f>
        <v>0</v>
      </c>
      <c r="I603" s="223">
        <f>$D603*'Staff Allocation %'!F65</f>
        <v>0</v>
      </c>
      <c r="J603" s="223">
        <f>$D603*'Staff Allocation %'!G65</f>
        <v>0</v>
      </c>
      <c r="K603" s="223">
        <f>$D603*'Staff Allocation %'!H65</f>
        <v>0</v>
      </c>
      <c r="L603" s="223">
        <f>$D603*'Staff Allocation %'!I65</f>
        <v>0</v>
      </c>
      <c r="M603" s="223">
        <f>$D603*'Staff Allocation %'!J65</f>
        <v>0</v>
      </c>
      <c r="N603" s="223">
        <f>$D603*'Staff Allocation %'!K65</f>
        <v>0</v>
      </c>
      <c r="O603" s="223">
        <f>$D603*'Staff Allocation %'!L65</f>
        <v>0</v>
      </c>
      <c r="P603" s="223">
        <f>$D603*'Staff Allocation %'!M65</f>
        <v>0</v>
      </c>
      <c r="Q603" s="223">
        <f>$D603*'Staff Allocation %'!N65</f>
        <v>0</v>
      </c>
      <c r="R603" s="223">
        <f>$D603*'Staff Allocation %'!O65</f>
        <v>0</v>
      </c>
      <c r="S603" s="223">
        <f>$D603*'Staff Allocation %'!P65</f>
        <v>0</v>
      </c>
      <c r="T603" s="223">
        <f>$D603*'Staff Allocation %'!Q65</f>
        <v>0</v>
      </c>
      <c r="U603" s="223">
        <f t="shared" si="24"/>
        <v>0</v>
      </c>
    </row>
    <row r="604" spans="2:21" hidden="1" outlineLevel="1" x14ac:dyDescent="0.25">
      <c r="B604" t="str">
        <f>'Staffing Plan'!A67</f>
        <v>Employee 59</v>
      </c>
      <c r="D604" s="124">
        <f>Fringe!S68</f>
        <v>0</v>
      </c>
      <c r="F604" s="223">
        <f>$D604*'Staff Allocation %'!C66</f>
        <v>0</v>
      </c>
      <c r="G604" s="223">
        <f>$D604*'Staff Allocation %'!D66</f>
        <v>0</v>
      </c>
      <c r="H604" s="223">
        <f>$D604*'Staff Allocation %'!E66</f>
        <v>0</v>
      </c>
      <c r="I604" s="223">
        <f>$D604*'Staff Allocation %'!F66</f>
        <v>0</v>
      </c>
      <c r="J604" s="223">
        <f>$D604*'Staff Allocation %'!G66</f>
        <v>0</v>
      </c>
      <c r="K604" s="223">
        <f>$D604*'Staff Allocation %'!H66</f>
        <v>0</v>
      </c>
      <c r="L604" s="223">
        <f>$D604*'Staff Allocation %'!I66</f>
        <v>0</v>
      </c>
      <c r="M604" s="223">
        <f>$D604*'Staff Allocation %'!J66</f>
        <v>0</v>
      </c>
      <c r="N604" s="223">
        <f>$D604*'Staff Allocation %'!K66</f>
        <v>0</v>
      </c>
      <c r="O604" s="223">
        <f>$D604*'Staff Allocation %'!L66</f>
        <v>0</v>
      </c>
      <c r="P604" s="223">
        <f>$D604*'Staff Allocation %'!M66</f>
        <v>0</v>
      </c>
      <c r="Q604" s="223">
        <f>$D604*'Staff Allocation %'!N66</f>
        <v>0</v>
      </c>
      <c r="R604" s="223">
        <f>$D604*'Staff Allocation %'!O66</f>
        <v>0</v>
      </c>
      <c r="S604" s="223">
        <f>$D604*'Staff Allocation %'!P66</f>
        <v>0</v>
      </c>
      <c r="T604" s="223">
        <f>$D604*'Staff Allocation %'!Q66</f>
        <v>0</v>
      </c>
      <c r="U604" s="223">
        <f t="shared" si="24"/>
        <v>0</v>
      </c>
    </row>
    <row r="605" spans="2:21" hidden="1" outlineLevel="1" x14ac:dyDescent="0.25">
      <c r="B605" t="str">
        <f>'Staffing Plan'!A68</f>
        <v>Employee 60</v>
      </c>
      <c r="D605" s="124">
        <f>Fringe!S69</f>
        <v>0</v>
      </c>
      <c r="F605" s="223">
        <f>$D605*'Staff Allocation %'!C67</f>
        <v>0</v>
      </c>
      <c r="G605" s="223">
        <f>$D605*'Staff Allocation %'!D67</f>
        <v>0</v>
      </c>
      <c r="H605" s="223">
        <f>$D605*'Staff Allocation %'!E67</f>
        <v>0</v>
      </c>
      <c r="I605" s="223">
        <f>$D605*'Staff Allocation %'!F67</f>
        <v>0</v>
      </c>
      <c r="J605" s="223">
        <f>$D605*'Staff Allocation %'!G67</f>
        <v>0</v>
      </c>
      <c r="K605" s="223">
        <f>$D605*'Staff Allocation %'!H67</f>
        <v>0</v>
      </c>
      <c r="L605" s="223">
        <f>$D605*'Staff Allocation %'!I67</f>
        <v>0</v>
      </c>
      <c r="M605" s="223">
        <f>$D605*'Staff Allocation %'!J67</f>
        <v>0</v>
      </c>
      <c r="N605" s="223">
        <f>$D605*'Staff Allocation %'!K67</f>
        <v>0</v>
      </c>
      <c r="O605" s="223">
        <f>$D605*'Staff Allocation %'!L67</f>
        <v>0</v>
      </c>
      <c r="P605" s="223">
        <f>$D605*'Staff Allocation %'!M67</f>
        <v>0</v>
      </c>
      <c r="Q605" s="223">
        <f>$D605*'Staff Allocation %'!N67</f>
        <v>0</v>
      </c>
      <c r="R605" s="223">
        <f>$D605*'Staff Allocation %'!O67</f>
        <v>0</v>
      </c>
      <c r="S605" s="223">
        <f>$D605*'Staff Allocation %'!P67</f>
        <v>0</v>
      </c>
      <c r="T605" s="223">
        <f>$D605*'Staff Allocation %'!Q67</f>
        <v>0</v>
      </c>
      <c r="U605" s="223">
        <f t="shared" si="24"/>
        <v>0</v>
      </c>
    </row>
    <row r="606" spans="2:21" ht="15.75" collapsed="1" thickBot="1" x14ac:dyDescent="0.3">
      <c r="B606" s="245" t="s">
        <v>16</v>
      </c>
      <c r="C606" s="246"/>
      <c r="D606" s="242">
        <f>Fringe!S71</f>
        <v>119.724</v>
      </c>
      <c r="E606" s="242"/>
      <c r="F606" s="244">
        <f>SUM(F546:F605)</f>
        <v>93.460000000000008</v>
      </c>
      <c r="G606" s="244">
        <f t="shared" ref="G606:U606" si="25">SUM(G546:G605)</f>
        <v>0</v>
      </c>
      <c r="H606" s="244">
        <f t="shared" si="25"/>
        <v>11.256</v>
      </c>
      <c r="I606" s="244">
        <f t="shared" si="25"/>
        <v>0</v>
      </c>
      <c r="J606" s="244">
        <f t="shared" si="25"/>
        <v>0</v>
      </c>
      <c r="K606" s="244">
        <f t="shared" si="25"/>
        <v>0</v>
      </c>
      <c r="L606" s="244">
        <f t="shared" si="25"/>
        <v>0</v>
      </c>
      <c r="M606" s="244">
        <f t="shared" si="25"/>
        <v>0</v>
      </c>
      <c r="N606" s="244">
        <f t="shared" si="25"/>
        <v>0</v>
      </c>
      <c r="O606" s="244">
        <f t="shared" si="25"/>
        <v>0</v>
      </c>
      <c r="P606" s="244">
        <f t="shared" si="25"/>
        <v>0</v>
      </c>
      <c r="Q606" s="244">
        <f t="shared" si="25"/>
        <v>0</v>
      </c>
      <c r="R606" s="244">
        <f t="shared" si="25"/>
        <v>0</v>
      </c>
      <c r="S606" s="244">
        <f t="shared" si="25"/>
        <v>0</v>
      </c>
      <c r="T606" s="244">
        <f t="shared" si="25"/>
        <v>0</v>
      </c>
      <c r="U606" s="244">
        <f t="shared" si="25"/>
        <v>104.71600000000001</v>
      </c>
    </row>
    <row r="607" spans="2:21" ht="15.75" thickTop="1" x14ac:dyDescent="0.25">
      <c r="F607" s="124"/>
      <c r="G607" s="124"/>
      <c r="H607" s="124"/>
      <c r="I607" s="124"/>
      <c r="J607" s="124"/>
      <c r="K607" s="124"/>
      <c r="L607" s="124"/>
      <c r="M607" s="124"/>
      <c r="N607" s="124"/>
      <c r="O607" s="124"/>
      <c r="P607" s="124"/>
      <c r="Q607" s="124"/>
      <c r="R607" s="124"/>
      <c r="S607" s="124"/>
      <c r="T607" s="124"/>
      <c r="U607" s="124"/>
    </row>
    <row r="608" spans="2:21" x14ac:dyDescent="0.25">
      <c r="B608" s="19" t="s">
        <v>289</v>
      </c>
      <c r="F608" s="226">
        <f>F606/$D$606</f>
        <v>0.78062877952624377</v>
      </c>
      <c r="G608" s="226">
        <f t="shared" ref="G608:U608" si="26">G606/$D$606</f>
        <v>0</v>
      </c>
      <c r="H608" s="226">
        <f t="shared" si="26"/>
        <v>9.4016237345895565E-2</v>
      </c>
      <c r="I608" s="226">
        <f t="shared" si="26"/>
        <v>0</v>
      </c>
      <c r="J608" s="226">
        <f t="shared" si="26"/>
        <v>0</v>
      </c>
      <c r="K608" s="226">
        <f t="shared" si="26"/>
        <v>0</v>
      </c>
      <c r="L608" s="226">
        <f t="shared" si="26"/>
        <v>0</v>
      </c>
      <c r="M608" s="226">
        <f t="shared" si="26"/>
        <v>0</v>
      </c>
      <c r="N608" s="226">
        <f t="shared" si="26"/>
        <v>0</v>
      </c>
      <c r="O608" s="226">
        <f t="shared" si="26"/>
        <v>0</v>
      </c>
      <c r="P608" s="226">
        <f t="shared" si="26"/>
        <v>0</v>
      </c>
      <c r="Q608" s="226">
        <f t="shared" si="26"/>
        <v>0</v>
      </c>
      <c r="R608" s="226">
        <f t="shared" si="26"/>
        <v>0</v>
      </c>
      <c r="S608" s="226">
        <f t="shared" si="26"/>
        <v>0</v>
      </c>
      <c r="T608" s="226">
        <f t="shared" si="26"/>
        <v>0</v>
      </c>
      <c r="U608" s="226">
        <f t="shared" si="26"/>
        <v>0.87464501687213925</v>
      </c>
    </row>
    <row r="611" spans="2:21" x14ac:dyDescent="0.25">
      <c r="B611" s="237" t="s">
        <v>135</v>
      </c>
      <c r="C611" s="238"/>
      <c r="D611" s="239"/>
      <c r="E611" s="238"/>
      <c r="F611" s="116">
        <f>'Budget Summary'!I$5</f>
        <v>0</v>
      </c>
      <c r="G611" s="116">
        <f>'Budget Summary'!J$5</f>
        <v>0</v>
      </c>
      <c r="H611" s="116">
        <f>'Budget Summary'!K$5</f>
        <v>0</v>
      </c>
      <c r="I611" s="116">
        <f>'Budget Summary'!L$5</f>
        <v>0</v>
      </c>
      <c r="J611" s="116">
        <f>'Budget Summary'!M$5</f>
        <v>0</v>
      </c>
      <c r="K611" s="116">
        <f>'Budget Summary'!N$5</f>
        <v>0</v>
      </c>
      <c r="L611" s="116">
        <f>'Budget Summary'!O$5</f>
        <v>0</v>
      </c>
      <c r="M611" s="116">
        <f>'Budget Summary'!P$5</f>
        <v>0</v>
      </c>
      <c r="N611" s="116">
        <f>'Budget Summary'!Q$5</f>
        <v>0</v>
      </c>
      <c r="O611" s="116">
        <f>'Budget Summary'!R$5</f>
        <v>0</v>
      </c>
      <c r="P611" s="116">
        <f>'Budget Summary'!S$5</f>
        <v>0</v>
      </c>
      <c r="Q611" s="116">
        <f>'Budget Summary'!T$5</f>
        <v>0</v>
      </c>
      <c r="R611" s="116">
        <f>'Budget Summary'!U$5</f>
        <v>0</v>
      </c>
      <c r="S611" s="116">
        <f>'Budget Summary'!V$5</f>
        <v>0</v>
      </c>
      <c r="T611" s="116">
        <f>'Budget Summary'!W$5</f>
        <v>0</v>
      </c>
      <c r="U611" s="116" t="s">
        <v>285</v>
      </c>
    </row>
    <row r="612" spans="2:21" ht="51.75" x14ac:dyDescent="0.25">
      <c r="B612" s="20" t="s">
        <v>185</v>
      </c>
      <c r="C612" s="20"/>
      <c r="D612" s="21" t="s">
        <v>135</v>
      </c>
      <c r="E612" s="20"/>
      <c r="F612" s="135" t="str">
        <f>'Budget Summary'!I$6</f>
        <v xml:space="preserve">State Aid </v>
      </c>
      <c r="G612" s="135" t="str">
        <f>'Budget Summary'!J$6</f>
        <v>Classroom Site Funds</v>
      </c>
      <c r="H612" s="135" t="str">
        <f>'Budget Summary'!K$6</f>
        <v xml:space="preserve">Title 1 </v>
      </c>
      <c r="I612" s="135" t="str">
        <f>'Budget Summary'!L$6</f>
        <v>Title 2</v>
      </c>
      <c r="J612" s="135" t="str">
        <f>'Budget Summary'!M$6</f>
        <v>IDEA</v>
      </c>
      <c r="K612" s="135" t="str">
        <f>'Budget Summary'!N$6</f>
        <v>NSLP</v>
      </c>
      <c r="L612" s="135" t="str">
        <f>'Budget Summary'!O$6</f>
        <v>Tax Credit Donations</v>
      </c>
      <c r="M612" s="135" t="str">
        <f>'Budget Summary'!P$6</f>
        <v>VSUW</v>
      </c>
      <c r="N612" s="135" t="str">
        <f>'Budget Summary'!Q$6</f>
        <v>Contract 9</v>
      </c>
      <c r="O612" s="135" t="str">
        <f>'Budget Summary'!R$6</f>
        <v>Contract 10</v>
      </c>
      <c r="P612" s="135" t="str">
        <f>'Budget Summary'!S$6</f>
        <v>Contract 11</v>
      </c>
      <c r="Q612" s="135" t="str">
        <f>'Budget Summary'!T$6</f>
        <v>Contract 12</v>
      </c>
      <c r="R612" s="135" t="str">
        <f>'Budget Summary'!U$6</f>
        <v>Contract 13</v>
      </c>
      <c r="S612" s="135" t="str">
        <f>'Budget Summary'!V$6</f>
        <v>Contract 14</v>
      </c>
      <c r="T612" s="135" t="str">
        <f>'Budget Summary'!W$6</f>
        <v>Contract 15</v>
      </c>
      <c r="U612" s="21" t="s">
        <v>286</v>
      </c>
    </row>
    <row r="613" spans="2:21" hidden="1" outlineLevel="1" x14ac:dyDescent="0.25">
      <c r="B613" t="str">
        <f>'Staffing Plan'!A9</f>
        <v>Benford, LaTrese Jamia</v>
      </c>
      <c r="D613" s="124">
        <f>Fringe!U10</f>
        <v>15.84</v>
      </c>
      <c r="F613" s="223">
        <f>$D613*'Staff Allocation %'!C8</f>
        <v>15.84</v>
      </c>
      <c r="G613" s="223">
        <f>$D613*'Staff Allocation %'!D8</f>
        <v>0</v>
      </c>
      <c r="H613" s="223">
        <f>$D613*'Staff Allocation %'!E8</f>
        <v>0</v>
      </c>
      <c r="I613" s="223">
        <f>$D613*'Staff Allocation %'!F8</f>
        <v>0</v>
      </c>
      <c r="J613" s="223">
        <f>$D613*'Staff Allocation %'!G8</f>
        <v>0</v>
      </c>
      <c r="K613" s="223">
        <f>$D613*'Staff Allocation %'!H8</f>
        <v>0</v>
      </c>
      <c r="L613" s="223">
        <f>$D613*'Staff Allocation %'!I8</f>
        <v>0</v>
      </c>
      <c r="M613" s="223">
        <f>$D613*'Staff Allocation %'!J8</f>
        <v>0</v>
      </c>
      <c r="N613" s="223">
        <f>$D613*'Staff Allocation %'!K8</f>
        <v>0</v>
      </c>
      <c r="O613" s="223">
        <f>$D613*'Staff Allocation %'!L8</f>
        <v>0</v>
      </c>
      <c r="P613" s="223">
        <f>$D613*'Staff Allocation %'!M8</f>
        <v>0</v>
      </c>
      <c r="Q613" s="223">
        <f>$D613*'Staff Allocation %'!N8</f>
        <v>0</v>
      </c>
      <c r="R613" s="223">
        <f>$D613*'Staff Allocation %'!O8</f>
        <v>0</v>
      </c>
      <c r="S613" s="223">
        <f>$D613*'Staff Allocation %'!P8</f>
        <v>0</v>
      </c>
      <c r="T613" s="223">
        <f>$D613*'Staff Allocation %'!Q8</f>
        <v>0</v>
      </c>
      <c r="U613" s="223">
        <f>SUM(F613:T613)</f>
        <v>15.84</v>
      </c>
    </row>
    <row r="614" spans="2:21" hidden="1" outlineLevel="1" x14ac:dyDescent="0.25">
      <c r="B614" t="str">
        <f>'Staffing Plan'!A10</f>
        <v>Burgess, Anya</v>
      </c>
      <c r="D614" s="124">
        <f>Fringe!U11</f>
        <v>15.84</v>
      </c>
      <c r="F614" s="223">
        <f>$D614*'Staff Allocation %'!C9</f>
        <v>0</v>
      </c>
      <c r="G614" s="223">
        <f>$D614*'Staff Allocation %'!D9</f>
        <v>0</v>
      </c>
      <c r="H614" s="223">
        <f>$D614*'Staff Allocation %'!E9</f>
        <v>15.84</v>
      </c>
      <c r="I614" s="223">
        <f>$D614*'Staff Allocation %'!F9</f>
        <v>0</v>
      </c>
      <c r="J614" s="223">
        <f>$D614*'Staff Allocation %'!G9</f>
        <v>0</v>
      </c>
      <c r="K614" s="223">
        <f>$D614*'Staff Allocation %'!H9</f>
        <v>0</v>
      </c>
      <c r="L614" s="223">
        <f>$D614*'Staff Allocation %'!I9</f>
        <v>0</v>
      </c>
      <c r="M614" s="223">
        <f>$D614*'Staff Allocation %'!J9</f>
        <v>0</v>
      </c>
      <c r="N614" s="223">
        <f>$D614*'Staff Allocation %'!K9</f>
        <v>0</v>
      </c>
      <c r="O614" s="223">
        <f>$D614*'Staff Allocation %'!L9</f>
        <v>0</v>
      </c>
      <c r="P614" s="223">
        <f>$D614*'Staff Allocation %'!M9</f>
        <v>0</v>
      </c>
      <c r="Q614" s="223">
        <f>$D614*'Staff Allocation %'!N9</f>
        <v>0</v>
      </c>
      <c r="R614" s="223">
        <f>$D614*'Staff Allocation %'!O9</f>
        <v>0</v>
      </c>
      <c r="S614" s="223">
        <f>$D614*'Staff Allocation %'!P9</f>
        <v>0</v>
      </c>
      <c r="T614" s="223">
        <f>$D614*'Staff Allocation %'!Q9</f>
        <v>0</v>
      </c>
      <c r="U614" s="223">
        <f>SUM(F614:T614)</f>
        <v>15.84</v>
      </c>
    </row>
    <row r="615" spans="2:21" hidden="1" outlineLevel="1" x14ac:dyDescent="0.25">
      <c r="B615" t="str">
        <f>'Staffing Plan'!A11</f>
        <v>Garcia, Rosalia</v>
      </c>
      <c r="D615" s="124">
        <f>Fringe!U12</f>
        <v>3.1680000000000001</v>
      </c>
      <c r="F615" s="223">
        <f>$D615*'Staff Allocation %'!C10</f>
        <v>0</v>
      </c>
      <c r="G615" s="223">
        <f>$D615*'Staff Allocation %'!D10</f>
        <v>0</v>
      </c>
      <c r="H615" s="223">
        <f>$D615*'Staff Allocation %'!E10</f>
        <v>0</v>
      </c>
      <c r="I615" s="223">
        <f>$D615*'Staff Allocation %'!F10</f>
        <v>0</v>
      </c>
      <c r="J615" s="223">
        <f>$D615*'Staff Allocation %'!G10</f>
        <v>0</v>
      </c>
      <c r="K615" s="223">
        <f>$D615*'Staff Allocation %'!H10</f>
        <v>0</v>
      </c>
      <c r="L615" s="223">
        <f>$D615*'Staff Allocation %'!I10</f>
        <v>0</v>
      </c>
      <c r="M615" s="223">
        <f>$D615*'Staff Allocation %'!J10</f>
        <v>0</v>
      </c>
      <c r="N615" s="223">
        <f>$D615*'Staff Allocation %'!K10</f>
        <v>0</v>
      </c>
      <c r="O615" s="223">
        <f>$D615*'Staff Allocation %'!L10</f>
        <v>0</v>
      </c>
      <c r="P615" s="223">
        <f>$D615*'Staff Allocation %'!M10</f>
        <v>0</v>
      </c>
      <c r="Q615" s="223">
        <f>$D615*'Staff Allocation %'!N10</f>
        <v>0</v>
      </c>
      <c r="R615" s="223">
        <f>$D615*'Staff Allocation %'!O10</f>
        <v>0</v>
      </c>
      <c r="S615" s="223">
        <f>$D615*'Staff Allocation %'!P10</f>
        <v>0</v>
      </c>
      <c r="T615" s="223">
        <f>$D615*'Staff Allocation %'!Q10</f>
        <v>0</v>
      </c>
      <c r="U615" s="223">
        <f>SUM(F615:T615)</f>
        <v>0</v>
      </c>
    </row>
    <row r="616" spans="2:21" hidden="1" outlineLevel="1" x14ac:dyDescent="0.25">
      <c r="B616" t="str">
        <f>'Staffing Plan'!A12</f>
        <v>Gutierrez, Guadalupe</v>
      </c>
      <c r="D616" s="124">
        <f>Fringe!U13</f>
        <v>15.84</v>
      </c>
      <c r="F616" s="223">
        <f>$D616*'Staff Allocation %'!C11</f>
        <v>15.84</v>
      </c>
      <c r="G616" s="223">
        <f>$D616*'Staff Allocation %'!D11</f>
        <v>0</v>
      </c>
      <c r="H616" s="223">
        <f>$D616*'Staff Allocation %'!E11</f>
        <v>0</v>
      </c>
      <c r="I616" s="223">
        <f>$D616*'Staff Allocation %'!F11</f>
        <v>0</v>
      </c>
      <c r="J616" s="223">
        <f>$D616*'Staff Allocation %'!G11</f>
        <v>0</v>
      </c>
      <c r="K616" s="223">
        <f>$D616*'Staff Allocation %'!H11</f>
        <v>0</v>
      </c>
      <c r="L616" s="223">
        <f>$D616*'Staff Allocation %'!I11</f>
        <v>0</v>
      </c>
      <c r="M616" s="223">
        <f>$D616*'Staff Allocation %'!J11</f>
        <v>0</v>
      </c>
      <c r="N616" s="223">
        <f>$D616*'Staff Allocation %'!K11</f>
        <v>0</v>
      </c>
      <c r="O616" s="223">
        <f>$D616*'Staff Allocation %'!L11</f>
        <v>0</v>
      </c>
      <c r="P616" s="223">
        <f>$D616*'Staff Allocation %'!M11</f>
        <v>0</v>
      </c>
      <c r="Q616" s="223">
        <f>$D616*'Staff Allocation %'!N11</f>
        <v>0</v>
      </c>
      <c r="R616" s="223">
        <f>$D616*'Staff Allocation %'!O11</f>
        <v>0</v>
      </c>
      <c r="S616" s="223">
        <f>$D616*'Staff Allocation %'!P11</f>
        <v>0</v>
      </c>
      <c r="T616" s="223">
        <f>$D616*'Staff Allocation %'!Q11</f>
        <v>0</v>
      </c>
      <c r="U616" s="223">
        <f>SUM(F616:T616)</f>
        <v>15.84</v>
      </c>
    </row>
    <row r="617" spans="2:21" hidden="1" outlineLevel="1" x14ac:dyDescent="0.25">
      <c r="B617" t="str">
        <f>'Staffing Plan'!A13</f>
        <v>Padilla, Maria Alicia</v>
      </c>
      <c r="D617" s="124">
        <f>Fringe!U14</f>
        <v>7.92</v>
      </c>
      <c r="F617" s="223">
        <f>$D617*'Staff Allocation %'!C12</f>
        <v>7.92</v>
      </c>
      <c r="G617" s="223">
        <f>$D617*'Staff Allocation %'!D12</f>
        <v>0</v>
      </c>
      <c r="H617" s="223">
        <f>$D617*'Staff Allocation %'!E12</f>
        <v>0</v>
      </c>
      <c r="I617" s="223">
        <f>$D617*'Staff Allocation %'!F12</f>
        <v>0</v>
      </c>
      <c r="J617" s="223">
        <f>$D617*'Staff Allocation %'!G12</f>
        <v>0</v>
      </c>
      <c r="K617" s="223">
        <f>$D617*'Staff Allocation %'!H12</f>
        <v>0</v>
      </c>
      <c r="L617" s="223">
        <f>$D617*'Staff Allocation %'!I12</f>
        <v>0</v>
      </c>
      <c r="M617" s="223">
        <f>$D617*'Staff Allocation %'!J12</f>
        <v>0</v>
      </c>
      <c r="N617" s="223">
        <f>$D617*'Staff Allocation %'!K12</f>
        <v>0</v>
      </c>
      <c r="O617" s="223">
        <f>$D617*'Staff Allocation %'!L12</f>
        <v>0</v>
      </c>
      <c r="P617" s="223">
        <f>$D617*'Staff Allocation %'!M12</f>
        <v>0</v>
      </c>
      <c r="Q617" s="223">
        <f>$D617*'Staff Allocation %'!N12</f>
        <v>0</v>
      </c>
      <c r="R617" s="223">
        <f>$D617*'Staff Allocation %'!O12</f>
        <v>0</v>
      </c>
      <c r="S617" s="223">
        <f>$D617*'Staff Allocation %'!P12</f>
        <v>0</v>
      </c>
      <c r="T617" s="223">
        <f>$D617*'Staff Allocation %'!Q12</f>
        <v>0</v>
      </c>
      <c r="U617" s="223">
        <f t="shared" ref="U617:U672" si="27">SUM(F617:T617)</f>
        <v>7.92</v>
      </c>
    </row>
    <row r="618" spans="2:21" hidden="1" outlineLevel="1" x14ac:dyDescent="0.25">
      <c r="B618" t="str">
        <f>'Staffing Plan'!A14</f>
        <v>Ramirez, Ramona D</v>
      </c>
      <c r="D618" s="124">
        <f>Fringe!U15</f>
        <v>7.92</v>
      </c>
      <c r="F618" s="223">
        <f>$D618*'Staff Allocation %'!C13</f>
        <v>7.92</v>
      </c>
      <c r="G618" s="223">
        <f>$D618*'Staff Allocation %'!D13</f>
        <v>0</v>
      </c>
      <c r="H618" s="223">
        <f>$D618*'Staff Allocation %'!E13</f>
        <v>0</v>
      </c>
      <c r="I618" s="223">
        <f>$D618*'Staff Allocation %'!F13</f>
        <v>0</v>
      </c>
      <c r="J618" s="223">
        <f>$D618*'Staff Allocation %'!G13</f>
        <v>0</v>
      </c>
      <c r="K618" s="223">
        <f>$D618*'Staff Allocation %'!H13</f>
        <v>0</v>
      </c>
      <c r="L618" s="223">
        <f>$D618*'Staff Allocation %'!I13</f>
        <v>0</v>
      </c>
      <c r="M618" s="223">
        <f>$D618*'Staff Allocation %'!J13</f>
        <v>0</v>
      </c>
      <c r="N618" s="223">
        <f>$D618*'Staff Allocation %'!K13</f>
        <v>0</v>
      </c>
      <c r="O618" s="223">
        <f>$D618*'Staff Allocation %'!L13</f>
        <v>0</v>
      </c>
      <c r="P618" s="223">
        <f>$D618*'Staff Allocation %'!M13</f>
        <v>0</v>
      </c>
      <c r="Q618" s="223">
        <f>$D618*'Staff Allocation %'!N13</f>
        <v>0</v>
      </c>
      <c r="R618" s="223">
        <f>$D618*'Staff Allocation %'!O13</f>
        <v>0</v>
      </c>
      <c r="S618" s="223">
        <f>$D618*'Staff Allocation %'!P13</f>
        <v>0</v>
      </c>
      <c r="T618" s="223">
        <f>$D618*'Staff Allocation %'!Q13</f>
        <v>0</v>
      </c>
      <c r="U618" s="223">
        <f t="shared" si="27"/>
        <v>7.92</v>
      </c>
    </row>
    <row r="619" spans="2:21" hidden="1" outlineLevel="1" x14ac:dyDescent="0.25">
      <c r="B619" t="str">
        <f>'Staffing Plan'!A15</f>
        <v>Ruiz, Oscar</v>
      </c>
      <c r="D619" s="124">
        <f>Fringe!U16</f>
        <v>3.96</v>
      </c>
      <c r="F619" s="223">
        <f>$D619*'Staff Allocation %'!C14</f>
        <v>3.96</v>
      </c>
      <c r="G619" s="223">
        <f>$D619*'Staff Allocation %'!D14</f>
        <v>0</v>
      </c>
      <c r="H619" s="223">
        <f>$D619*'Staff Allocation %'!E14</f>
        <v>0</v>
      </c>
      <c r="I619" s="223">
        <f>$D619*'Staff Allocation %'!F14</f>
        <v>0</v>
      </c>
      <c r="J619" s="223">
        <f>$D619*'Staff Allocation %'!G14</f>
        <v>0</v>
      </c>
      <c r="K619" s="223">
        <f>$D619*'Staff Allocation %'!H14</f>
        <v>0</v>
      </c>
      <c r="L619" s="223">
        <f>$D619*'Staff Allocation %'!I14</f>
        <v>0</v>
      </c>
      <c r="M619" s="223">
        <f>$D619*'Staff Allocation %'!J14</f>
        <v>0</v>
      </c>
      <c r="N619" s="223">
        <f>$D619*'Staff Allocation %'!K14</f>
        <v>0</v>
      </c>
      <c r="O619" s="223">
        <f>$D619*'Staff Allocation %'!L14</f>
        <v>0</v>
      </c>
      <c r="P619" s="223">
        <f>$D619*'Staff Allocation %'!M14</f>
        <v>0</v>
      </c>
      <c r="Q619" s="223">
        <f>$D619*'Staff Allocation %'!N14</f>
        <v>0</v>
      </c>
      <c r="R619" s="223">
        <f>$D619*'Staff Allocation %'!O14</f>
        <v>0</v>
      </c>
      <c r="S619" s="223">
        <f>$D619*'Staff Allocation %'!P14</f>
        <v>0</v>
      </c>
      <c r="T619" s="223">
        <f>$D619*'Staff Allocation %'!Q14</f>
        <v>0</v>
      </c>
      <c r="U619" s="223">
        <f t="shared" si="27"/>
        <v>3.96</v>
      </c>
    </row>
    <row r="620" spans="2:21" hidden="1" outlineLevel="1" x14ac:dyDescent="0.25">
      <c r="B620" t="str">
        <f>'Staffing Plan'!A16</f>
        <v>Teague, Michelle N</v>
      </c>
      <c r="D620" s="124">
        <f>Fringe!U17</f>
        <v>3.96</v>
      </c>
      <c r="F620" s="223">
        <f>$D620*'Staff Allocation %'!C15</f>
        <v>3.96</v>
      </c>
      <c r="G620" s="223">
        <f>$D620*'Staff Allocation %'!D15</f>
        <v>0</v>
      </c>
      <c r="H620" s="223">
        <f>$D620*'Staff Allocation %'!E15</f>
        <v>0</v>
      </c>
      <c r="I620" s="223">
        <f>$D620*'Staff Allocation %'!F15</f>
        <v>0</v>
      </c>
      <c r="J620" s="223">
        <f>$D620*'Staff Allocation %'!G15</f>
        <v>0</v>
      </c>
      <c r="K620" s="223">
        <f>$D620*'Staff Allocation %'!H15</f>
        <v>0</v>
      </c>
      <c r="L620" s="223">
        <f>$D620*'Staff Allocation %'!I15</f>
        <v>0</v>
      </c>
      <c r="M620" s="223">
        <f>$D620*'Staff Allocation %'!J15</f>
        <v>0</v>
      </c>
      <c r="N620" s="223">
        <f>$D620*'Staff Allocation %'!K15</f>
        <v>0</v>
      </c>
      <c r="O620" s="223">
        <f>$D620*'Staff Allocation %'!L15</f>
        <v>0</v>
      </c>
      <c r="P620" s="223">
        <f>$D620*'Staff Allocation %'!M15</f>
        <v>0</v>
      </c>
      <c r="Q620" s="223">
        <f>$D620*'Staff Allocation %'!N15</f>
        <v>0</v>
      </c>
      <c r="R620" s="223">
        <f>$D620*'Staff Allocation %'!O15</f>
        <v>0</v>
      </c>
      <c r="S620" s="223">
        <f>$D620*'Staff Allocation %'!P15</f>
        <v>0</v>
      </c>
      <c r="T620" s="223">
        <f>$D620*'Staff Allocation %'!Q15</f>
        <v>0</v>
      </c>
      <c r="U620" s="223">
        <f t="shared" si="27"/>
        <v>3.96</v>
      </c>
    </row>
    <row r="621" spans="2:21" hidden="1" outlineLevel="1" x14ac:dyDescent="0.25">
      <c r="B621" t="str">
        <f>'Staffing Plan'!A17</f>
        <v>Chelsia Stallworth</v>
      </c>
      <c r="D621" s="124">
        <f>Fringe!U18</f>
        <v>10.56</v>
      </c>
      <c r="F621" s="223">
        <f>$D621*'Staff Allocation %'!C16</f>
        <v>10.56</v>
      </c>
      <c r="G621" s="223">
        <f>$D621*'Staff Allocation %'!D16</f>
        <v>0</v>
      </c>
      <c r="H621" s="223">
        <f>$D621*'Staff Allocation %'!E16</f>
        <v>0</v>
      </c>
      <c r="I621" s="223">
        <f>$D621*'Staff Allocation %'!F16</f>
        <v>0</v>
      </c>
      <c r="J621" s="223">
        <f>$D621*'Staff Allocation %'!G16</f>
        <v>0</v>
      </c>
      <c r="K621" s="223">
        <f>$D621*'Staff Allocation %'!H16</f>
        <v>0</v>
      </c>
      <c r="L621" s="223">
        <f>$D621*'Staff Allocation %'!I16</f>
        <v>0</v>
      </c>
      <c r="M621" s="223">
        <f>$D621*'Staff Allocation %'!J16</f>
        <v>0</v>
      </c>
      <c r="N621" s="223">
        <f>$D621*'Staff Allocation %'!K16</f>
        <v>0</v>
      </c>
      <c r="O621" s="223">
        <f>$D621*'Staff Allocation %'!L16</f>
        <v>0</v>
      </c>
      <c r="P621" s="223">
        <f>$D621*'Staff Allocation %'!M16</f>
        <v>0</v>
      </c>
      <c r="Q621" s="223">
        <f>$D621*'Staff Allocation %'!N16</f>
        <v>0</v>
      </c>
      <c r="R621" s="223">
        <f>$D621*'Staff Allocation %'!O16</f>
        <v>0</v>
      </c>
      <c r="S621" s="223">
        <f>$D621*'Staff Allocation %'!P16</f>
        <v>0</v>
      </c>
      <c r="T621" s="223">
        <f>$D621*'Staff Allocation %'!Q16</f>
        <v>0</v>
      </c>
      <c r="U621" s="223">
        <f t="shared" si="27"/>
        <v>10.56</v>
      </c>
    </row>
    <row r="622" spans="2:21" hidden="1" outlineLevel="1" x14ac:dyDescent="0.25">
      <c r="B622" t="str">
        <f>'Staffing Plan'!A18</f>
        <v xml:space="preserve">Vacant </v>
      </c>
      <c r="D622" s="124">
        <f>Fringe!U19</f>
        <v>1.056</v>
      </c>
      <c r="F622" s="223">
        <f>$D622*'Staff Allocation %'!C17</f>
        <v>0</v>
      </c>
      <c r="G622" s="223">
        <f>$D622*'Staff Allocation %'!D17</f>
        <v>0</v>
      </c>
      <c r="H622" s="223">
        <f>$D622*'Staff Allocation %'!E17</f>
        <v>0</v>
      </c>
      <c r="I622" s="223">
        <f>$D622*'Staff Allocation %'!F17</f>
        <v>0</v>
      </c>
      <c r="J622" s="223">
        <f>$D622*'Staff Allocation %'!G17</f>
        <v>0</v>
      </c>
      <c r="K622" s="223">
        <f>$D622*'Staff Allocation %'!H17</f>
        <v>0</v>
      </c>
      <c r="L622" s="223">
        <f>$D622*'Staff Allocation %'!I17</f>
        <v>0</v>
      </c>
      <c r="M622" s="223">
        <f>$D622*'Staff Allocation %'!J17</f>
        <v>0</v>
      </c>
      <c r="N622" s="223">
        <f>$D622*'Staff Allocation %'!K17</f>
        <v>0</v>
      </c>
      <c r="O622" s="223">
        <f>$D622*'Staff Allocation %'!L17</f>
        <v>0</v>
      </c>
      <c r="P622" s="223">
        <f>$D622*'Staff Allocation %'!M17</f>
        <v>0</v>
      </c>
      <c r="Q622" s="223">
        <f>$D622*'Staff Allocation %'!N17</f>
        <v>0</v>
      </c>
      <c r="R622" s="223">
        <f>$D622*'Staff Allocation %'!O17</f>
        <v>0</v>
      </c>
      <c r="S622" s="223">
        <f>$D622*'Staff Allocation %'!P17</f>
        <v>0</v>
      </c>
      <c r="T622" s="223">
        <f>$D622*'Staff Allocation %'!Q17</f>
        <v>0</v>
      </c>
      <c r="U622" s="223">
        <f t="shared" si="27"/>
        <v>0</v>
      </c>
    </row>
    <row r="623" spans="2:21" hidden="1" outlineLevel="1" x14ac:dyDescent="0.25">
      <c r="B623">
        <f>'Staffing Plan'!A19</f>
        <v>0</v>
      </c>
      <c r="D623" s="124">
        <f>Fringe!U20</f>
        <v>15.84</v>
      </c>
      <c r="F623" s="223">
        <f>$D623*'Staff Allocation %'!C18</f>
        <v>0</v>
      </c>
      <c r="G623" s="223">
        <f>$D623*'Staff Allocation %'!D18</f>
        <v>0</v>
      </c>
      <c r="H623" s="223">
        <f>$D623*'Staff Allocation %'!E18</f>
        <v>0</v>
      </c>
      <c r="I623" s="223">
        <f>$D623*'Staff Allocation %'!F18</f>
        <v>0</v>
      </c>
      <c r="J623" s="223">
        <f>$D623*'Staff Allocation %'!G18</f>
        <v>0</v>
      </c>
      <c r="K623" s="223">
        <f>$D623*'Staff Allocation %'!H18</f>
        <v>0</v>
      </c>
      <c r="L623" s="223">
        <f>$D623*'Staff Allocation %'!I18</f>
        <v>0</v>
      </c>
      <c r="M623" s="223">
        <f>$D623*'Staff Allocation %'!J18</f>
        <v>0</v>
      </c>
      <c r="N623" s="223">
        <f>$D623*'Staff Allocation %'!K18</f>
        <v>0</v>
      </c>
      <c r="O623" s="223">
        <f>$D623*'Staff Allocation %'!L18</f>
        <v>0</v>
      </c>
      <c r="P623" s="223">
        <f>$D623*'Staff Allocation %'!M18</f>
        <v>0</v>
      </c>
      <c r="Q623" s="223">
        <f>$D623*'Staff Allocation %'!N18</f>
        <v>0</v>
      </c>
      <c r="R623" s="223">
        <f>$D623*'Staff Allocation %'!O18</f>
        <v>0</v>
      </c>
      <c r="S623" s="223">
        <f>$D623*'Staff Allocation %'!P18</f>
        <v>0</v>
      </c>
      <c r="T623" s="223">
        <f>$D623*'Staff Allocation %'!Q18</f>
        <v>0</v>
      </c>
      <c r="U623" s="223">
        <f t="shared" si="27"/>
        <v>0</v>
      </c>
    </row>
    <row r="624" spans="2:21" hidden="1" outlineLevel="1" x14ac:dyDescent="0.25">
      <c r="B624">
        <f>'Staffing Plan'!A20</f>
        <v>0</v>
      </c>
      <c r="D624" s="124">
        <f>Fringe!U21</f>
        <v>10.56</v>
      </c>
      <c r="F624" s="223">
        <f>$D624*'Staff Allocation %'!C19</f>
        <v>0</v>
      </c>
      <c r="G624" s="223">
        <f>$D624*'Staff Allocation %'!D19</f>
        <v>0</v>
      </c>
      <c r="H624" s="223">
        <f>$D624*'Staff Allocation %'!E19</f>
        <v>0</v>
      </c>
      <c r="I624" s="223">
        <f>$D624*'Staff Allocation %'!F19</f>
        <v>0</v>
      </c>
      <c r="J624" s="223">
        <f>$D624*'Staff Allocation %'!G19</f>
        <v>0</v>
      </c>
      <c r="K624" s="223">
        <f>$D624*'Staff Allocation %'!H19</f>
        <v>0</v>
      </c>
      <c r="L624" s="223">
        <f>$D624*'Staff Allocation %'!I19</f>
        <v>0</v>
      </c>
      <c r="M624" s="223">
        <f>$D624*'Staff Allocation %'!J19</f>
        <v>0</v>
      </c>
      <c r="N624" s="223">
        <f>$D624*'Staff Allocation %'!K19</f>
        <v>0</v>
      </c>
      <c r="O624" s="223">
        <f>$D624*'Staff Allocation %'!L19</f>
        <v>0</v>
      </c>
      <c r="P624" s="223">
        <f>$D624*'Staff Allocation %'!M19</f>
        <v>0</v>
      </c>
      <c r="Q624" s="223">
        <f>$D624*'Staff Allocation %'!N19</f>
        <v>0</v>
      </c>
      <c r="R624" s="223">
        <f>$D624*'Staff Allocation %'!O19</f>
        <v>0</v>
      </c>
      <c r="S624" s="223">
        <f>$D624*'Staff Allocation %'!P19</f>
        <v>0</v>
      </c>
      <c r="T624" s="223">
        <f>$D624*'Staff Allocation %'!Q19</f>
        <v>0</v>
      </c>
      <c r="U624" s="223">
        <f t="shared" si="27"/>
        <v>0</v>
      </c>
    </row>
    <row r="625" spans="2:21" hidden="1" outlineLevel="1" x14ac:dyDescent="0.25">
      <c r="B625" t="str">
        <f>'Staffing Plan'!A21</f>
        <v>Vacant</v>
      </c>
      <c r="D625" s="124">
        <f>Fringe!U22</f>
        <v>10.56</v>
      </c>
      <c r="F625" s="223">
        <f>$D625*'Staff Allocation %'!C20</f>
        <v>10.56</v>
      </c>
      <c r="G625" s="223">
        <f>$D625*'Staff Allocation %'!D20</f>
        <v>0</v>
      </c>
      <c r="H625" s="223">
        <f>$D625*'Staff Allocation %'!E20</f>
        <v>0</v>
      </c>
      <c r="I625" s="223">
        <f>$D625*'Staff Allocation %'!F20</f>
        <v>0</v>
      </c>
      <c r="J625" s="223">
        <f>$D625*'Staff Allocation %'!G20</f>
        <v>0</v>
      </c>
      <c r="K625" s="223">
        <f>$D625*'Staff Allocation %'!H20</f>
        <v>0</v>
      </c>
      <c r="L625" s="223">
        <f>$D625*'Staff Allocation %'!I20</f>
        <v>0</v>
      </c>
      <c r="M625" s="223">
        <f>$D625*'Staff Allocation %'!J20</f>
        <v>0</v>
      </c>
      <c r="N625" s="223">
        <f>$D625*'Staff Allocation %'!K20</f>
        <v>0</v>
      </c>
      <c r="O625" s="223">
        <f>$D625*'Staff Allocation %'!L20</f>
        <v>0</v>
      </c>
      <c r="P625" s="223">
        <f>$D625*'Staff Allocation %'!M20</f>
        <v>0</v>
      </c>
      <c r="Q625" s="223">
        <f>$D625*'Staff Allocation %'!N20</f>
        <v>0</v>
      </c>
      <c r="R625" s="223">
        <f>$D625*'Staff Allocation %'!O20</f>
        <v>0</v>
      </c>
      <c r="S625" s="223">
        <f>$D625*'Staff Allocation %'!P20</f>
        <v>0</v>
      </c>
      <c r="T625" s="223">
        <f>$D625*'Staff Allocation %'!Q20</f>
        <v>0</v>
      </c>
      <c r="U625" s="223">
        <f t="shared" si="27"/>
        <v>10.56</v>
      </c>
    </row>
    <row r="626" spans="2:21" hidden="1" outlineLevel="1" x14ac:dyDescent="0.25">
      <c r="B626">
        <f>'Staffing Plan'!A22</f>
        <v>0</v>
      </c>
      <c r="D626" s="124">
        <f>Fringe!U23</f>
        <v>0</v>
      </c>
      <c r="F626" s="223">
        <f>$D626*'Staff Allocation %'!C21</f>
        <v>0</v>
      </c>
      <c r="G626" s="223">
        <f>$D626*'Staff Allocation %'!D21</f>
        <v>0</v>
      </c>
      <c r="H626" s="223">
        <f>$D626*'Staff Allocation %'!E21</f>
        <v>0</v>
      </c>
      <c r="I626" s="223">
        <f>$D626*'Staff Allocation %'!F21</f>
        <v>0</v>
      </c>
      <c r="J626" s="223">
        <f>$D626*'Staff Allocation %'!G21</f>
        <v>0</v>
      </c>
      <c r="K626" s="223">
        <f>$D626*'Staff Allocation %'!H21</f>
        <v>0</v>
      </c>
      <c r="L626" s="223">
        <f>$D626*'Staff Allocation %'!I21</f>
        <v>0</v>
      </c>
      <c r="M626" s="223">
        <f>$D626*'Staff Allocation %'!J21</f>
        <v>0</v>
      </c>
      <c r="N626" s="223">
        <f>$D626*'Staff Allocation %'!K21</f>
        <v>0</v>
      </c>
      <c r="O626" s="223">
        <f>$D626*'Staff Allocation %'!L21</f>
        <v>0</v>
      </c>
      <c r="P626" s="223">
        <f>$D626*'Staff Allocation %'!M21</f>
        <v>0</v>
      </c>
      <c r="Q626" s="223">
        <f>$D626*'Staff Allocation %'!N21</f>
        <v>0</v>
      </c>
      <c r="R626" s="223">
        <f>$D626*'Staff Allocation %'!O21</f>
        <v>0</v>
      </c>
      <c r="S626" s="223">
        <f>$D626*'Staff Allocation %'!P21</f>
        <v>0</v>
      </c>
      <c r="T626" s="223">
        <f>$D626*'Staff Allocation %'!Q21</f>
        <v>0</v>
      </c>
      <c r="U626" s="223">
        <f t="shared" si="27"/>
        <v>0</v>
      </c>
    </row>
    <row r="627" spans="2:21" hidden="1" outlineLevel="1" x14ac:dyDescent="0.25">
      <c r="B627" t="str">
        <f>'Staffing Plan'!A23</f>
        <v>Vacant</v>
      </c>
      <c r="D627" s="124">
        <f>Fringe!U24</f>
        <v>10.56</v>
      </c>
      <c r="F627" s="223">
        <f>$D627*'Staff Allocation %'!C22</f>
        <v>0</v>
      </c>
      <c r="G627" s="223">
        <f>$D627*'Staff Allocation %'!D22</f>
        <v>0</v>
      </c>
      <c r="H627" s="223">
        <f>$D627*'Staff Allocation %'!E22</f>
        <v>0</v>
      </c>
      <c r="I627" s="223">
        <f>$D627*'Staff Allocation %'!F22</f>
        <v>0</v>
      </c>
      <c r="J627" s="223">
        <f>$D627*'Staff Allocation %'!G22</f>
        <v>0</v>
      </c>
      <c r="K627" s="223">
        <f>$D627*'Staff Allocation %'!H22</f>
        <v>0</v>
      </c>
      <c r="L627" s="223">
        <f>$D627*'Staff Allocation %'!I22</f>
        <v>0</v>
      </c>
      <c r="M627" s="223">
        <f>$D627*'Staff Allocation %'!J22</f>
        <v>0</v>
      </c>
      <c r="N627" s="223">
        <f>$D627*'Staff Allocation %'!K22</f>
        <v>0</v>
      </c>
      <c r="O627" s="223">
        <f>$D627*'Staff Allocation %'!L22</f>
        <v>0</v>
      </c>
      <c r="P627" s="223">
        <f>$D627*'Staff Allocation %'!M22</f>
        <v>0</v>
      </c>
      <c r="Q627" s="223">
        <f>$D627*'Staff Allocation %'!N22</f>
        <v>0</v>
      </c>
      <c r="R627" s="223">
        <f>$D627*'Staff Allocation %'!O22</f>
        <v>0</v>
      </c>
      <c r="S627" s="223">
        <f>$D627*'Staff Allocation %'!P22</f>
        <v>0</v>
      </c>
      <c r="T627" s="223">
        <f>$D627*'Staff Allocation %'!Q22</f>
        <v>0</v>
      </c>
      <c r="U627" s="223">
        <f t="shared" si="27"/>
        <v>0</v>
      </c>
    </row>
    <row r="628" spans="2:21" hidden="1" outlineLevel="1" x14ac:dyDescent="0.25">
      <c r="B628" t="str">
        <f>'Staffing Plan'!A24</f>
        <v>CSF Performance Pay/ Avid Teaching</v>
      </c>
      <c r="D628" s="124">
        <f>Fringe!U25</f>
        <v>10.56</v>
      </c>
      <c r="F628" s="223">
        <f>$D628*'Staff Allocation %'!C23</f>
        <v>0</v>
      </c>
      <c r="G628" s="223">
        <f>$D628*'Staff Allocation %'!D23</f>
        <v>10.56</v>
      </c>
      <c r="H628" s="223">
        <f>$D628*'Staff Allocation %'!E23</f>
        <v>0</v>
      </c>
      <c r="I628" s="223">
        <f>$D628*'Staff Allocation %'!F23</f>
        <v>0</v>
      </c>
      <c r="J628" s="223">
        <f>$D628*'Staff Allocation %'!G23</f>
        <v>0</v>
      </c>
      <c r="K628" s="223">
        <f>$D628*'Staff Allocation %'!H23</f>
        <v>0</v>
      </c>
      <c r="L628" s="223">
        <f>$D628*'Staff Allocation %'!I23</f>
        <v>0</v>
      </c>
      <c r="M628" s="223">
        <f>$D628*'Staff Allocation %'!J23</f>
        <v>0</v>
      </c>
      <c r="N628" s="223">
        <f>$D628*'Staff Allocation %'!K23</f>
        <v>0</v>
      </c>
      <c r="O628" s="223">
        <f>$D628*'Staff Allocation %'!L23</f>
        <v>0</v>
      </c>
      <c r="P628" s="223">
        <f>$D628*'Staff Allocation %'!M23</f>
        <v>0</v>
      </c>
      <c r="Q628" s="223">
        <f>$D628*'Staff Allocation %'!N23</f>
        <v>0</v>
      </c>
      <c r="R628" s="223">
        <f>$D628*'Staff Allocation %'!O23</f>
        <v>0</v>
      </c>
      <c r="S628" s="223">
        <f>$D628*'Staff Allocation %'!P23</f>
        <v>0</v>
      </c>
      <c r="T628" s="223">
        <f>$D628*'Staff Allocation %'!Q23</f>
        <v>0</v>
      </c>
      <c r="U628" s="223">
        <f t="shared" si="27"/>
        <v>10.56</v>
      </c>
    </row>
    <row r="629" spans="2:21" hidden="1" outlineLevel="1" x14ac:dyDescent="0.25">
      <c r="B629" t="str">
        <f>'Staffing Plan'!A25</f>
        <v>Mares, Yizza</v>
      </c>
      <c r="D629" s="124">
        <f>Fringe!U26</f>
        <v>3.1680000000000001</v>
      </c>
      <c r="F629" s="223">
        <f>$D629*'Staff Allocation %'!C24</f>
        <v>0</v>
      </c>
      <c r="G629" s="223">
        <f>$D629*'Staff Allocation %'!D24</f>
        <v>0</v>
      </c>
      <c r="H629" s="223">
        <f>$D629*'Staff Allocation %'!E24</f>
        <v>3.1680000000000001</v>
      </c>
      <c r="I629" s="223">
        <f>$D629*'Staff Allocation %'!F24</f>
        <v>0</v>
      </c>
      <c r="J629" s="223">
        <f>$D629*'Staff Allocation %'!G24</f>
        <v>0</v>
      </c>
      <c r="K629" s="223">
        <f>$D629*'Staff Allocation %'!H24</f>
        <v>0</v>
      </c>
      <c r="L629" s="223">
        <f>$D629*'Staff Allocation %'!I24</f>
        <v>0</v>
      </c>
      <c r="M629" s="223">
        <f>$D629*'Staff Allocation %'!J24</f>
        <v>0</v>
      </c>
      <c r="N629" s="223">
        <f>$D629*'Staff Allocation %'!K24</f>
        <v>0</v>
      </c>
      <c r="O629" s="223">
        <f>$D629*'Staff Allocation %'!L24</f>
        <v>0</v>
      </c>
      <c r="P629" s="223">
        <f>$D629*'Staff Allocation %'!M24</f>
        <v>0</v>
      </c>
      <c r="Q629" s="223">
        <f>$D629*'Staff Allocation %'!N24</f>
        <v>0</v>
      </c>
      <c r="R629" s="223">
        <f>$D629*'Staff Allocation %'!O24</f>
        <v>0</v>
      </c>
      <c r="S629" s="223">
        <f>$D629*'Staff Allocation %'!P24</f>
        <v>0</v>
      </c>
      <c r="T629" s="223">
        <f>$D629*'Staff Allocation %'!Q24</f>
        <v>0</v>
      </c>
      <c r="U629" s="223">
        <f t="shared" si="27"/>
        <v>3.1680000000000001</v>
      </c>
    </row>
    <row r="630" spans="2:21" hidden="1" outlineLevel="1" x14ac:dyDescent="0.25">
      <c r="B630" t="str">
        <f>'Staffing Plan'!A26</f>
        <v>Employee 18</v>
      </c>
      <c r="D630" s="124">
        <f>Fringe!U27</f>
        <v>0</v>
      </c>
      <c r="F630" s="223">
        <f>$D630*'Staff Allocation %'!C25</f>
        <v>0</v>
      </c>
      <c r="G630" s="223">
        <f>$D630*'Staff Allocation %'!D25</f>
        <v>0</v>
      </c>
      <c r="H630" s="223">
        <f>$D630*'Staff Allocation %'!E25</f>
        <v>0</v>
      </c>
      <c r="I630" s="223">
        <f>$D630*'Staff Allocation %'!F25</f>
        <v>0</v>
      </c>
      <c r="J630" s="223">
        <f>$D630*'Staff Allocation %'!G25</f>
        <v>0</v>
      </c>
      <c r="K630" s="223">
        <f>$D630*'Staff Allocation %'!H25</f>
        <v>0</v>
      </c>
      <c r="L630" s="223">
        <f>$D630*'Staff Allocation %'!I25</f>
        <v>0</v>
      </c>
      <c r="M630" s="223">
        <f>$D630*'Staff Allocation %'!J25</f>
        <v>0</v>
      </c>
      <c r="N630" s="223">
        <f>$D630*'Staff Allocation %'!K25</f>
        <v>0</v>
      </c>
      <c r="O630" s="223">
        <f>$D630*'Staff Allocation %'!L25</f>
        <v>0</v>
      </c>
      <c r="P630" s="223">
        <f>$D630*'Staff Allocation %'!M25</f>
        <v>0</v>
      </c>
      <c r="Q630" s="223">
        <f>$D630*'Staff Allocation %'!N25</f>
        <v>0</v>
      </c>
      <c r="R630" s="223">
        <f>$D630*'Staff Allocation %'!O25</f>
        <v>0</v>
      </c>
      <c r="S630" s="223">
        <f>$D630*'Staff Allocation %'!P25</f>
        <v>0</v>
      </c>
      <c r="T630" s="223">
        <f>$D630*'Staff Allocation %'!Q25</f>
        <v>0</v>
      </c>
      <c r="U630" s="223">
        <f t="shared" si="27"/>
        <v>0</v>
      </c>
    </row>
    <row r="631" spans="2:21" hidden="1" outlineLevel="1" x14ac:dyDescent="0.25">
      <c r="B631" t="str">
        <f>'Staffing Plan'!A27</f>
        <v>Employee 19</v>
      </c>
      <c r="D631" s="124">
        <f>Fringe!U28</f>
        <v>0</v>
      </c>
      <c r="F631" s="223">
        <f>$D631*'Staff Allocation %'!C26</f>
        <v>0</v>
      </c>
      <c r="G631" s="223">
        <f>$D631*'Staff Allocation %'!D26</f>
        <v>0</v>
      </c>
      <c r="H631" s="223">
        <f>$D631*'Staff Allocation %'!E26</f>
        <v>0</v>
      </c>
      <c r="I631" s="223">
        <f>$D631*'Staff Allocation %'!F26</f>
        <v>0</v>
      </c>
      <c r="J631" s="223">
        <f>$D631*'Staff Allocation %'!G26</f>
        <v>0</v>
      </c>
      <c r="K631" s="223">
        <f>$D631*'Staff Allocation %'!H26</f>
        <v>0</v>
      </c>
      <c r="L631" s="223">
        <f>$D631*'Staff Allocation %'!I26</f>
        <v>0</v>
      </c>
      <c r="M631" s="223">
        <f>$D631*'Staff Allocation %'!J26</f>
        <v>0</v>
      </c>
      <c r="N631" s="223">
        <f>$D631*'Staff Allocation %'!K26</f>
        <v>0</v>
      </c>
      <c r="O631" s="223">
        <f>$D631*'Staff Allocation %'!L26</f>
        <v>0</v>
      </c>
      <c r="P631" s="223">
        <f>$D631*'Staff Allocation %'!M26</f>
        <v>0</v>
      </c>
      <c r="Q631" s="223">
        <f>$D631*'Staff Allocation %'!N26</f>
        <v>0</v>
      </c>
      <c r="R631" s="223">
        <f>$D631*'Staff Allocation %'!O26</f>
        <v>0</v>
      </c>
      <c r="S631" s="223">
        <f>$D631*'Staff Allocation %'!P26</f>
        <v>0</v>
      </c>
      <c r="T631" s="223">
        <f>$D631*'Staff Allocation %'!Q26</f>
        <v>0</v>
      </c>
      <c r="U631" s="223">
        <f t="shared" si="27"/>
        <v>0</v>
      </c>
    </row>
    <row r="632" spans="2:21" hidden="1" outlineLevel="1" x14ac:dyDescent="0.25">
      <c r="B632" t="str">
        <f>'Staffing Plan'!A28</f>
        <v>Employee 20</v>
      </c>
      <c r="D632" s="124">
        <f>Fringe!U29</f>
        <v>0</v>
      </c>
      <c r="F632" s="223">
        <f>$D632*'Staff Allocation %'!C27</f>
        <v>0</v>
      </c>
      <c r="G632" s="223">
        <f>$D632*'Staff Allocation %'!D27</f>
        <v>0</v>
      </c>
      <c r="H632" s="223">
        <f>$D632*'Staff Allocation %'!E27</f>
        <v>0</v>
      </c>
      <c r="I632" s="223">
        <f>$D632*'Staff Allocation %'!F27</f>
        <v>0</v>
      </c>
      <c r="J632" s="223">
        <f>$D632*'Staff Allocation %'!G27</f>
        <v>0</v>
      </c>
      <c r="K632" s="223">
        <f>$D632*'Staff Allocation %'!H27</f>
        <v>0</v>
      </c>
      <c r="L632" s="223">
        <f>$D632*'Staff Allocation %'!I27</f>
        <v>0</v>
      </c>
      <c r="M632" s="223">
        <f>$D632*'Staff Allocation %'!J27</f>
        <v>0</v>
      </c>
      <c r="N632" s="223">
        <f>$D632*'Staff Allocation %'!K27</f>
        <v>0</v>
      </c>
      <c r="O632" s="223">
        <f>$D632*'Staff Allocation %'!L27</f>
        <v>0</v>
      </c>
      <c r="P632" s="223">
        <f>$D632*'Staff Allocation %'!M27</f>
        <v>0</v>
      </c>
      <c r="Q632" s="223">
        <f>$D632*'Staff Allocation %'!N27</f>
        <v>0</v>
      </c>
      <c r="R632" s="223">
        <f>$D632*'Staff Allocation %'!O27</f>
        <v>0</v>
      </c>
      <c r="S632" s="223">
        <f>$D632*'Staff Allocation %'!P27</f>
        <v>0</v>
      </c>
      <c r="T632" s="223">
        <f>$D632*'Staff Allocation %'!Q27</f>
        <v>0</v>
      </c>
      <c r="U632" s="223">
        <f t="shared" si="27"/>
        <v>0</v>
      </c>
    </row>
    <row r="633" spans="2:21" hidden="1" outlineLevel="1" x14ac:dyDescent="0.25">
      <c r="B633" t="str">
        <f>'Staffing Plan'!A29</f>
        <v>Employee 21</v>
      </c>
      <c r="D633" s="124">
        <f>Fringe!U30</f>
        <v>0</v>
      </c>
      <c r="F633" s="223">
        <f>$D633*'Staff Allocation %'!C28</f>
        <v>0</v>
      </c>
      <c r="G633" s="223">
        <f>$D633*'Staff Allocation %'!D28</f>
        <v>0</v>
      </c>
      <c r="H633" s="223">
        <f>$D633*'Staff Allocation %'!E28</f>
        <v>0</v>
      </c>
      <c r="I633" s="223">
        <f>$D633*'Staff Allocation %'!F28</f>
        <v>0</v>
      </c>
      <c r="J633" s="223">
        <f>$D633*'Staff Allocation %'!G28</f>
        <v>0</v>
      </c>
      <c r="K633" s="223">
        <f>$D633*'Staff Allocation %'!H28</f>
        <v>0</v>
      </c>
      <c r="L633" s="223">
        <f>$D633*'Staff Allocation %'!I28</f>
        <v>0</v>
      </c>
      <c r="M633" s="223">
        <f>$D633*'Staff Allocation %'!J28</f>
        <v>0</v>
      </c>
      <c r="N633" s="223">
        <f>$D633*'Staff Allocation %'!K28</f>
        <v>0</v>
      </c>
      <c r="O633" s="223">
        <f>$D633*'Staff Allocation %'!L28</f>
        <v>0</v>
      </c>
      <c r="P633" s="223">
        <f>$D633*'Staff Allocation %'!M28</f>
        <v>0</v>
      </c>
      <c r="Q633" s="223">
        <f>$D633*'Staff Allocation %'!N28</f>
        <v>0</v>
      </c>
      <c r="R633" s="223">
        <f>$D633*'Staff Allocation %'!O28</f>
        <v>0</v>
      </c>
      <c r="S633" s="223">
        <f>$D633*'Staff Allocation %'!P28</f>
        <v>0</v>
      </c>
      <c r="T633" s="223">
        <f>$D633*'Staff Allocation %'!Q28</f>
        <v>0</v>
      </c>
      <c r="U633" s="223">
        <f t="shared" si="27"/>
        <v>0</v>
      </c>
    </row>
    <row r="634" spans="2:21" hidden="1" outlineLevel="1" x14ac:dyDescent="0.25">
      <c r="B634" t="str">
        <f>'Staffing Plan'!A30</f>
        <v>Employee 22</v>
      </c>
      <c r="D634" s="124">
        <f>Fringe!U31</f>
        <v>0</v>
      </c>
      <c r="F634" s="223">
        <f>$D634*'Staff Allocation %'!C29</f>
        <v>0</v>
      </c>
      <c r="G634" s="223">
        <f>$D634*'Staff Allocation %'!D29</f>
        <v>0</v>
      </c>
      <c r="H634" s="223">
        <f>$D634*'Staff Allocation %'!E29</f>
        <v>0</v>
      </c>
      <c r="I634" s="223">
        <f>$D634*'Staff Allocation %'!F29</f>
        <v>0</v>
      </c>
      <c r="J634" s="223">
        <f>$D634*'Staff Allocation %'!G29</f>
        <v>0</v>
      </c>
      <c r="K634" s="223">
        <f>$D634*'Staff Allocation %'!H29</f>
        <v>0</v>
      </c>
      <c r="L634" s="223">
        <f>$D634*'Staff Allocation %'!I29</f>
        <v>0</v>
      </c>
      <c r="M634" s="223">
        <f>$D634*'Staff Allocation %'!J29</f>
        <v>0</v>
      </c>
      <c r="N634" s="223">
        <f>$D634*'Staff Allocation %'!K29</f>
        <v>0</v>
      </c>
      <c r="O634" s="223">
        <f>$D634*'Staff Allocation %'!L29</f>
        <v>0</v>
      </c>
      <c r="P634" s="223">
        <f>$D634*'Staff Allocation %'!M29</f>
        <v>0</v>
      </c>
      <c r="Q634" s="223">
        <f>$D634*'Staff Allocation %'!N29</f>
        <v>0</v>
      </c>
      <c r="R634" s="223">
        <f>$D634*'Staff Allocation %'!O29</f>
        <v>0</v>
      </c>
      <c r="S634" s="223">
        <f>$D634*'Staff Allocation %'!P29</f>
        <v>0</v>
      </c>
      <c r="T634" s="223">
        <f>$D634*'Staff Allocation %'!Q29</f>
        <v>0</v>
      </c>
      <c r="U634" s="223">
        <f t="shared" si="27"/>
        <v>0</v>
      </c>
    </row>
    <row r="635" spans="2:21" hidden="1" outlineLevel="1" x14ac:dyDescent="0.25">
      <c r="B635" t="str">
        <f>'Staffing Plan'!A31</f>
        <v>Employee 23</v>
      </c>
      <c r="D635" s="124">
        <f>Fringe!U32</f>
        <v>0</v>
      </c>
      <c r="F635" s="223">
        <f>$D635*'Staff Allocation %'!C30</f>
        <v>0</v>
      </c>
      <c r="G635" s="223">
        <f>$D635*'Staff Allocation %'!D30</f>
        <v>0</v>
      </c>
      <c r="H635" s="223">
        <f>$D635*'Staff Allocation %'!E30</f>
        <v>0</v>
      </c>
      <c r="I635" s="223">
        <f>$D635*'Staff Allocation %'!F30</f>
        <v>0</v>
      </c>
      <c r="J635" s="223">
        <f>$D635*'Staff Allocation %'!G30</f>
        <v>0</v>
      </c>
      <c r="K635" s="223">
        <f>$D635*'Staff Allocation %'!H30</f>
        <v>0</v>
      </c>
      <c r="L635" s="223">
        <f>$D635*'Staff Allocation %'!I30</f>
        <v>0</v>
      </c>
      <c r="M635" s="223">
        <f>$D635*'Staff Allocation %'!J30</f>
        <v>0</v>
      </c>
      <c r="N635" s="223">
        <f>$D635*'Staff Allocation %'!K30</f>
        <v>0</v>
      </c>
      <c r="O635" s="223">
        <f>$D635*'Staff Allocation %'!L30</f>
        <v>0</v>
      </c>
      <c r="P635" s="223">
        <f>$D635*'Staff Allocation %'!M30</f>
        <v>0</v>
      </c>
      <c r="Q635" s="223">
        <f>$D635*'Staff Allocation %'!N30</f>
        <v>0</v>
      </c>
      <c r="R635" s="223">
        <f>$D635*'Staff Allocation %'!O30</f>
        <v>0</v>
      </c>
      <c r="S635" s="223">
        <f>$D635*'Staff Allocation %'!P30</f>
        <v>0</v>
      </c>
      <c r="T635" s="223">
        <f>$D635*'Staff Allocation %'!Q30</f>
        <v>0</v>
      </c>
      <c r="U635" s="223">
        <f t="shared" si="27"/>
        <v>0</v>
      </c>
    </row>
    <row r="636" spans="2:21" hidden="1" outlineLevel="1" x14ac:dyDescent="0.25">
      <c r="B636" t="str">
        <f>'Staffing Plan'!A32</f>
        <v>Employee 24</v>
      </c>
      <c r="D636" s="124">
        <f>Fringe!U33</f>
        <v>0</v>
      </c>
      <c r="F636" s="223">
        <f>$D636*'Staff Allocation %'!C31</f>
        <v>0</v>
      </c>
      <c r="G636" s="223">
        <f>$D636*'Staff Allocation %'!D31</f>
        <v>0</v>
      </c>
      <c r="H636" s="223">
        <f>$D636*'Staff Allocation %'!E31</f>
        <v>0</v>
      </c>
      <c r="I636" s="223">
        <f>$D636*'Staff Allocation %'!F31</f>
        <v>0</v>
      </c>
      <c r="J636" s="223">
        <f>$D636*'Staff Allocation %'!G31</f>
        <v>0</v>
      </c>
      <c r="K636" s="223">
        <f>$D636*'Staff Allocation %'!H31</f>
        <v>0</v>
      </c>
      <c r="L636" s="223">
        <f>$D636*'Staff Allocation %'!I31</f>
        <v>0</v>
      </c>
      <c r="M636" s="223">
        <f>$D636*'Staff Allocation %'!J31</f>
        <v>0</v>
      </c>
      <c r="N636" s="223">
        <f>$D636*'Staff Allocation %'!K31</f>
        <v>0</v>
      </c>
      <c r="O636" s="223">
        <f>$D636*'Staff Allocation %'!L31</f>
        <v>0</v>
      </c>
      <c r="P636" s="223">
        <f>$D636*'Staff Allocation %'!M31</f>
        <v>0</v>
      </c>
      <c r="Q636" s="223">
        <f>$D636*'Staff Allocation %'!N31</f>
        <v>0</v>
      </c>
      <c r="R636" s="223">
        <f>$D636*'Staff Allocation %'!O31</f>
        <v>0</v>
      </c>
      <c r="S636" s="223">
        <f>$D636*'Staff Allocation %'!P31</f>
        <v>0</v>
      </c>
      <c r="T636" s="223">
        <f>$D636*'Staff Allocation %'!Q31</f>
        <v>0</v>
      </c>
      <c r="U636" s="223">
        <f t="shared" si="27"/>
        <v>0</v>
      </c>
    </row>
    <row r="637" spans="2:21" hidden="1" outlineLevel="1" x14ac:dyDescent="0.25">
      <c r="B637" t="str">
        <f>'Staffing Plan'!A33</f>
        <v>Employee 25</v>
      </c>
      <c r="D637" s="124">
        <f>Fringe!U34</f>
        <v>0</v>
      </c>
      <c r="F637" s="223">
        <f>$D637*'Staff Allocation %'!C32</f>
        <v>0</v>
      </c>
      <c r="G637" s="223">
        <f>$D637*'Staff Allocation %'!D32</f>
        <v>0</v>
      </c>
      <c r="H637" s="223">
        <f>$D637*'Staff Allocation %'!E32</f>
        <v>0</v>
      </c>
      <c r="I637" s="223">
        <f>$D637*'Staff Allocation %'!F32</f>
        <v>0</v>
      </c>
      <c r="J637" s="223">
        <f>$D637*'Staff Allocation %'!G32</f>
        <v>0</v>
      </c>
      <c r="K637" s="223">
        <f>$D637*'Staff Allocation %'!H32</f>
        <v>0</v>
      </c>
      <c r="L637" s="223">
        <f>$D637*'Staff Allocation %'!I32</f>
        <v>0</v>
      </c>
      <c r="M637" s="223">
        <f>$D637*'Staff Allocation %'!J32</f>
        <v>0</v>
      </c>
      <c r="N637" s="223">
        <f>$D637*'Staff Allocation %'!K32</f>
        <v>0</v>
      </c>
      <c r="O637" s="223">
        <f>$D637*'Staff Allocation %'!L32</f>
        <v>0</v>
      </c>
      <c r="P637" s="223">
        <f>$D637*'Staff Allocation %'!M32</f>
        <v>0</v>
      </c>
      <c r="Q637" s="223">
        <f>$D637*'Staff Allocation %'!N32</f>
        <v>0</v>
      </c>
      <c r="R637" s="223">
        <f>$D637*'Staff Allocation %'!O32</f>
        <v>0</v>
      </c>
      <c r="S637" s="223">
        <f>$D637*'Staff Allocation %'!P32</f>
        <v>0</v>
      </c>
      <c r="T637" s="223">
        <f>$D637*'Staff Allocation %'!Q32</f>
        <v>0</v>
      </c>
      <c r="U637" s="223">
        <f t="shared" si="27"/>
        <v>0</v>
      </c>
    </row>
    <row r="638" spans="2:21" hidden="1" outlineLevel="1" x14ac:dyDescent="0.25">
      <c r="B638" t="str">
        <f>'Staffing Plan'!A34</f>
        <v>Employee 26</v>
      </c>
      <c r="D638" s="124">
        <f>Fringe!U35</f>
        <v>0</v>
      </c>
      <c r="F638" s="223">
        <f>$D638*'Staff Allocation %'!C33</f>
        <v>0</v>
      </c>
      <c r="G638" s="223">
        <f>$D638*'Staff Allocation %'!D33</f>
        <v>0</v>
      </c>
      <c r="H638" s="223">
        <f>$D638*'Staff Allocation %'!E33</f>
        <v>0</v>
      </c>
      <c r="I638" s="223">
        <f>$D638*'Staff Allocation %'!F33</f>
        <v>0</v>
      </c>
      <c r="J638" s="223">
        <f>$D638*'Staff Allocation %'!G33</f>
        <v>0</v>
      </c>
      <c r="K638" s="223">
        <f>$D638*'Staff Allocation %'!H33</f>
        <v>0</v>
      </c>
      <c r="L638" s="223">
        <f>$D638*'Staff Allocation %'!I33</f>
        <v>0</v>
      </c>
      <c r="M638" s="223">
        <f>$D638*'Staff Allocation %'!J33</f>
        <v>0</v>
      </c>
      <c r="N638" s="223">
        <f>$D638*'Staff Allocation %'!K33</f>
        <v>0</v>
      </c>
      <c r="O638" s="223">
        <f>$D638*'Staff Allocation %'!L33</f>
        <v>0</v>
      </c>
      <c r="P638" s="223">
        <f>$D638*'Staff Allocation %'!M33</f>
        <v>0</v>
      </c>
      <c r="Q638" s="223">
        <f>$D638*'Staff Allocation %'!N33</f>
        <v>0</v>
      </c>
      <c r="R638" s="223">
        <f>$D638*'Staff Allocation %'!O33</f>
        <v>0</v>
      </c>
      <c r="S638" s="223">
        <f>$D638*'Staff Allocation %'!P33</f>
        <v>0</v>
      </c>
      <c r="T638" s="223">
        <f>$D638*'Staff Allocation %'!Q33</f>
        <v>0</v>
      </c>
      <c r="U638" s="223">
        <f t="shared" si="27"/>
        <v>0</v>
      </c>
    </row>
    <row r="639" spans="2:21" hidden="1" outlineLevel="1" x14ac:dyDescent="0.25">
      <c r="B639" t="str">
        <f>'Staffing Plan'!A35</f>
        <v>Employee 27</v>
      </c>
      <c r="D639" s="124">
        <f>Fringe!U36</f>
        <v>0</v>
      </c>
      <c r="F639" s="223">
        <f>$D639*'Staff Allocation %'!C34</f>
        <v>0</v>
      </c>
      <c r="G639" s="223">
        <f>$D639*'Staff Allocation %'!D34</f>
        <v>0</v>
      </c>
      <c r="H639" s="223">
        <f>$D639*'Staff Allocation %'!E34</f>
        <v>0</v>
      </c>
      <c r="I639" s="223">
        <f>$D639*'Staff Allocation %'!F34</f>
        <v>0</v>
      </c>
      <c r="J639" s="223">
        <f>$D639*'Staff Allocation %'!G34</f>
        <v>0</v>
      </c>
      <c r="K639" s="223">
        <f>$D639*'Staff Allocation %'!H34</f>
        <v>0</v>
      </c>
      <c r="L639" s="223">
        <f>$D639*'Staff Allocation %'!I34</f>
        <v>0</v>
      </c>
      <c r="M639" s="223">
        <f>$D639*'Staff Allocation %'!J34</f>
        <v>0</v>
      </c>
      <c r="N639" s="223">
        <f>$D639*'Staff Allocation %'!K34</f>
        <v>0</v>
      </c>
      <c r="O639" s="223">
        <f>$D639*'Staff Allocation %'!L34</f>
        <v>0</v>
      </c>
      <c r="P639" s="223">
        <f>$D639*'Staff Allocation %'!M34</f>
        <v>0</v>
      </c>
      <c r="Q639" s="223">
        <f>$D639*'Staff Allocation %'!N34</f>
        <v>0</v>
      </c>
      <c r="R639" s="223">
        <f>$D639*'Staff Allocation %'!O34</f>
        <v>0</v>
      </c>
      <c r="S639" s="223">
        <f>$D639*'Staff Allocation %'!P34</f>
        <v>0</v>
      </c>
      <c r="T639" s="223">
        <f>$D639*'Staff Allocation %'!Q34</f>
        <v>0</v>
      </c>
      <c r="U639" s="223">
        <f t="shared" si="27"/>
        <v>0</v>
      </c>
    </row>
    <row r="640" spans="2:21" hidden="1" outlineLevel="1" x14ac:dyDescent="0.25">
      <c r="B640" t="str">
        <f>'Staffing Plan'!A36</f>
        <v>Employee 28</v>
      </c>
      <c r="D640" s="124">
        <f>Fringe!U37</f>
        <v>0</v>
      </c>
      <c r="F640" s="223">
        <f>$D640*'Staff Allocation %'!C35</f>
        <v>0</v>
      </c>
      <c r="G640" s="223">
        <f>$D640*'Staff Allocation %'!D35</f>
        <v>0</v>
      </c>
      <c r="H640" s="223">
        <f>$D640*'Staff Allocation %'!E35</f>
        <v>0</v>
      </c>
      <c r="I640" s="223">
        <f>$D640*'Staff Allocation %'!F35</f>
        <v>0</v>
      </c>
      <c r="J640" s="223">
        <f>$D640*'Staff Allocation %'!G35</f>
        <v>0</v>
      </c>
      <c r="K640" s="223">
        <f>$D640*'Staff Allocation %'!H35</f>
        <v>0</v>
      </c>
      <c r="L640" s="223">
        <f>$D640*'Staff Allocation %'!I35</f>
        <v>0</v>
      </c>
      <c r="M640" s="223">
        <f>$D640*'Staff Allocation %'!J35</f>
        <v>0</v>
      </c>
      <c r="N640" s="223">
        <f>$D640*'Staff Allocation %'!K35</f>
        <v>0</v>
      </c>
      <c r="O640" s="223">
        <f>$D640*'Staff Allocation %'!L35</f>
        <v>0</v>
      </c>
      <c r="P640" s="223">
        <f>$D640*'Staff Allocation %'!M35</f>
        <v>0</v>
      </c>
      <c r="Q640" s="223">
        <f>$D640*'Staff Allocation %'!N35</f>
        <v>0</v>
      </c>
      <c r="R640" s="223">
        <f>$D640*'Staff Allocation %'!O35</f>
        <v>0</v>
      </c>
      <c r="S640" s="223">
        <f>$D640*'Staff Allocation %'!P35</f>
        <v>0</v>
      </c>
      <c r="T640" s="223">
        <f>$D640*'Staff Allocation %'!Q35</f>
        <v>0</v>
      </c>
      <c r="U640" s="223">
        <f t="shared" si="27"/>
        <v>0</v>
      </c>
    </row>
    <row r="641" spans="2:21" hidden="1" outlineLevel="1" x14ac:dyDescent="0.25">
      <c r="B641" t="str">
        <f>'Staffing Plan'!A37</f>
        <v>Employee 29</v>
      </c>
      <c r="D641" s="124">
        <f>Fringe!U38</f>
        <v>0</v>
      </c>
      <c r="F641" s="223">
        <f>$D641*'Staff Allocation %'!C36</f>
        <v>0</v>
      </c>
      <c r="G641" s="223">
        <f>$D641*'Staff Allocation %'!D36</f>
        <v>0</v>
      </c>
      <c r="H641" s="223">
        <f>$D641*'Staff Allocation %'!E36</f>
        <v>0</v>
      </c>
      <c r="I641" s="223">
        <f>$D641*'Staff Allocation %'!F36</f>
        <v>0</v>
      </c>
      <c r="J641" s="223">
        <f>$D641*'Staff Allocation %'!G36</f>
        <v>0</v>
      </c>
      <c r="K641" s="223">
        <f>$D641*'Staff Allocation %'!H36</f>
        <v>0</v>
      </c>
      <c r="L641" s="223">
        <f>$D641*'Staff Allocation %'!I36</f>
        <v>0</v>
      </c>
      <c r="M641" s="223">
        <f>$D641*'Staff Allocation %'!J36</f>
        <v>0</v>
      </c>
      <c r="N641" s="223">
        <f>$D641*'Staff Allocation %'!K36</f>
        <v>0</v>
      </c>
      <c r="O641" s="223">
        <f>$D641*'Staff Allocation %'!L36</f>
        <v>0</v>
      </c>
      <c r="P641" s="223">
        <f>$D641*'Staff Allocation %'!M36</f>
        <v>0</v>
      </c>
      <c r="Q641" s="223">
        <f>$D641*'Staff Allocation %'!N36</f>
        <v>0</v>
      </c>
      <c r="R641" s="223">
        <f>$D641*'Staff Allocation %'!O36</f>
        <v>0</v>
      </c>
      <c r="S641" s="223">
        <f>$D641*'Staff Allocation %'!P36</f>
        <v>0</v>
      </c>
      <c r="T641" s="223">
        <f>$D641*'Staff Allocation %'!Q36</f>
        <v>0</v>
      </c>
      <c r="U641" s="223">
        <f t="shared" si="27"/>
        <v>0</v>
      </c>
    </row>
    <row r="642" spans="2:21" hidden="1" outlineLevel="1" x14ac:dyDescent="0.25">
      <c r="B642" t="str">
        <f>'Staffing Plan'!A38</f>
        <v>Employee 30</v>
      </c>
      <c r="D642" s="124">
        <f>Fringe!U39</f>
        <v>0</v>
      </c>
      <c r="F642" s="223">
        <f>$D642*'Staff Allocation %'!C37</f>
        <v>0</v>
      </c>
      <c r="G642" s="223">
        <f>$D642*'Staff Allocation %'!D37</f>
        <v>0</v>
      </c>
      <c r="H642" s="223">
        <f>$D642*'Staff Allocation %'!E37</f>
        <v>0</v>
      </c>
      <c r="I642" s="223">
        <f>$D642*'Staff Allocation %'!F37</f>
        <v>0</v>
      </c>
      <c r="J642" s="223">
        <f>$D642*'Staff Allocation %'!G37</f>
        <v>0</v>
      </c>
      <c r="K642" s="223">
        <f>$D642*'Staff Allocation %'!H37</f>
        <v>0</v>
      </c>
      <c r="L642" s="223">
        <f>$D642*'Staff Allocation %'!I37</f>
        <v>0</v>
      </c>
      <c r="M642" s="223">
        <f>$D642*'Staff Allocation %'!J37</f>
        <v>0</v>
      </c>
      <c r="N642" s="223">
        <f>$D642*'Staff Allocation %'!K37</f>
        <v>0</v>
      </c>
      <c r="O642" s="223">
        <f>$D642*'Staff Allocation %'!L37</f>
        <v>0</v>
      </c>
      <c r="P642" s="223">
        <f>$D642*'Staff Allocation %'!M37</f>
        <v>0</v>
      </c>
      <c r="Q642" s="223">
        <f>$D642*'Staff Allocation %'!N37</f>
        <v>0</v>
      </c>
      <c r="R642" s="223">
        <f>$D642*'Staff Allocation %'!O37</f>
        <v>0</v>
      </c>
      <c r="S642" s="223">
        <f>$D642*'Staff Allocation %'!P37</f>
        <v>0</v>
      </c>
      <c r="T642" s="223">
        <f>$D642*'Staff Allocation %'!Q37</f>
        <v>0</v>
      </c>
      <c r="U642" s="223">
        <f t="shared" si="27"/>
        <v>0</v>
      </c>
    </row>
    <row r="643" spans="2:21" hidden="1" outlineLevel="1" x14ac:dyDescent="0.25">
      <c r="B643" t="str">
        <f>'Staffing Plan'!A39</f>
        <v>Employee 31</v>
      </c>
      <c r="D643" s="124">
        <f>Fringe!U40</f>
        <v>0</v>
      </c>
      <c r="F643" s="223">
        <f>$D643*'Staff Allocation %'!C38</f>
        <v>0</v>
      </c>
      <c r="G643" s="223">
        <f>$D643*'Staff Allocation %'!D38</f>
        <v>0</v>
      </c>
      <c r="H643" s="223">
        <f>$D643*'Staff Allocation %'!E38</f>
        <v>0</v>
      </c>
      <c r="I643" s="223">
        <f>$D643*'Staff Allocation %'!F38</f>
        <v>0</v>
      </c>
      <c r="J643" s="223">
        <f>$D643*'Staff Allocation %'!G38</f>
        <v>0</v>
      </c>
      <c r="K643" s="223">
        <f>$D643*'Staff Allocation %'!H38</f>
        <v>0</v>
      </c>
      <c r="L643" s="223">
        <f>$D643*'Staff Allocation %'!I38</f>
        <v>0</v>
      </c>
      <c r="M643" s="223">
        <f>$D643*'Staff Allocation %'!J38</f>
        <v>0</v>
      </c>
      <c r="N643" s="223">
        <f>$D643*'Staff Allocation %'!K38</f>
        <v>0</v>
      </c>
      <c r="O643" s="223">
        <f>$D643*'Staff Allocation %'!L38</f>
        <v>0</v>
      </c>
      <c r="P643" s="223">
        <f>$D643*'Staff Allocation %'!M38</f>
        <v>0</v>
      </c>
      <c r="Q643" s="223">
        <f>$D643*'Staff Allocation %'!N38</f>
        <v>0</v>
      </c>
      <c r="R643" s="223">
        <f>$D643*'Staff Allocation %'!O38</f>
        <v>0</v>
      </c>
      <c r="S643" s="223">
        <f>$D643*'Staff Allocation %'!P38</f>
        <v>0</v>
      </c>
      <c r="T643" s="223">
        <f>$D643*'Staff Allocation %'!Q38</f>
        <v>0</v>
      </c>
      <c r="U643" s="223">
        <f t="shared" si="27"/>
        <v>0</v>
      </c>
    </row>
    <row r="644" spans="2:21" hidden="1" outlineLevel="1" x14ac:dyDescent="0.25">
      <c r="B644" t="str">
        <f>'Staffing Plan'!A40</f>
        <v>Employee 32</v>
      </c>
      <c r="D644" s="124">
        <f>Fringe!U41</f>
        <v>0</v>
      </c>
      <c r="F644" s="223">
        <f>$D644*'Staff Allocation %'!C39</f>
        <v>0</v>
      </c>
      <c r="G644" s="223">
        <f>$D644*'Staff Allocation %'!D39</f>
        <v>0</v>
      </c>
      <c r="H644" s="223">
        <f>$D644*'Staff Allocation %'!E39</f>
        <v>0</v>
      </c>
      <c r="I644" s="223">
        <f>$D644*'Staff Allocation %'!F39</f>
        <v>0</v>
      </c>
      <c r="J644" s="223">
        <f>$D644*'Staff Allocation %'!G39</f>
        <v>0</v>
      </c>
      <c r="K644" s="223">
        <f>$D644*'Staff Allocation %'!H39</f>
        <v>0</v>
      </c>
      <c r="L644" s="223">
        <f>$D644*'Staff Allocation %'!I39</f>
        <v>0</v>
      </c>
      <c r="M644" s="223">
        <f>$D644*'Staff Allocation %'!J39</f>
        <v>0</v>
      </c>
      <c r="N644" s="223">
        <f>$D644*'Staff Allocation %'!K39</f>
        <v>0</v>
      </c>
      <c r="O644" s="223">
        <f>$D644*'Staff Allocation %'!L39</f>
        <v>0</v>
      </c>
      <c r="P644" s="223">
        <f>$D644*'Staff Allocation %'!M39</f>
        <v>0</v>
      </c>
      <c r="Q644" s="223">
        <f>$D644*'Staff Allocation %'!N39</f>
        <v>0</v>
      </c>
      <c r="R644" s="223">
        <f>$D644*'Staff Allocation %'!O39</f>
        <v>0</v>
      </c>
      <c r="S644" s="223">
        <f>$D644*'Staff Allocation %'!P39</f>
        <v>0</v>
      </c>
      <c r="T644" s="223">
        <f>$D644*'Staff Allocation %'!Q39</f>
        <v>0</v>
      </c>
      <c r="U644" s="223">
        <f t="shared" si="27"/>
        <v>0</v>
      </c>
    </row>
    <row r="645" spans="2:21" hidden="1" outlineLevel="1" x14ac:dyDescent="0.25">
      <c r="B645" t="str">
        <f>'Staffing Plan'!A41</f>
        <v>Employee 33</v>
      </c>
      <c r="D645" s="124">
        <f>Fringe!U42</f>
        <v>0</v>
      </c>
      <c r="F645" s="223">
        <f>$D645*'Staff Allocation %'!C40</f>
        <v>0</v>
      </c>
      <c r="G645" s="223">
        <f>$D645*'Staff Allocation %'!D40</f>
        <v>0</v>
      </c>
      <c r="H645" s="223">
        <f>$D645*'Staff Allocation %'!E40</f>
        <v>0</v>
      </c>
      <c r="I645" s="223">
        <f>$D645*'Staff Allocation %'!F40</f>
        <v>0</v>
      </c>
      <c r="J645" s="223">
        <f>$D645*'Staff Allocation %'!G40</f>
        <v>0</v>
      </c>
      <c r="K645" s="223">
        <f>$D645*'Staff Allocation %'!H40</f>
        <v>0</v>
      </c>
      <c r="L645" s="223">
        <f>$D645*'Staff Allocation %'!I40</f>
        <v>0</v>
      </c>
      <c r="M645" s="223">
        <f>$D645*'Staff Allocation %'!J40</f>
        <v>0</v>
      </c>
      <c r="N645" s="223">
        <f>$D645*'Staff Allocation %'!K40</f>
        <v>0</v>
      </c>
      <c r="O645" s="223">
        <f>$D645*'Staff Allocation %'!L40</f>
        <v>0</v>
      </c>
      <c r="P645" s="223">
        <f>$D645*'Staff Allocation %'!M40</f>
        <v>0</v>
      </c>
      <c r="Q645" s="223">
        <f>$D645*'Staff Allocation %'!N40</f>
        <v>0</v>
      </c>
      <c r="R645" s="223">
        <f>$D645*'Staff Allocation %'!O40</f>
        <v>0</v>
      </c>
      <c r="S645" s="223">
        <f>$D645*'Staff Allocation %'!P40</f>
        <v>0</v>
      </c>
      <c r="T645" s="223">
        <f>$D645*'Staff Allocation %'!Q40</f>
        <v>0</v>
      </c>
      <c r="U645" s="223">
        <f t="shared" si="27"/>
        <v>0</v>
      </c>
    </row>
    <row r="646" spans="2:21" hidden="1" outlineLevel="1" x14ac:dyDescent="0.25">
      <c r="B646" t="str">
        <f>'Staffing Plan'!A42</f>
        <v>Employee 34</v>
      </c>
      <c r="D646" s="124">
        <f>Fringe!U43</f>
        <v>0</v>
      </c>
      <c r="F646" s="223">
        <f>$D646*'Staff Allocation %'!C41</f>
        <v>0</v>
      </c>
      <c r="G646" s="223">
        <f>$D646*'Staff Allocation %'!D41</f>
        <v>0</v>
      </c>
      <c r="H646" s="223">
        <f>$D646*'Staff Allocation %'!E41</f>
        <v>0</v>
      </c>
      <c r="I646" s="223">
        <f>$D646*'Staff Allocation %'!F41</f>
        <v>0</v>
      </c>
      <c r="J646" s="223">
        <f>$D646*'Staff Allocation %'!G41</f>
        <v>0</v>
      </c>
      <c r="K646" s="223">
        <f>$D646*'Staff Allocation %'!H41</f>
        <v>0</v>
      </c>
      <c r="L646" s="223">
        <f>$D646*'Staff Allocation %'!I41</f>
        <v>0</v>
      </c>
      <c r="M646" s="223">
        <f>$D646*'Staff Allocation %'!J41</f>
        <v>0</v>
      </c>
      <c r="N646" s="223">
        <f>$D646*'Staff Allocation %'!K41</f>
        <v>0</v>
      </c>
      <c r="O646" s="223">
        <f>$D646*'Staff Allocation %'!L41</f>
        <v>0</v>
      </c>
      <c r="P646" s="223">
        <f>$D646*'Staff Allocation %'!M41</f>
        <v>0</v>
      </c>
      <c r="Q646" s="223">
        <f>$D646*'Staff Allocation %'!N41</f>
        <v>0</v>
      </c>
      <c r="R646" s="223">
        <f>$D646*'Staff Allocation %'!O41</f>
        <v>0</v>
      </c>
      <c r="S646" s="223">
        <f>$D646*'Staff Allocation %'!P41</f>
        <v>0</v>
      </c>
      <c r="T646" s="223">
        <f>$D646*'Staff Allocation %'!Q41</f>
        <v>0</v>
      </c>
      <c r="U646" s="223">
        <f t="shared" si="27"/>
        <v>0</v>
      </c>
    </row>
    <row r="647" spans="2:21" hidden="1" outlineLevel="1" x14ac:dyDescent="0.25">
      <c r="B647" t="str">
        <f>'Staffing Plan'!A43</f>
        <v>Employee 35</v>
      </c>
      <c r="D647" s="124">
        <f>Fringe!U44</f>
        <v>0</v>
      </c>
      <c r="F647" s="223">
        <f>$D647*'Staff Allocation %'!C42</f>
        <v>0</v>
      </c>
      <c r="G647" s="223">
        <f>$D647*'Staff Allocation %'!D42</f>
        <v>0</v>
      </c>
      <c r="H647" s="223">
        <f>$D647*'Staff Allocation %'!E42</f>
        <v>0</v>
      </c>
      <c r="I647" s="223">
        <f>$D647*'Staff Allocation %'!F42</f>
        <v>0</v>
      </c>
      <c r="J647" s="223">
        <f>$D647*'Staff Allocation %'!G42</f>
        <v>0</v>
      </c>
      <c r="K647" s="223">
        <f>$D647*'Staff Allocation %'!H42</f>
        <v>0</v>
      </c>
      <c r="L647" s="223">
        <f>$D647*'Staff Allocation %'!I42</f>
        <v>0</v>
      </c>
      <c r="M647" s="223">
        <f>$D647*'Staff Allocation %'!J42</f>
        <v>0</v>
      </c>
      <c r="N647" s="223">
        <f>$D647*'Staff Allocation %'!K42</f>
        <v>0</v>
      </c>
      <c r="O647" s="223">
        <f>$D647*'Staff Allocation %'!L42</f>
        <v>0</v>
      </c>
      <c r="P647" s="223">
        <f>$D647*'Staff Allocation %'!M42</f>
        <v>0</v>
      </c>
      <c r="Q647" s="223">
        <f>$D647*'Staff Allocation %'!N42</f>
        <v>0</v>
      </c>
      <c r="R647" s="223">
        <f>$D647*'Staff Allocation %'!O42</f>
        <v>0</v>
      </c>
      <c r="S647" s="223">
        <f>$D647*'Staff Allocation %'!P42</f>
        <v>0</v>
      </c>
      <c r="T647" s="223">
        <f>$D647*'Staff Allocation %'!Q42</f>
        <v>0</v>
      </c>
      <c r="U647" s="223">
        <f t="shared" si="27"/>
        <v>0</v>
      </c>
    </row>
    <row r="648" spans="2:21" hidden="1" outlineLevel="1" x14ac:dyDescent="0.25">
      <c r="B648" t="str">
        <f>'Staffing Plan'!A44</f>
        <v>Employee 36</v>
      </c>
      <c r="D648" s="124">
        <f>Fringe!U45</f>
        <v>0</v>
      </c>
      <c r="F648" s="223">
        <f>$D648*'Staff Allocation %'!C43</f>
        <v>0</v>
      </c>
      <c r="G648" s="223">
        <f>$D648*'Staff Allocation %'!D43</f>
        <v>0</v>
      </c>
      <c r="H648" s="223">
        <f>$D648*'Staff Allocation %'!E43</f>
        <v>0</v>
      </c>
      <c r="I648" s="223">
        <f>$D648*'Staff Allocation %'!F43</f>
        <v>0</v>
      </c>
      <c r="J648" s="223">
        <f>$D648*'Staff Allocation %'!G43</f>
        <v>0</v>
      </c>
      <c r="K648" s="223">
        <f>$D648*'Staff Allocation %'!H43</f>
        <v>0</v>
      </c>
      <c r="L648" s="223">
        <f>$D648*'Staff Allocation %'!I43</f>
        <v>0</v>
      </c>
      <c r="M648" s="223">
        <f>$D648*'Staff Allocation %'!J43</f>
        <v>0</v>
      </c>
      <c r="N648" s="223">
        <f>$D648*'Staff Allocation %'!K43</f>
        <v>0</v>
      </c>
      <c r="O648" s="223">
        <f>$D648*'Staff Allocation %'!L43</f>
        <v>0</v>
      </c>
      <c r="P648" s="223">
        <f>$D648*'Staff Allocation %'!M43</f>
        <v>0</v>
      </c>
      <c r="Q648" s="223">
        <f>$D648*'Staff Allocation %'!N43</f>
        <v>0</v>
      </c>
      <c r="R648" s="223">
        <f>$D648*'Staff Allocation %'!O43</f>
        <v>0</v>
      </c>
      <c r="S648" s="223">
        <f>$D648*'Staff Allocation %'!P43</f>
        <v>0</v>
      </c>
      <c r="T648" s="223">
        <f>$D648*'Staff Allocation %'!Q43</f>
        <v>0</v>
      </c>
      <c r="U648" s="223">
        <f t="shared" si="27"/>
        <v>0</v>
      </c>
    </row>
    <row r="649" spans="2:21" hidden="1" outlineLevel="1" x14ac:dyDescent="0.25">
      <c r="B649" t="str">
        <f>'Staffing Plan'!A45</f>
        <v>Employee 37</v>
      </c>
      <c r="D649" s="124">
        <f>Fringe!U46</f>
        <v>0</v>
      </c>
      <c r="F649" s="223">
        <f>$D649*'Staff Allocation %'!C44</f>
        <v>0</v>
      </c>
      <c r="G649" s="223">
        <f>$D649*'Staff Allocation %'!D44</f>
        <v>0</v>
      </c>
      <c r="H649" s="223">
        <f>$D649*'Staff Allocation %'!E44</f>
        <v>0</v>
      </c>
      <c r="I649" s="223">
        <f>$D649*'Staff Allocation %'!F44</f>
        <v>0</v>
      </c>
      <c r="J649" s="223">
        <f>$D649*'Staff Allocation %'!G44</f>
        <v>0</v>
      </c>
      <c r="K649" s="223">
        <f>$D649*'Staff Allocation %'!H44</f>
        <v>0</v>
      </c>
      <c r="L649" s="223">
        <f>$D649*'Staff Allocation %'!I44</f>
        <v>0</v>
      </c>
      <c r="M649" s="223">
        <f>$D649*'Staff Allocation %'!J44</f>
        <v>0</v>
      </c>
      <c r="N649" s="223">
        <f>$D649*'Staff Allocation %'!K44</f>
        <v>0</v>
      </c>
      <c r="O649" s="223">
        <f>$D649*'Staff Allocation %'!L44</f>
        <v>0</v>
      </c>
      <c r="P649" s="223">
        <f>$D649*'Staff Allocation %'!M44</f>
        <v>0</v>
      </c>
      <c r="Q649" s="223">
        <f>$D649*'Staff Allocation %'!N44</f>
        <v>0</v>
      </c>
      <c r="R649" s="223">
        <f>$D649*'Staff Allocation %'!O44</f>
        <v>0</v>
      </c>
      <c r="S649" s="223">
        <f>$D649*'Staff Allocation %'!P44</f>
        <v>0</v>
      </c>
      <c r="T649" s="223">
        <f>$D649*'Staff Allocation %'!Q44</f>
        <v>0</v>
      </c>
      <c r="U649" s="223">
        <f t="shared" si="27"/>
        <v>0</v>
      </c>
    </row>
    <row r="650" spans="2:21" hidden="1" outlineLevel="1" x14ac:dyDescent="0.25">
      <c r="B650" t="str">
        <f>'Staffing Plan'!A46</f>
        <v>Employee 38</v>
      </c>
      <c r="D650" s="124">
        <f>Fringe!U47</f>
        <v>0</v>
      </c>
      <c r="F650" s="223">
        <f>$D650*'Staff Allocation %'!C45</f>
        <v>0</v>
      </c>
      <c r="G650" s="223">
        <f>$D650*'Staff Allocation %'!D45</f>
        <v>0</v>
      </c>
      <c r="H650" s="223">
        <f>$D650*'Staff Allocation %'!E45</f>
        <v>0</v>
      </c>
      <c r="I650" s="223">
        <f>$D650*'Staff Allocation %'!F45</f>
        <v>0</v>
      </c>
      <c r="J650" s="223">
        <f>$D650*'Staff Allocation %'!G45</f>
        <v>0</v>
      </c>
      <c r="K650" s="223">
        <f>$D650*'Staff Allocation %'!H45</f>
        <v>0</v>
      </c>
      <c r="L650" s="223">
        <f>$D650*'Staff Allocation %'!I45</f>
        <v>0</v>
      </c>
      <c r="M650" s="223">
        <f>$D650*'Staff Allocation %'!J45</f>
        <v>0</v>
      </c>
      <c r="N650" s="223">
        <f>$D650*'Staff Allocation %'!K45</f>
        <v>0</v>
      </c>
      <c r="O650" s="223">
        <f>$D650*'Staff Allocation %'!L45</f>
        <v>0</v>
      </c>
      <c r="P650" s="223">
        <f>$D650*'Staff Allocation %'!M45</f>
        <v>0</v>
      </c>
      <c r="Q650" s="223">
        <f>$D650*'Staff Allocation %'!N45</f>
        <v>0</v>
      </c>
      <c r="R650" s="223">
        <f>$D650*'Staff Allocation %'!O45</f>
        <v>0</v>
      </c>
      <c r="S650" s="223">
        <f>$D650*'Staff Allocation %'!P45</f>
        <v>0</v>
      </c>
      <c r="T650" s="223">
        <f>$D650*'Staff Allocation %'!Q45</f>
        <v>0</v>
      </c>
      <c r="U650" s="223">
        <f t="shared" si="27"/>
        <v>0</v>
      </c>
    </row>
    <row r="651" spans="2:21" hidden="1" outlineLevel="1" x14ac:dyDescent="0.25">
      <c r="B651" t="str">
        <f>'Staffing Plan'!A47</f>
        <v>Employee 39</v>
      </c>
      <c r="D651" s="124">
        <f>Fringe!U48</f>
        <v>0</v>
      </c>
      <c r="F651" s="223">
        <f>$D651*'Staff Allocation %'!C46</f>
        <v>0</v>
      </c>
      <c r="G651" s="223">
        <f>$D651*'Staff Allocation %'!D46</f>
        <v>0</v>
      </c>
      <c r="H651" s="223">
        <f>$D651*'Staff Allocation %'!E46</f>
        <v>0</v>
      </c>
      <c r="I651" s="223">
        <f>$D651*'Staff Allocation %'!F46</f>
        <v>0</v>
      </c>
      <c r="J651" s="223">
        <f>$D651*'Staff Allocation %'!G46</f>
        <v>0</v>
      </c>
      <c r="K651" s="223">
        <f>$D651*'Staff Allocation %'!H46</f>
        <v>0</v>
      </c>
      <c r="L651" s="223">
        <f>$D651*'Staff Allocation %'!I46</f>
        <v>0</v>
      </c>
      <c r="M651" s="223">
        <f>$D651*'Staff Allocation %'!J46</f>
        <v>0</v>
      </c>
      <c r="N651" s="223">
        <f>$D651*'Staff Allocation %'!K46</f>
        <v>0</v>
      </c>
      <c r="O651" s="223">
        <f>$D651*'Staff Allocation %'!L46</f>
        <v>0</v>
      </c>
      <c r="P651" s="223">
        <f>$D651*'Staff Allocation %'!M46</f>
        <v>0</v>
      </c>
      <c r="Q651" s="223">
        <f>$D651*'Staff Allocation %'!N46</f>
        <v>0</v>
      </c>
      <c r="R651" s="223">
        <f>$D651*'Staff Allocation %'!O46</f>
        <v>0</v>
      </c>
      <c r="S651" s="223">
        <f>$D651*'Staff Allocation %'!P46</f>
        <v>0</v>
      </c>
      <c r="T651" s="223">
        <f>$D651*'Staff Allocation %'!Q46</f>
        <v>0</v>
      </c>
      <c r="U651" s="223">
        <f t="shared" si="27"/>
        <v>0</v>
      </c>
    </row>
    <row r="652" spans="2:21" hidden="1" outlineLevel="1" x14ac:dyDescent="0.25">
      <c r="B652" t="str">
        <f>'Staffing Plan'!A48</f>
        <v>Employee 40</v>
      </c>
      <c r="D652" s="124">
        <f>Fringe!U49</f>
        <v>0</v>
      </c>
      <c r="F652" s="223">
        <f>$D652*'Staff Allocation %'!C47</f>
        <v>0</v>
      </c>
      <c r="G652" s="223">
        <f>$D652*'Staff Allocation %'!D47</f>
        <v>0</v>
      </c>
      <c r="H652" s="223">
        <f>$D652*'Staff Allocation %'!E47</f>
        <v>0</v>
      </c>
      <c r="I652" s="223">
        <f>$D652*'Staff Allocation %'!F47</f>
        <v>0</v>
      </c>
      <c r="J652" s="223">
        <f>$D652*'Staff Allocation %'!G47</f>
        <v>0</v>
      </c>
      <c r="K652" s="223">
        <f>$D652*'Staff Allocation %'!H47</f>
        <v>0</v>
      </c>
      <c r="L652" s="223">
        <f>$D652*'Staff Allocation %'!I47</f>
        <v>0</v>
      </c>
      <c r="M652" s="223">
        <f>$D652*'Staff Allocation %'!J47</f>
        <v>0</v>
      </c>
      <c r="N652" s="223">
        <f>$D652*'Staff Allocation %'!K47</f>
        <v>0</v>
      </c>
      <c r="O652" s="223">
        <f>$D652*'Staff Allocation %'!L47</f>
        <v>0</v>
      </c>
      <c r="P652" s="223">
        <f>$D652*'Staff Allocation %'!M47</f>
        <v>0</v>
      </c>
      <c r="Q652" s="223">
        <f>$D652*'Staff Allocation %'!N47</f>
        <v>0</v>
      </c>
      <c r="R652" s="223">
        <f>$D652*'Staff Allocation %'!O47</f>
        <v>0</v>
      </c>
      <c r="S652" s="223">
        <f>$D652*'Staff Allocation %'!P47</f>
        <v>0</v>
      </c>
      <c r="T652" s="223">
        <f>$D652*'Staff Allocation %'!Q47</f>
        <v>0</v>
      </c>
      <c r="U652" s="223">
        <f t="shared" si="27"/>
        <v>0</v>
      </c>
    </row>
    <row r="653" spans="2:21" hidden="1" outlineLevel="1" x14ac:dyDescent="0.25">
      <c r="B653" t="str">
        <f>'Staffing Plan'!A49</f>
        <v>Employee 41</v>
      </c>
      <c r="D653" s="124">
        <f>Fringe!U50</f>
        <v>0</v>
      </c>
      <c r="F653" s="223">
        <f>$D653*'Staff Allocation %'!C48</f>
        <v>0</v>
      </c>
      <c r="G653" s="223">
        <f>$D653*'Staff Allocation %'!D48</f>
        <v>0</v>
      </c>
      <c r="H653" s="223">
        <f>$D653*'Staff Allocation %'!E48</f>
        <v>0</v>
      </c>
      <c r="I653" s="223">
        <f>$D653*'Staff Allocation %'!F48</f>
        <v>0</v>
      </c>
      <c r="J653" s="223">
        <f>$D653*'Staff Allocation %'!G48</f>
        <v>0</v>
      </c>
      <c r="K653" s="223">
        <f>$D653*'Staff Allocation %'!H48</f>
        <v>0</v>
      </c>
      <c r="L653" s="223">
        <f>$D653*'Staff Allocation %'!I48</f>
        <v>0</v>
      </c>
      <c r="M653" s="223">
        <f>$D653*'Staff Allocation %'!J48</f>
        <v>0</v>
      </c>
      <c r="N653" s="223">
        <f>$D653*'Staff Allocation %'!K48</f>
        <v>0</v>
      </c>
      <c r="O653" s="223">
        <f>$D653*'Staff Allocation %'!L48</f>
        <v>0</v>
      </c>
      <c r="P653" s="223">
        <f>$D653*'Staff Allocation %'!M48</f>
        <v>0</v>
      </c>
      <c r="Q653" s="223">
        <f>$D653*'Staff Allocation %'!N48</f>
        <v>0</v>
      </c>
      <c r="R653" s="223">
        <f>$D653*'Staff Allocation %'!O48</f>
        <v>0</v>
      </c>
      <c r="S653" s="223">
        <f>$D653*'Staff Allocation %'!P48</f>
        <v>0</v>
      </c>
      <c r="T653" s="223">
        <f>$D653*'Staff Allocation %'!Q48</f>
        <v>0</v>
      </c>
      <c r="U653" s="223">
        <f t="shared" si="27"/>
        <v>0</v>
      </c>
    </row>
    <row r="654" spans="2:21" hidden="1" outlineLevel="1" x14ac:dyDescent="0.25">
      <c r="B654" t="str">
        <f>'Staffing Plan'!A50</f>
        <v>Employee 42</v>
      </c>
      <c r="D654" s="124">
        <f>Fringe!U51</f>
        <v>0</v>
      </c>
      <c r="F654" s="223">
        <f>$D654*'Staff Allocation %'!C49</f>
        <v>0</v>
      </c>
      <c r="G654" s="223">
        <f>$D654*'Staff Allocation %'!D49</f>
        <v>0</v>
      </c>
      <c r="H654" s="223">
        <f>$D654*'Staff Allocation %'!E49</f>
        <v>0</v>
      </c>
      <c r="I654" s="223">
        <f>$D654*'Staff Allocation %'!F49</f>
        <v>0</v>
      </c>
      <c r="J654" s="223">
        <f>$D654*'Staff Allocation %'!G49</f>
        <v>0</v>
      </c>
      <c r="K654" s="223">
        <f>$D654*'Staff Allocation %'!H49</f>
        <v>0</v>
      </c>
      <c r="L654" s="223">
        <f>$D654*'Staff Allocation %'!I49</f>
        <v>0</v>
      </c>
      <c r="M654" s="223">
        <f>$D654*'Staff Allocation %'!J49</f>
        <v>0</v>
      </c>
      <c r="N654" s="223">
        <f>$D654*'Staff Allocation %'!K49</f>
        <v>0</v>
      </c>
      <c r="O654" s="223">
        <f>$D654*'Staff Allocation %'!L49</f>
        <v>0</v>
      </c>
      <c r="P654" s="223">
        <f>$D654*'Staff Allocation %'!M49</f>
        <v>0</v>
      </c>
      <c r="Q654" s="223">
        <f>$D654*'Staff Allocation %'!N49</f>
        <v>0</v>
      </c>
      <c r="R654" s="223">
        <f>$D654*'Staff Allocation %'!O49</f>
        <v>0</v>
      </c>
      <c r="S654" s="223">
        <f>$D654*'Staff Allocation %'!P49</f>
        <v>0</v>
      </c>
      <c r="T654" s="223">
        <f>$D654*'Staff Allocation %'!Q49</f>
        <v>0</v>
      </c>
      <c r="U654" s="223">
        <f t="shared" si="27"/>
        <v>0</v>
      </c>
    </row>
    <row r="655" spans="2:21" hidden="1" outlineLevel="1" x14ac:dyDescent="0.25">
      <c r="B655" t="str">
        <f>'Staffing Plan'!A51</f>
        <v>Employee 43</v>
      </c>
      <c r="D655" s="124">
        <f>Fringe!U52</f>
        <v>0</v>
      </c>
      <c r="F655" s="223">
        <f>$D655*'Staff Allocation %'!C50</f>
        <v>0</v>
      </c>
      <c r="G655" s="223">
        <f>$D655*'Staff Allocation %'!D50</f>
        <v>0</v>
      </c>
      <c r="H655" s="223">
        <f>$D655*'Staff Allocation %'!E50</f>
        <v>0</v>
      </c>
      <c r="I655" s="223">
        <f>$D655*'Staff Allocation %'!F50</f>
        <v>0</v>
      </c>
      <c r="J655" s="223">
        <f>$D655*'Staff Allocation %'!G50</f>
        <v>0</v>
      </c>
      <c r="K655" s="223">
        <f>$D655*'Staff Allocation %'!H50</f>
        <v>0</v>
      </c>
      <c r="L655" s="223">
        <f>$D655*'Staff Allocation %'!I50</f>
        <v>0</v>
      </c>
      <c r="M655" s="223">
        <f>$D655*'Staff Allocation %'!J50</f>
        <v>0</v>
      </c>
      <c r="N655" s="223">
        <f>$D655*'Staff Allocation %'!K50</f>
        <v>0</v>
      </c>
      <c r="O655" s="223">
        <f>$D655*'Staff Allocation %'!L50</f>
        <v>0</v>
      </c>
      <c r="P655" s="223">
        <f>$D655*'Staff Allocation %'!M50</f>
        <v>0</v>
      </c>
      <c r="Q655" s="223">
        <f>$D655*'Staff Allocation %'!N50</f>
        <v>0</v>
      </c>
      <c r="R655" s="223">
        <f>$D655*'Staff Allocation %'!O50</f>
        <v>0</v>
      </c>
      <c r="S655" s="223">
        <f>$D655*'Staff Allocation %'!P50</f>
        <v>0</v>
      </c>
      <c r="T655" s="223">
        <f>$D655*'Staff Allocation %'!Q50</f>
        <v>0</v>
      </c>
      <c r="U655" s="223">
        <f t="shared" si="27"/>
        <v>0</v>
      </c>
    </row>
    <row r="656" spans="2:21" hidden="1" outlineLevel="1" x14ac:dyDescent="0.25">
      <c r="B656" t="str">
        <f>'Staffing Plan'!A52</f>
        <v>Employee 44</v>
      </c>
      <c r="D656" s="124">
        <f>Fringe!U53</f>
        <v>0</v>
      </c>
      <c r="F656" s="223">
        <f>$D656*'Staff Allocation %'!C51</f>
        <v>0</v>
      </c>
      <c r="G656" s="223">
        <f>$D656*'Staff Allocation %'!D51</f>
        <v>0</v>
      </c>
      <c r="H656" s="223">
        <f>$D656*'Staff Allocation %'!E51</f>
        <v>0</v>
      </c>
      <c r="I656" s="223">
        <f>$D656*'Staff Allocation %'!F51</f>
        <v>0</v>
      </c>
      <c r="J656" s="223">
        <f>$D656*'Staff Allocation %'!G51</f>
        <v>0</v>
      </c>
      <c r="K656" s="223">
        <f>$D656*'Staff Allocation %'!H51</f>
        <v>0</v>
      </c>
      <c r="L656" s="223">
        <f>$D656*'Staff Allocation %'!I51</f>
        <v>0</v>
      </c>
      <c r="M656" s="223">
        <f>$D656*'Staff Allocation %'!J51</f>
        <v>0</v>
      </c>
      <c r="N656" s="223">
        <f>$D656*'Staff Allocation %'!K51</f>
        <v>0</v>
      </c>
      <c r="O656" s="223">
        <f>$D656*'Staff Allocation %'!L51</f>
        <v>0</v>
      </c>
      <c r="P656" s="223">
        <f>$D656*'Staff Allocation %'!M51</f>
        <v>0</v>
      </c>
      <c r="Q656" s="223">
        <f>$D656*'Staff Allocation %'!N51</f>
        <v>0</v>
      </c>
      <c r="R656" s="223">
        <f>$D656*'Staff Allocation %'!O51</f>
        <v>0</v>
      </c>
      <c r="S656" s="223">
        <f>$D656*'Staff Allocation %'!P51</f>
        <v>0</v>
      </c>
      <c r="T656" s="223">
        <f>$D656*'Staff Allocation %'!Q51</f>
        <v>0</v>
      </c>
      <c r="U656" s="223">
        <f t="shared" si="27"/>
        <v>0</v>
      </c>
    </row>
    <row r="657" spans="2:21" hidden="1" outlineLevel="1" x14ac:dyDescent="0.25">
      <c r="B657" t="str">
        <f>'Staffing Plan'!A53</f>
        <v>Employee 45</v>
      </c>
      <c r="D657" s="124">
        <f>Fringe!U54</f>
        <v>0</v>
      </c>
      <c r="F657" s="223">
        <f>$D657*'Staff Allocation %'!C52</f>
        <v>0</v>
      </c>
      <c r="G657" s="223">
        <f>$D657*'Staff Allocation %'!D52</f>
        <v>0</v>
      </c>
      <c r="H657" s="223">
        <f>$D657*'Staff Allocation %'!E52</f>
        <v>0</v>
      </c>
      <c r="I657" s="223">
        <f>$D657*'Staff Allocation %'!F52</f>
        <v>0</v>
      </c>
      <c r="J657" s="223">
        <f>$D657*'Staff Allocation %'!G52</f>
        <v>0</v>
      </c>
      <c r="K657" s="223">
        <f>$D657*'Staff Allocation %'!H52</f>
        <v>0</v>
      </c>
      <c r="L657" s="223">
        <f>$D657*'Staff Allocation %'!I52</f>
        <v>0</v>
      </c>
      <c r="M657" s="223">
        <f>$D657*'Staff Allocation %'!J52</f>
        <v>0</v>
      </c>
      <c r="N657" s="223">
        <f>$D657*'Staff Allocation %'!K52</f>
        <v>0</v>
      </c>
      <c r="O657" s="223">
        <f>$D657*'Staff Allocation %'!L52</f>
        <v>0</v>
      </c>
      <c r="P657" s="223">
        <f>$D657*'Staff Allocation %'!M52</f>
        <v>0</v>
      </c>
      <c r="Q657" s="223">
        <f>$D657*'Staff Allocation %'!N52</f>
        <v>0</v>
      </c>
      <c r="R657" s="223">
        <f>$D657*'Staff Allocation %'!O52</f>
        <v>0</v>
      </c>
      <c r="S657" s="223">
        <f>$D657*'Staff Allocation %'!P52</f>
        <v>0</v>
      </c>
      <c r="T657" s="223">
        <f>$D657*'Staff Allocation %'!Q52</f>
        <v>0</v>
      </c>
      <c r="U657" s="223">
        <f t="shared" si="27"/>
        <v>0</v>
      </c>
    </row>
    <row r="658" spans="2:21" hidden="1" outlineLevel="1" x14ac:dyDescent="0.25">
      <c r="B658" t="str">
        <f>'Staffing Plan'!A54</f>
        <v>Employee 46</v>
      </c>
      <c r="D658" s="124">
        <f>Fringe!U55</f>
        <v>0</v>
      </c>
      <c r="F658" s="223">
        <f>$D658*'Staff Allocation %'!C53</f>
        <v>0</v>
      </c>
      <c r="G658" s="223">
        <f>$D658*'Staff Allocation %'!D53</f>
        <v>0</v>
      </c>
      <c r="H658" s="223">
        <f>$D658*'Staff Allocation %'!E53</f>
        <v>0</v>
      </c>
      <c r="I658" s="223">
        <f>$D658*'Staff Allocation %'!F53</f>
        <v>0</v>
      </c>
      <c r="J658" s="223">
        <f>$D658*'Staff Allocation %'!G53</f>
        <v>0</v>
      </c>
      <c r="K658" s="223">
        <f>$D658*'Staff Allocation %'!H53</f>
        <v>0</v>
      </c>
      <c r="L658" s="223">
        <f>$D658*'Staff Allocation %'!I53</f>
        <v>0</v>
      </c>
      <c r="M658" s="223">
        <f>$D658*'Staff Allocation %'!J53</f>
        <v>0</v>
      </c>
      <c r="N658" s="223">
        <f>$D658*'Staff Allocation %'!K53</f>
        <v>0</v>
      </c>
      <c r="O658" s="223">
        <f>$D658*'Staff Allocation %'!L53</f>
        <v>0</v>
      </c>
      <c r="P658" s="223">
        <f>$D658*'Staff Allocation %'!M53</f>
        <v>0</v>
      </c>
      <c r="Q658" s="223">
        <f>$D658*'Staff Allocation %'!N53</f>
        <v>0</v>
      </c>
      <c r="R658" s="223">
        <f>$D658*'Staff Allocation %'!O53</f>
        <v>0</v>
      </c>
      <c r="S658" s="223">
        <f>$D658*'Staff Allocation %'!P53</f>
        <v>0</v>
      </c>
      <c r="T658" s="223">
        <f>$D658*'Staff Allocation %'!Q53</f>
        <v>0</v>
      </c>
      <c r="U658" s="223">
        <f t="shared" si="27"/>
        <v>0</v>
      </c>
    </row>
    <row r="659" spans="2:21" hidden="1" outlineLevel="1" x14ac:dyDescent="0.25">
      <c r="B659" t="str">
        <f>'Staffing Plan'!A55</f>
        <v>Employee 47</v>
      </c>
      <c r="D659" s="124">
        <f>Fringe!U56</f>
        <v>0</v>
      </c>
      <c r="F659" s="223">
        <f>$D659*'Staff Allocation %'!C54</f>
        <v>0</v>
      </c>
      <c r="G659" s="223">
        <f>$D659*'Staff Allocation %'!D54</f>
        <v>0</v>
      </c>
      <c r="H659" s="223">
        <f>$D659*'Staff Allocation %'!E54</f>
        <v>0</v>
      </c>
      <c r="I659" s="223">
        <f>$D659*'Staff Allocation %'!F54</f>
        <v>0</v>
      </c>
      <c r="J659" s="223">
        <f>$D659*'Staff Allocation %'!G54</f>
        <v>0</v>
      </c>
      <c r="K659" s="223">
        <f>$D659*'Staff Allocation %'!H54</f>
        <v>0</v>
      </c>
      <c r="L659" s="223">
        <f>$D659*'Staff Allocation %'!I54</f>
        <v>0</v>
      </c>
      <c r="M659" s="223">
        <f>$D659*'Staff Allocation %'!J54</f>
        <v>0</v>
      </c>
      <c r="N659" s="223">
        <f>$D659*'Staff Allocation %'!K54</f>
        <v>0</v>
      </c>
      <c r="O659" s="223">
        <f>$D659*'Staff Allocation %'!L54</f>
        <v>0</v>
      </c>
      <c r="P659" s="223">
        <f>$D659*'Staff Allocation %'!M54</f>
        <v>0</v>
      </c>
      <c r="Q659" s="223">
        <f>$D659*'Staff Allocation %'!N54</f>
        <v>0</v>
      </c>
      <c r="R659" s="223">
        <f>$D659*'Staff Allocation %'!O54</f>
        <v>0</v>
      </c>
      <c r="S659" s="223">
        <f>$D659*'Staff Allocation %'!P54</f>
        <v>0</v>
      </c>
      <c r="T659" s="223">
        <f>$D659*'Staff Allocation %'!Q54</f>
        <v>0</v>
      </c>
      <c r="U659" s="223">
        <f t="shared" si="27"/>
        <v>0</v>
      </c>
    </row>
    <row r="660" spans="2:21" hidden="1" outlineLevel="1" x14ac:dyDescent="0.25">
      <c r="B660" t="str">
        <f>'Staffing Plan'!A56</f>
        <v>Employee 48</v>
      </c>
      <c r="D660" s="124">
        <f>Fringe!U57</f>
        <v>0</v>
      </c>
      <c r="F660" s="223">
        <f>$D660*'Staff Allocation %'!C55</f>
        <v>0</v>
      </c>
      <c r="G660" s="223">
        <f>$D660*'Staff Allocation %'!D55</f>
        <v>0</v>
      </c>
      <c r="H660" s="223">
        <f>$D660*'Staff Allocation %'!E55</f>
        <v>0</v>
      </c>
      <c r="I660" s="223">
        <f>$D660*'Staff Allocation %'!F55</f>
        <v>0</v>
      </c>
      <c r="J660" s="223">
        <f>$D660*'Staff Allocation %'!G55</f>
        <v>0</v>
      </c>
      <c r="K660" s="223">
        <f>$D660*'Staff Allocation %'!H55</f>
        <v>0</v>
      </c>
      <c r="L660" s="223">
        <f>$D660*'Staff Allocation %'!I55</f>
        <v>0</v>
      </c>
      <c r="M660" s="223">
        <f>$D660*'Staff Allocation %'!J55</f>
        <v>0</v>
      </c>
      <c r="N660" s="223">
        <f>$D660*'Staff Allocation %'!K55</f>
        <v>0</v>
      </c>
      <c r="O660" s="223">
        <f>$D660*'Staff Allocation %'!L55</f>
        <v>0</v>
      </c>
      <c r="P660" s="223">
        <f>$D660*'Staff Allocation %'!M55</f>
        <v>0</v>
      </c>
      <c r="Q660" s="223">
        <f>$D660*'Staff Allocation %'!N55</f>
        <v>0</v>
      </c>
      <c r="R660" s="223">
        <f>$D660*'Staff Allocation %'!O55</f>
        <v>0</v>
      </c>
      <c r="S660" s="223">
        <f>$D660*'Staff Allocation %'!P55</f>
        <v>0</v>
      </c>
      <c r="T660" s="223">
        <f>$D660*'Staff Allocation %'!Q55</f>
        <v>0</v>
      </c>
      <c r="U660" s="223">
        <f t="shared" si="27"/>
        <v>0</v>
      </c>
    </row>
    <row r="661" spans="2:21" hidden="1" outlineLevel="1" x14ac:dyDescent="0.25">
      <c r="B661" t="str">
        <f>'Staffing Plan'!A57</f>
        <v>Employee 49</v>
      </c>
      <c r="D661" s="124">
        <f>Fringe!U58</f>
        <v>0</v>
      </c>
      <c r="F661" s="223">
        <f>$D661*'Staff Allocation %'!C56</f>
        <v>0</v>
      </c>
      <c r="G661" s="223">
        <f>$D661*'Staff Allocation %'!D56</f>
        <v>0</v>
      </c>
      <c r="H661" s="223">
        <f>$D661*'Staff Allocation %'!E56</f>
        <v>0</v>
      </c>
      <c r="I661" s="223">
        <f>$D661*'Staff Allocation %'!F56</f>
        <v>0</v>
      </c>
      <c r="J661" s="223">
        <f>$D661*'Staff Allocation %'!G56</f>
        <v>0</v>
      </c>
      <c r="K661" s="223">
        <f>$D661*'Staff Allocation %'!H56</f>
        <v>0</v>
      </c>
      <c r="L661" s="223">
        <f>$D661*'Staff Allocation %'!I56</f>
        <v>0</v>
      </c>
      <c r="M661" s="223">
        <f>$D661*'Staff Allocation %'!J56</f>
        <v>0</v>
      </c>
      <c r="N661" s="223">
        <f>$D661*'Staff Allocation %'!K56</f>
        <v>0</v>
      </c>
      <c r="O661" s="223">
        <f>$D661*'Staff Allocation %'!L56</f>
        <v>0</v>
      </c>
      <c r="P661" s="223">
        <f>$D661*'Staff Allocation %'!M56</f>
        <v>0</v>
      </c>
      <c r="Q661" s="223">
        <f>$D661*'Staff Allocation %'!N56</f>
        <v>0</v>
      </c>
      <c r="R661" s="223">
        <f>$D661*'Staff Allocation %'!O56</f>
        <v>0</v>
      </c>
      <c r="S661" s="223">
        <f>$D661*'Staff Allocation %'!P56</f>
        <v>0</v>
      </c>
      <c r="T661" s="223">
        <f>$D661*'Staff Allocation %'!Q56</f>
        <v>0</v>
      </c>
      <c r="U661" s="223">
        <f t="shared" si="27"/>
        <v>0</v>
      </c>
    </row>
    <row r="662" spans="2:21" hidden="1" outlineLevel="1" x14ac:dyDescent="0.25">
      <c r="B662" t="str">
        <f>'Staffing Plan'!A58</f>
        <v>Employee 50</v>
      </c>
      <c r="D662" s="124">
        <f>Fringe!U59</f>
        <v>0</v>
      </c>
      <c r="F662" s="223">
        <f>$D662*'Staff Allocation %'!C57</f>
        <v>0</v>
      </c>
      <c r="G662" s="223">
        <f>$D662*'Staff Allocation %'!D57</f>
        <v>0</v>
      </c>
      <c r="H662" s="223">
        <f>$D662*'Staff Allocation %'!E57</f>
        <v>0</v>
      </c>
      <c r="I662" s="223">
        <f>$D662*'Staff Allocation %'!F57</f>
        <v>0</v>
      </c>
      <c r="J662" s="223">
        <f>$D662*'Staff Allocation %'!G57</f>
        <v>0</v>
      </c>
      <c r="K662" s="223">
        <f>$D662*'Staff Allocation %'!H57</f>
        <v>0</v>
      </c>
      <c r="L662" s="223">
        <f>$D662*'Staff Allocation %'!I57</f>
        <v>0</v>
      </c>
      <c r="M662" s="223">
        <f>$D662*'Staff Allocation %'!J57</f>
        <v>0</v>
      </c>
      <c r="N662" s="223">
        <f>$D662*'Staff Allocation %'!K57</f>
        <v>0</v>
      </c>
      <c r="O662" s="223">
        <f>$D662*'Staff Allocation %'!L57</f>
        <v>0</v>
      </c>
      <c r="P662" s="223">
        <f>$D662*'Staff Allocation %'!M57</f>
        <v>0</v>
      </c>
      <c r="Q662" s="223">
        <f>$D662*'Staff Allocation %'!N57</f>
        <v>0</v>
      </c>
      <c r="R662" s="223">
        <f>$D662*'Staff Allocation %'!O57</f>
        <v>0</v>
      </c>
      <c r="S662" s="223">
        <f>$D662*'Staff Allocation %'!P57</f>
        <v>0</v>
      </c>
      <c r="T662" s="223">
        <f>$D662*'Staff Allocation %'!Q57</f>
        <v>0</v>
      </c>
      <c r="U662" s="223">
        <f t="shared" si="27"/>
        <v>0</v>
      </c>
    </row>
    <row r="663" spans="2:21" hidden="1" outlineLevel="1" x14ac:dyDescent="0.25">
      <c r="B663" t="str">
        <f>'Staffing Plan'!A59</f>
        <v>Employee 51</v>
      </c>
      <c r="D663" s="124">
        <f>Fringe!U60</f>
        <v>0</v>
      </c>
      <c r="F663" s="223">
        <f>$D663*'Staff Allocation %'!C58</f>
        <v>0</v>
      </c>
      <c r="G663" s="223">
        <f>$D663*'Staff Allocation %'!D58</f>
        <v>0</v>
      </c>
      <c r="H663" s="223">
        <f>$D663*'Staff Allocation %'!E58</f>
        <v>0</v>
      </c>
      <c r="I663" s="223">
        <f>$D663*'Staff Allocation %'!F58</f>
        <v>0</v>
      </c>
      <c r="J663" s="223">
        <f>$D663*'Staff Allocation %'!G58</f>
        <v>0</v>
      </c>
      <c r="K663" s="223">
        <f>$D663*'Staff Allocation %'!H58</f>
        <v>0</v>
      </c>
      <c r="L663" s="223">
        <f>$D663*'Staff Allocation %'!I58</f>
        <v>0</v>
      </c>
      <c r="M663" s="223">
        <f>$D663*'Staff Allocation %'!J58</f>
        <v>0</v>
      </c>
      <c r="N663" s="223">
        <f>$D663*'Staff Allocation %'!K58</f>
        <v>0</v>
      </c>
      <c r="O663" s="223">
        <f>$D663*'Staff Allocation %'!L58</f>
        <v>0</v>
      </c>
      <c r="P663" s="223">
        <f>$D663*'Staff Allocation %'!M58</f>
        <v>0</v>
      </c>
      <c r="Q663" s="223">
        <f>$D663*'Staff Allocation %'!N58</f>
        <v>0</v>
      </c>
      <c r="R663" s="223">
        <f>$D663*'Staff Allocation %'!O58</f>
        <v>0</v>
      </c>
      <c r="S663" s="223">
        <f>$D663*'Staff Allocation %'!P58</f>
        <v>0</v>
      </c>
      <c r="T663" s="223">
        <f>$D663*'Staff Allocation %'!Q58</f>
        <v>0</v>
      </c>
      <c r="U663" s="223">
        <f t="shared" si="27"/>
        <v>0</v>
      </c>
    </row>
    <row r="664" spans="2:21" hidden="1" outlineLevel="1" x14ac:dyDescent="0.25">
      <c r="B664" t="str">
        <f>'Staffing Plan'!A60</f>
        <v>Employee 52</v>
      </c>
      <c r="D664" s="124">
        <f>Fringe!U61</f>
        <v>0</v>
      </c>
      <c r="F664" s="223">
        <f>$D664*'Staff Allocation %'!C59</f>
        <v>0</v>
      </c>
      <c r="G664" s="223">
        <f>$D664*'Staff Allocation %'!D59</f>
        <v>0</v>
      </c>
      <c r="H664" s="223">
        <f>$D664*'Staff Allocation %'!E59</f>
        <v>0</v>
      </c>
      <c r="I664" s="223">
        <f>$D664*'Staff Allocation %'!F59</f>
        <v>0</v>
      </c>
      <c r="J664" s="223">
        <f>$D664*'Staff Allocation %'!G59</f>
        <v>0</v>
      </c>
      <c r="K664" s="223">
        <f>$D664*'Staff Allocation %'!H59</f>
        <v>0</v>
      </c>
      <c r="L664" s="223">
        <f>$D664*'Staff Allocation %'!I59</f>
        <v>0</v>
      </c>
      <c r="M664" s="223">
        <f>$D664*'Staff Allocation %'!J59</f>
        <v>0</v>
      </c>
      <c r="N664" s="223">
        <f>$D664*'Staff Allocation %'!K59</f>
        <v>0</v>
      </c>
      <c r="O664" s="223">
        <f>$D664*'Staff Allocation %'!L59</f>
        <v>0</v>
      </c>
      <c r="P664" s="223">
        <f>$D664*'Staff Allocation %'!M59</f>
        <v>0</v>
      </c>
      <c r="Q664" s="223">
        <f>$D664*'Staff Allocation %'!N59</f>
        <v>0</v>
      </c>
      <c r="R664" s="223">
        <f>$D664*'Staff Allocation %'!O59</f>
        <v>0</v>
      </c>
      <c r="S664" s="223">
        <f>$D664*'Staff Allocation %'!P59</f>
        <v>0</v>
      </c>
      <c r="T664" s="223">
        <f>$D664*'Staff Allocation %'!Q59</f>
        <v>0</v>
      </c>
      <c r="U664" s="223">
        <f t="shared" si="27"/>
        <v>0</v>
      </c>
    </row>
    <row r="665" spans="2:21" hidden="1" outlineLevel="1" x14ac:dyDescent="0.25">
      <c r="B665" t="str">
        <f>'Staffing Plan'!A61</f>
        <v>Employee 53</v>
      </c>
      <c r="D665" s="124">
        <f>Fringe!U62</f>
        <v>0</v>
      </c>
      <c r="F665" s="223">
        <f>$D665*'Staff Allocation %'!C60</f>
        <v>0</v>
      </c>
      <c r="G665" s="223">
        <f>$D665*'Staff Allocation %'!D60</f>
        <v>0</v>
      </c>
      <c r="H665" s="223">
        <f>$D665*'Staff Allocation %'!E60</f>
        <v>0</v>
      </c>
      <c r="I665" s="223">
        <f>$D665*'Staff Allocation %'!F60</f>
        <v>0</v>
      </c>
      <c r="J665" s="223">
        <f>$D665*'Staff Allocation %'!G60</f>
        <v>0</v>
      </c>
      <c r="K665" s="223">
        <f>$D665*'Staff Allocation %'!H60</f>
        <v>0</v>
      </c>
      <c r="L665" s="223">
        <f>$D665*'Staff Allocation %'!I60</f>
        <v>0</v>
      </c>
      <c r="M665" s="223">
        <f>$D665*'Staff Allocation %'!J60</f>
        <v>0</v>
      </c>
      <c r="N665" s="223">
        <f>$D665*'Staff Allocation %'!K60</f>
        <v>0</v>
      </c>
      <c r="O665" s="223">
        <f>$D665*'Staff Allocation %'!L60</f>
        <v>0</v>
      </c>
      <c r="P665" s="223">
        <f>$D665*'Staff Allocation %'!M60</f>
        <v>0</v>
      </c>
      <c r="Q665" s="223">
        <f>$D665*'Staff Allocation %'!N60</f>
        <v>0</v>
      </c>
      <c r="R665" s="223">
        <f>$D665*'Staff Allocation %'!O60</f>
        <v>0</v>
      </c>
      <c r="S665" s="223">
        <f>$D665*'Staff Allocation %'!P60</f>
        <v>0</v>
      </c>
      <c r="T665" s="223">
        <f>$D665*'Staff Allocation %'!Q60</f>
        <v>0</v>
      </c>
      <c r="U665" s="223">
        <f t="shared" si="27"/>
        <v>0</v>
      </c>
    </row>
    <row r="666" spans="2:21" hidden="1" outlineLevel="1" x14ac:dyDescent="0.25">
      <c r="B666" t="str">
        <f>'Staffing Plan'!A62</f>
        <v>Employee 54</v>
      </c>
      <c r="D666" s="124">
        <f>Fringe!U63</f>
        <v>0</v>
      </c>
      <c r="F666" s="223">
        <f>$D666*'Staff Allocation %'!C61</f>
        <v>0</v>
      </c>
      <c r="G666" s="223">
        <f>$D666*'Staff Allocation %'!D61</f>
        <v>0</v>
      </c>
      <c r="H666" s="223">
        <f>$D666*'Staff Allocation %'!E61</f>
        <v>0</v>
      </c>
      <c r="I666" s="223">
        <f>$D666*'Staff Allocation %'!F61</f>
        <v>0</v>
      </c>
      <c r="J666" s="223">
        <f>$D666*'Staff Allocation %'!G61</f>
        <v>0</v>
      </c>
      <c r="K666" s="223">
        <f>$D666*'Staff Allocation %'!H61</f>
        <v>0</v>
      </c>
      <c r="L666" s="223">
        <f>$D666*'Staff Allocation %'!I61</f>
        <v>0</v>
      </c>
      <c r="M666" s="223">
        <f>$D666*'Staff Allocation %'!J61</f>
        <v>0</v>
      </c>
      <c r="N666" s="223">
        <f>$D666*'Staff Allocation %'!K61</f>
        <v>0</v>
      </c>
      <c r="O666" s="223">
        <f>$D666*'Staff Allocation %'!L61</f>
        <v>0</v>
      </c>
      <c r="P666" s="223">
        <f>$D666*'Staff Allocation %'!M61</f>
        <v>0</v>
      </c>
      <c r="Q666" s="223">
        <f>$D666*'Staff Allocation %'!N61</f>
        <v>0</v>
      </c>
      <c r="R666" s="223">
        <f>$D666*'Staff Allocation %'!O61</f>
        <v>0</v>
      </c>
      <c r="S666" s="223">
        <f>$D666*'Staff Allocation %'!P61</f>
        <v>0</v>
      </c>
      <c r="T666" s="223">
        <f>$D666*'Staff Allocation %'!Q61</f>
        <v>0</v>
      </c>
      <c r="U666" s="223">
        <f t="shared" si="27"/>
        <v>0</v>
      </c>
    </row>
    <row r="667" spans="2:21" hidden="1" outlineLevel="1" x14ac:dyDescent="0.25">
      <c r="B667" t="str">
        <f>'Staffing Plan'!A63</f>
        <v>Employee 55</v>
      </c>
      <c r="D667" s="124">
        <f>Fringe!U64</f>
        <v>0</v>
      </c>
      <c r="F667" s="223">
        <f>$D667*'Staff Allocation %'!C62</f>
        <v>0</v>
      </c>
      <c r="G667" s="223">
        <f>$D667*'Staff Allocation %'!D62</f>
        <v>0</v>
      </c>
      <c r="H667" s="223">
        <f>$D667*'Staff Allocation %'!E62</f>
        <v>0</v>
      </c>
      <c r="I667" s="223">
        <f>$D667*'Staff Allocation %'!F62</f>
        <v>0</v>
      </c>
      <c r="J667" s="223">
        <f>$D667*'Staff Allocation %'!G62</f>
        <v>0</v>
      </c>
      <c r="K667" s="223">
        <f>$D667*'Staff Allocation %'!H62</f>
        <v>0</v>
      </c>
      <c r="L667" s="223">
        <f>$D667*'Staff Allocation %'!I62</f>
        <v>0</v>
      </c>
      <c r="M667" s="223">
        <f>$D667*'Staff Allocation %'!J62</f>
        <v>0</v>
      </c>
      <c r="N667" s="223">
        <f>$D667*'Staff Allocation %'!K62</f>
        <v>0</v>
      </c>
      <c r="O667" s="223">
        <f>$D667*'Staff Allocation %'!L62</f>
        <v>0</v>
      </c>
      <c r="P667" s="223">
        <f>$D667*'Staff Allocation %'!M62</f>
        <v>0</v>
      </c>
      <c r="Q667" s="223">
        <f>$D667*'Staff Allocation %'!N62</f>
        <v>0</v>
      </c>
      <c r="R667" s="223">
        <f>$D667*'Staff Allocation %'!O62</f>
        <v>0</v>
      </c>
      <c r="S667" s="223">
        <f>$D667*'Staff Allocation %'!P62</f>
        <v>0</v>
      </c>
      <c r="T667" s="223">
        <f>$D667*'Staff Allocation %'!Q62</f>
        <v>0</v>
      </c>
      <c r="U667" s="223">
        <f t="shared" si="27"/>
        <v>0</v>
      </c>
    </row>
    <row r="668" spans="2:21" hidden="1" outlineLevel="1" x14ac:dyDescent="0.25">
      <c r="B668" t="str">
        <f>'Staffing Plan'!A64</f>
        <v>Employee 56</v>
      </c>
      <c r="D668" s="124">
        <f>Fringe!U65</f>
        <v>0</v>
      </c>
      <c r="F668" s="223">
        <f>$D668*'Staff Allocation %'!C63</f>
        <v>0</v>
      </c>
      <c r="G668" s="223">
        <f>$D668*'Staff Allocation %'!D63</f>
        <v>0</v>
      </c>
      <c r="H668" s="223">
        <f>$D668*'Staff Allocation %'!E63</f>
        <v>0</v>
      </c>
      <c r="I668" s="223">
        <f>$D668*'Staff Allocation %'!F63</f>
        <v>0</v>
      </c>
      <c r="J668" s="223">
        <f>$D668*'Staff Allocation %'!G63</f>
        <v>0</v>
      </c>
      <c r="K668" s="223">
        <f>$D668*'Staff Allocation %'!H63</f>
        <v>0</v>
      </c>
      <c r="L668" s="223">
        <f>$D668*'Staff Allocation %'!I63</f>
        <v>0</v>
      </c>
      <c r="M668" s="223">
        <f>$D668*'Staff Allocation %'!J63</f>
        <v>0</v>
      </c>
      <c r="N668" s="223">
        <f>$D668*'Staff Allocation %'!K63</f>
        <v>0</v>
      </c>
      <c r="O668" s="223">
        <f>$D668*'Staff Allocation %'!L63</f>
        <v>0</v>
      </c>
      <c r="P668" s="223">
        <f>$D668*'Staff Allocation %'!M63</f>
        <v>0</v>
      </c>
      <c r="Q668" s="223">
        <f>$D668*'Staff Allocation %'!N63</f>
        <v>0</v>
      </c>
      <c r="R668" s="223">
        <f>$D668*'Staff Allocation %'!O63</f>
        <v>0</v>
      </c>
      <c r="S668" s="223">
        <f>$D668*'Staff Allocation %'!P63</f>
        <v>0</v>
      </c>
      <c r="T668" s="223">
        <f>$D668*'Staff Allocation %'!Q63</f>
        <v>0</v>
      </c>
      <c r="U668" s="223">
        <f t="shared" si="27"/>
        <v>0</v>
      </c>
    </row>
    <row r="669" spans="2:21" hidden="1" outlineLevel="1" x14ac:dyDescent="0.25">
      <c r="B669" t="str">
        <f>'Staffing Plan'!A65</f>
        <v>Employee 57</v>
      </c>
      <c r="D669" s="124">
        <f>Fringe!U66</f>
        <v>0</v>
      </c>
      <c r="F669" s="223">
        <f>$D669*'Staff Allocation %'!C64</f>
        <v>0</v>
      </c>
      <c r="G669" s="223">
        <f>$D669*'Staff Allocation %'!D64</f>
        <v>0</v>
      </c>
      <c r="H669" s="223">
        <f>$D669*'Staff Allocation %'!E64</f>
        <v>0</v>
      </c>
      <c r="I669" s="223">
        <f>$D669*'Staff Allocation %'!F64</f>
        <v>0</v>
      </c>
      <c r="J669" s="223">
        <f>$D669*'Staff Allocation %'!G64</f>
        <v>0</v>
      </c>
      <c r="K669" s="223">
        <f>$D669*'Staff Allocation %'!H64</f>
        <v>0</v>
      </c>
      <c r="L669" s="223">
        <f>$D669*'Staff Allocation %'!I64</f>
        <v>0</v>
      </c>
      <c r="M669" s="223">
        <f>$D669*'Staff Allocation %'!J64</f>
        <v>0</v>
      </c>
      <c r="N669" s="223">
        <f>$D669*'Staff Allocation %'!K64</f>
        <v>0</v>
      </c>
      <c r="O669" s="223">
        <f>$D669*'Staff Allocation %'!L64</f>
        <v>0</v>
      </c>
      <c r="P669" s="223">
        <f>$D669*'Staff Allocation %'!M64</f>
        <v>0</v>
      </c>
      <c r="Q669" s="223">
        <f>$D669*'Staff Allocation %'!N64</f>
        <v>0</v>
      </c>
      <c r="R669" s="223">
        <f>$D669*'Staff Allocation %'!O64</f>
        <v>0</v>
      </c>
      <c r="S669" s="223">
        <f>$D669*'Staff Allocation %'!P64</f>
        <v>0</v>
      </c>
      <c r="T669" s="223">
        <f>$D669*'Staff Allocation %'!Q64</f>
        <v>0</v>
      </c>
      <c r="U669" s="223">
        <f t="shared" si="27"/>
        <v>0</v>
      </c>
    </row>
    <row r="670" spans="2:21" hidden="1" outlineLevel="1" x14ac:dyDescent="0.25">
      <c r="B670" t="str">
        <f>'Staffing Plan'!A66</f>
        <v>Employee 58</v>
      </c>
      <c r="D670" s="124">
        <f>Fringe!U67</f>
        <v>0</v>
      </c>
      <c r="F670" s="223">
        <f>$D670*'Staff Allocation %'!C65</f>
        <v>0</v>
      </c>
      <c r="G670" s="223">
        <f>$D670*'Staff Allocation %'!D65</f>
        <v>0</v>
      </c>
      <c r="H670" s="223">
        <f>$D670*'Staff Allocation %'!E65</f>
        <v>0</v>
      </c>
      <c r="I670" s="223">
        <f>$D670*'Staff Allocation %'!F65</f>
        <v>0</v>
      </c>
      <c r="J670" s="223">
        <f>$D670*'Staff Allocation %'!G65</f>
        <v>0</v>
      </c>
      <c r="K670" s="223">
        <f>$D670*'Staff Allocation %'!H65</f>
        <v>0</v>
      </c>
      <c r="L670" s="223">
        <f>$D670*'Staff Allocation %'!I65</f>
        <v>0</v>
      </c>
      <c r="M670" s="223">
        <f>$D670*'Staff Allocation %'!J65</f>
        <v>0</v>
      </c>
      <c r="N670" s="223">
        <f>$D670*'Staff Allocation %'!K65</f>
        <v>0</v>
      </c>
      <c r="O670" s="223">
        <f>$D670*'Staff Allocation %'!L65</f>
        <v>0</v>
      </c>
      <c r="P670" s="223">
        <f>$D670*'Staff Allocation %'!M65</f>
        <v>0</v>
      </c>
      <c r="Q670" s="223">
        <f>$D670*'Staff Allocation %'!N65</f>
        <v>0</v>
      </c>
      <c r="R670" s="223">
        <f>$D670*'Staff Allocation %'!O65</f>
        <v>0</v>
      </c>
      <c r="S670" s="223">
        <f>$D670*'Staff Allocation %'!P65</f>
        <v>0</v>
      </c>
      <c r="T670" s="223">
        <f>$D670*'Staff Allocation %'!Q65</f>
        <v>0</v>
      </c>
      <c r="U670" s="223">
        <f t="shared" si="27"/>
        <v>0</v>
      </c>
    </row>
    <row r="671" spans="2:21" hidden="1" outlineLevel="1" x14ac:dyDescent="0.25">
      <c r="B671" t="str">
        <f>'Staffing Plan'!A67</f>
        <v>Employee 59</v>
      </c>
      <c r="D671" s="124">
        <f>Fringe!U68</f>
        <v>0</v>
      </c>
      <c r="F671" s="223">
        <f>$D671*'Staff Allocation %'!C66</f>
        <v>0</v>
      </c>
      <c r="G671" s="223">
        <f>$D671*'Staff Allocation %'!D66</f>
        <v>0</v>
      </c>
      <c r="H671" s="223">
        <f>$D671*'Staff Allocation %'!E66</f>
        <v>0</v>
      </c>
      <c r="I671" s="223">
        <f>$D671*'Staff Allocation %'!F66</f>
        <v>0</v>
      </c>
      <c r="J671" s="223">
        <f>$D671*'Staff Allocation %'!G66</f>
        <v>0</v>
      </c>
      <c r="K671" s="223">
        <f>$D671*'Staff Allocation %'!H66</f>
        <v>0</v>
      </c>
      <c r="L671" s="223">
        <f>$D671*'Staff Allocation %'!I66</f>
        <v>0</v>
      </c>
      <c r="M671" s="223">
        <f>$D671*'Staff Allocation %'!J66</f>
        <v>0</v>
      </c>
      <c r="N671" s="223">
        <f>$D671*'Staff Allocation %'!K66</f>
        <v>0</v>
      </c>
      <c r="O671" s="223">
        <f>$D671*'Staff Allocation %'!L66</f>
        <v>0</v>
      </c>
      <c r="P671" s="223">
        <f>$D671*'Staff Allocation %'!M66</f>
        <v>0</v>
      </c>
      <c r="Q671" s="223">
        <f>$D671*'Staff Allocation %'!N66</f>
        <v>0</v>
      </c>
      <c r="R671" s="223">
        <f>$D671*'Staff Allocation %'!O66</f>
        <v>0</v>
      </c>
      <c r="S671" s="223">
        <f>$D671*'Staff Allocation %'!P66</f>
        <v>0</v>
      </c>
      <c r="T671" s="223">
        <f>$D671*'Staff Allocation %'!Q66</f>
        <v>0</v>
      </c>
      <c r="U671" s="223">
        <f t="shared" si="27"/>
        <v>0</v>
      </c>
    </row>
    <row r="672" spans="2:21" hidden="1" outlineLevel="1" x14ac:dyDescent="0.25">
      <c r="B672" t="str">
        <f>'Staffing Plan'!A68</f>
        <v>Employee 60</v>
      </c>
      <c r="D672" s="124">
        <f>Fringe!U69</f>
        <v>0</v>
      </c>
      <c r="F672" s="223">
        <f>$D672*'Staff Allocation %'!C67</f>
        <v>0</v>
      </c>
      <c r="G672" s="223">
        <f>$D672*'Staff Allocation %'!D67</f>
        <v>0</v>
      </c>
      <c r="H672" s="223">
        <f>$D672*'Staff Allocation %'!E67</f>
        <v>0</v>
      </c>
      <c r="I672" s="223">
        <f>$D672*'Staff Allocation %'!F67</f>
        <v>0</v>
      </c>
      <c r="J672" s="223">
        <f>$D672*'Staff Allocation %'!G67</f>
        <v>0</v>
      </c>
      <c r="K672" s="223">
        <f>$D672*'Staff Allocation %'!H67</f>
        <v>0</v>
      </c>
      <c r="L672" s="223">
        <f>$D672*'Staff Allocation %'!I67</f>
        <v>0</v>
      </c>
      <c r="M672" s="223">
        <f>$D672*'Staff Allocation %'!J67</f>
        <v>0</v>
      </c>
      <c r="N672" s="223">
        <f>$D672*'Staff Allocation %'!K67</f>
        <v>0</v>
      </c>
      <c r="O672" s="223">
        <f>$D672*'Staff Allocation %'!L67</f>
        <v>0</v>
      </c>
      <c r="P672" s="223">
        <f>$D672*'Staff Allocation %'!M67</f>
        <v>0</v>
      </c>
      <c r="Q672" s="223">
        <f>$D672*'Staff Allocation %'!N67</f>
        <v>0</v>
      </c>
      <c r="R672" s="223">
        <f>$D672*'Staff Allocation %'!O67</f>
        <v>0</v>
      </c>
      <c r="S672" s="223">
        <f>$D672*'Staff Allocation %'!P67</f>
        <v>0</v>
      </c>
      <c r="T672" s="223">
        <f>$D672*'Staff Allocation %'!Q67</f>
        <v>0</v>
      </c>
      <c r="U672" s="223">
        <f t="shared" si="27"/>
        <v>0</v>
      </c>
    </row>
    <row r="673" spans="2:21" ht="15.75" collapsed="1" thickBot="1" x14ac:dyDescent="0.3">
      <c r="B673" s="19" t="s">
        <v>16</v>
      </c>
      <c r="D673" s="242">
        <f>Fringe!U71</f>
        <v>147.31200000000001</v>
      </c>
      <c r="E673" s="242"/>
      <c r="F673" s="244">
        <f>SUM(F613:F672)</f>
        <v>76.56</v>
      </c>
      <c r="G673" s="244">
        <f t="shared" ref="G673:U673" si="28">SUM(G613:G672)</f>
        <v>10.56</v>
      </c>
      <c r="H673" s="244">
        <f t="shared" si="28"/>
        <v>19.007999999999999</v>
      </c>
      <c r="I673" s="244">
        <f t="shared" si="28"/>
        <v>0</v>
      </c>
      <c r="J673" s="244">
        <f t="shared" si="28"/>
        <v>0</v>
      </c>
      <c r="K673" s="244">
        <f t="shared" si="28"/>
        <v>0</v>
      </c>
      <c r="L673" s="244">
        <f t="shared" si="28"/>
        <v>0</v>
      </c>
      <c r="M673" s="244">
        <f t="shared" si="28"/>
        <v>0</v>
      </c>
      <c r="N673" s="244">
        <f t="shared" si="28"/>
        <v>0</v>
      </c>
      <c r="O673" s="244">
        <f t="shared" si="28"/>
        <v>0</v>
      </c>
      <c r="P673" s="244">
        <f t="shared" si="28"/>
        <v>0</v>
      </c>
      <c r="Q673" s="244">
        <f t="shared" si="28"/>
        <v>0</v>
      </c>
      <c r="R673" s="244">
        <f t="shared" si="28"/>
        <v>0</v>
      </c>
      <c r="S673" s="244">
        <f t="shared" si="28"/>
        <v>0</v>
      </c>
      <c r="T673" s="244">
        <f t="shared" si="28"/>
        <v>0</v>
      </c>
      <c r="U673" s="244">
        <f t="shared" si="28"/>
        <v>106.128</v>
      </c>
    </row>
    <row r="674" spans="2:21" ht="15.75" thickTop="1" x14ac:dyDescent="0.25">
      <c r="F674" s="124"/>
      <c r="G674" s="124"/>
      <c r="H674" s="124"/>
      <c r="I674" s="124"/>
      <c r="J674" s="124"/>
      <c r="K674" s="124"/>
      <c r="L674" s="124"/>
      <c r="M674" s="124"/>
      <c r="N674" s="124"/>
      <c r="O674" s="124"/>
      <c r="P674" s="124"/>
      <c r="Q674" s="124"/>
      <c r="R674" s="124"/>
      <c r="S674" s="124"/>
      <c r="T674" s="124"/>
      <c r="U674" s="124"/>
    </row>
    <row r="675" spans="2:21" x14ac:dyDescent="0.25">
      <c r="B675" s="19" t="s">
        <v>289</v>
      </c>
      <c r="F675" s="226">
        <f>F673/$D$673</f>
        <v>0.51971326164874554</v>
      </c>
      <c r="G675" s="226">
        <f t="shared" ref="G675:U675" si="29">G673/$D$673</f>
        <v>7.1684587813620068E-2</v>
      </c>
      <c r="H675" s="226">
        <f t="shared" si="29"/>
        <v>0.12903225806451613</v>
      </c>
      <c r="I675" s="226">
        <f t="shared" si="29"/>
        <v>0</v>
      </c>
      <c r="J675" s="226">
        <f t="shared" si="29"/>
        <v>0</v>
      </c>
      <c r="K675" s="226">
        <f t="shared" si="29"/>
        <v>0</v>
      </c>
      <c r="L675" s="226">
        <f t="shared" si="29"/>
        <v>0</v>
      </c>
      <c r="M675" s="226">
        <f t="shared" si="29"/>
        <v>0</v>
      </c>
      <c r="N675" s="226">
        <f t="shared" si="29"/>
        <v>0</v>
      </c>
      <c r="O675" s="226">
        <f t="shared" si="29"/>
        <v>0</v>
      </c>
      <c r="P675" s="226">
        <f t="shared" si="29"/>
        <v>0</v>
      </c>
      <c r="Q675" s="226">
        <f t="shared" si="29"/>
        <v>0</v>
      </c>
      <c r="R675" s="226">
        <f t="shared" si="29"/>
        <v>0</v>
      </c>
      <c r="S675" s="226">
        <f t="shared" si="29"/>
        <v>0</v>
      </c>
      <c r="T675" s="226">
        <f t="shared" si="29"/>
        <v>0</v>
      </c>
      <c r="U675" s="226">
        <f t="shared" si="29"/>
        <v>0.72043010752688164</v>
      </c>
    </row>
    <row r="678" spans="2:21" x14ac:dyDescent="0.25">
      <c r="B678" s="237" t="s">
        <v>304</v>
      </c>
      <c r="C678" s="238"/>
      <c r="D678" s="239"/>
      <c r="E678" s="238"/>
      <c r="F678" s="116">
        <v>1</v>
      </c>
      <c r="G678" s="116">
        <v>2</v>
      </c>
      <c r="H678" s="116">
        <v>3</v>
      </c>
      <c r="I678" s="116">
        <v>4</v>
      </c>
      <c r="J678" s="116">
        <v>5</v>
      </c>
      <c r="K678" s="116">
        <v>6</v>
      </c>
      <c r="L678" s="116">
        <v>7</v>
      </c>
      <c r="M678" s="116">
        <v>8</v>
      </c>
      <c r="N678" s="116">
        <v>9</v>
      </c>
      <c r="O678" s="116">
        <v>10</v>
      </c>
      <c r="P678" s="116">
        <v>11</v>
      </c>
      <c r="Q678" s="116">
        <v>12</v>
      </c>
      <c r="R678" s="116">
        <v>13</v>
      </c>
      <c r="S678" s="116">
        <v>14</v>
      </c>
      <c r="T678" s="116">
        <v>15</v>
      </c>
      <c r="U678" s="116" t="s">
        <v>285</v>
      </c>
    </row>
    <row r="679" spans="2:21" ht="26.25" x14ac:dyDescent="0.25">
      <c r="B679" s="20" t="s">
        <v>185</v>
      </c>
      <c r="C679" s="20"/>
      <c r="D679" s="21" t="s">
        <v>305</v>
      </c>
      <c r="E679" s="20"/>
      <c r="F679" s="135" t="s">
        <v>73</v>
      </c>
      <c r="G679" s="135" t="s">
        <v>75</v>
      </c>
      <c r="H679" s="135" t="s">
        <v>77</v>
      </c>
      <c r="I679" s="135" t="s">
        <v>29</v>
      </c>
      <c r="J679" s="135" t="s">
        <v>30</v>
      </c>
      <c r="K679" s="135" t="s">
        <v>31</v>
      </c>
      <c r="L679" s="135" t="s">
        <v>32</v>
      </c>
      <c r="M679" s="135" t="s">
        <v>33</v>
      </c>
      <c r="N679" s="135" t="s">
        <v>34</v>
      </c>
      <c r="O679" s="135" t="s">
        <v>35</v>
      </c>
      <c r="P679" s="135" t="s">
        <v>36</v>
      </c>
      <c r="Q679" s="135" t="s">
        <v>37</v>
      </c>
      <c r="R679" s="135" t="s">
        <v>38</v>
      </c>
      <c r="S679" s="135" t="s">
        <v>39</v>
      </c>
      <c r="T679" s="135" t="s">
        <v>40</v>
      </c>
      <c r="U679" s="21" t="s">
        <v>286</v>
      </c>
    </row>
    <row r="680" spans="2:21" hidden="1" outlineLevel="1" x14ac:dyDescent="0.25">
      <c r="B680" t="str">
        <f>'Staffing Plan'!A9</f>
        <v>Benford, LaTrese Jamia</v>
      </c>
      <c r="D680" s="124">
        <f>Fringe!V10</f>
        <v>269.63861925000003</v>
      </c>
      <c r="F680" s="223">
        <f>$D680*'Staff Allocation %'!C8</f>
        <v>269.63861925000003</v>
      </c>
      <c r="G680" s="223">
        <f>$D680*'Staff Allocation %'!D8</f>
        <v>0</v>
      </c>
      <c r="H680" s="223">
        <f>$D680*'Staff Allocation %'!E8</f>
        <v>0</v>
      </c>
      <c r="I680" s="223">
        <f>$D680*'Staff Allocation %'!F8</f>
        <v>0</v>
      </c>
      <c r="J680" s="223">
        <f>$D680*'Staff Allocation %'!G8</f>
        <v>0</v>
      </c>
      <c r="K680" s="223">
        <f>$D680*'Staff Allocation %'!H8</f>
        <v>0</v>
      </c>
      <c r="L680" s="223">
        <f>$D680*'Staff Allocation %'!I8</f>
        <v>0</v>
      </c>
      <c r="M680" s="223">
        <f>$D680*'Staff Allocation %'!J8</f>
        <v>0</v>
      </c>
      <c r="N680" s="223">
        <f>$D680*'Staff Allocation %'!K8</f>
        <v>0</v>
      </c>
      <c r="O680" s="223">
        <f>$D680*'Staff Allocation %'!L8</f>
        <v>0</v>
      </c>
      <c r="P680" s="223">
        <f>$D680*'Staff Allocation %'!M8</f>
        <v>0</v>
      </c>
      <c r="Q680" s="223">
        <f>$D680*'Staff Allocation %'!N8</f>
        <v>0</v>
      </c>
      <c r="R680" s="223">
        <f>$D680*'Staff Allocation %'!O8</f>
        <v>0</v>
      </c>
      <c r="S680" s="223">
        <f>$D680*'Staff Allocation %'!P8</f>
        <v>0</v>
      </c>
      <c r="T680" s="223">
        <f>$D680*'Staff Allocation %'!Q8</f>
        <v>0</v>
      </c>
      <c r="U680" s="223">
        <f>SUM(F680:T680)</f>
        <v>269.63861925000003</v>
      </c>
    </row>
    <row r="681" spans="2:21" hidden="1" outlineLevel="1" x14ac:dyDescent="0.25">
      <c r="B681" t="str">
        <f>'Staffing Plan'!A10</f>
        <v>Burgess, Anya</v>
      </c>
      <c r="D681" s="124">
        <f>Fringe!V11</f>
        <v>1089.1545209999999</v>
      </c>
      <c r="F681" s="223">
        <f>$D681*'Staff Allocation %'!C9</f>
        <v>0</v>
      </c>
      <c r="G681" s="223">
        <f>$D681*'Staff Allocation %'!D9</f>
        <v>0</v>
      </c>
      <c r="H681" s="223">
        <f>$D681*'Staff Allocation %'!E9</f>
        <v>1089.1545209999999</v>
      </c>
      <c r="I681" s="223">
        <f>$D681*'Staff Allocation %'!F9</f>
        <v>0</v>
      </c>
      <c r="J681" s="223">
        <f>$D681*'Staff Allocation %'!G9</f>
        <v>0</v>
      </c>
      <c r="K681" s="223">
        <f>$D681*'Staff Allocation %'!H9</f>
        <v>0</v>
      </c>
      <c r="L681" s="223">
        <f>$D681*'Staff Allocation %'!I9</f>
        <v>0</v>
      </c>
      <c r="M681" s="223">
        <f>$D681*'Staff Allocation %'!J9</f>
        <v>0</v>
      </c>
      <c r="N681" s="223">
        <f>$D681*'Staff Allocation %'!K9</f>
        <v>0</v>
      </c>
      <c r="O681" s="223">
        <f>$D681*'Staff Allocation %'!L9</f>
        <v>0</v>
      </c>
      <c r="P681" s="223">
        <f>$D681*'Staff Allocation %'!M9</f>
        <v>0</v>
      </c>
      <c r="Q681" s="223">
        <f>$D681*'Staff Allocation %'!N9</f>
        <v>0</v>
      </c>
      <c r="R681" s="223">
        <f>$D681*'Staff Allocation %'!O9</f>
        <v>0</v>
      </c>
      <c r="S681" s="223">
        <f>$D681*'Staff Allocation %'!P9</f>
        <v>0</v>
      </c>
      <c r="T681" s="223">
        <f>$D681*'Staff Allocation %'!Q9</f>
        <v>0</v>
      </c>
      <c r="U681" s="223">
        <f t="shared" ref="U681:U739" si="30">SUM(F681:T681)</f>
        <v>1089.1545209999999</v>
      </c>
    </row>
    <row r="682" spans="2:21" hidden="1" outlineLevel="1" x14ac:dyDescent="0.25">
      <c r="B682" t="str">
        <f>'Staffing Plan'!A11</f>
        <v>Garcia, Rosalia</v>
      </c>
      <c r="D682" s="124">
        <f>Fringe!V12</f>
        <v>0</v>
      </c>
      <c r="F682" s="223">
        <f>$D682*'Staff Allocation %'!C10</f>
        <v>0</v>
      </c>
      <c r="G682" s="223">
        <f>$D682*'Staff Allocation %'!D10</f>
        <v>0</v>
      </c>
      <c r="H682" s="223">
        <f>$D682*'Staff Allocation %'!E10</f>
        <v>0</v>
      </c>
      <c r="I682" s="223">
        <f>$D682*'Staff Allocation %'!F10</f>
        <v>0</v>
      </c>
      <c r="J682" s="223">
        <f>$D682*'Staff Allocation %'!G10</f>
        <v>0</v>
      </c>
      <c r="K682" s="223">
        <f>$D682*'Staff Allocation %'!H10</f>
        <v>0</v>
      </c>
      <c r="L682" s="223">
        <f>$D682*'Staff Allocation %'!I10</f>
        <v>0</v>
      </c>
      <c r="M682" s="223">
        <f>$D682*'Staff Allocation %'!J10</f>
        <v>0</v>
      </c>
      <c r="N682" s="223">
        <f>$D682*'Staff Allocation %'!K10</f>
        <v>0</v>
      </c>
      <c r="O682" s="223">
        <f>$D682*'Staff Allocation %'!L10</f>
        <v>0</v>
      </c>
      <c r="P682" s="223">
        <f>$D682*'Staff Allocation %'!M10</f>
        <v>0</v>
      </c>
      <c r="Q682" s="223">
        <f>$D682*'Staff Allocation %'!N10</f>
        <v>0</v>
      </c>
      <c r="R682" s="223">
        <f>$D682*'Staff Allocation %'!O10</f>
        <v>0</v>
      </c>
      <c r="S682" s="223">
        <f>$D682*'Staff Allocation %'!P10</f>
        <v>0</v>
      </c>
      <c r="T682" s="223">
        <f>$D682*'Staff Allocation %'!Q10</f>
        <v>0</v>
      </c>
      <c r="U682" s="223">
        <f t="shared" si="30"/>
        <v>0</v>
      </c>
    </row>
    <row r="683" spans="2:21" hidden="1" outlineLevel="1" x14ac:dyDescent="0.25">
      <c r="B683" t="str">
        <f>'Staffing Plan'!A12</f>
        <v>Gutierrez, Guadalupe</v>
      </c>
      <c r="D683" s="124">
        <f>Fringe!V13</f>
        <v>2363.1525225</v>
      </c>
      <c r="F683" s="223">
        <f>$D683*'Staff Allocation %'!C11</f>
        <v>2363.1525225</v>
      </c>
      <c r="G683" s="223">
        <f>$D683*'Staff Allocation %'!D11</f>
        <v>0</v>
      </c>
      <c r="H683" s="223">
        <f>$D683*'Staff Allocation %'!E11</f>
        <v>0</v>
      </c>
      <c r="I683" s="223">
        <f>$D683*'Staff Allocation %'!F11</f>
        <v>0</v>
      </c>
      <c r="J683" s="223">
        <f>$D683*'Staff Allocation %'!G11</f>
        <v>0</v>
      </c>
      <c r="K683" s="223">
        <f>$D683*'Staff Allocation %'!H11</f>
        <v>0</v>
      </c>
      <c r="L683" s="223">
        <f>$D683*'Staff Allocation %'!I11</f>
        <v>0</v>
      </c>
      <c r="M683" s="223">
        <f>$D683*'Staff Allocation %'!J11</f>
        <v>0</v>
      </c>
      <c r="N683" s="223">
        <f>$D683*'Staff Allocation %'!K11</f>
        <v>0</v>
      </c>
      <c r="O683" s="223">
        <f>$D683*'Staff Allocation %'!L11</f>
        <v>0</v>
      </c>
      <c r="P683" s="223">
        <f>$D683*'Staff Allocation %'!M11</f>
        <v>0</v>
      </c>
      <c r="Q683" s="223">
        <f>$D683*'Staff Allocation %'!N11</f>
        <v>0</v>
      </c>
      <c r="R683" s="223">
        <f>$D683*'Staff Allocation %'!O11</f>
        <v>0</v>
      </c>
      <c r="S683" s="223">
        <f>$D683*'Staff Allocation %'!P11</f>
        <v>0</v>
      </c>
      <c r="T683" s="223">
        <f>$D683*'Staff Allocation %'!Q11</f>
        <v>0</v>
      </c>
      <c r="U683" s="223">
        <f t="shared" si="30"/>
        <v>2363.1525225</v>
      </c>
    </row>
    <row r="684" spans="2:21" hidden="1" outlineLevel="1" x14ac:dyDescent="0.25">
      <c r="B684" t="str">
        <f>'Staffing Plan'!A13</f>
        <v>Padilla, Maria Alicia</v>
      </c>
      <c r="D684" s="124">
        <f>Fringe!V14</f>
        <v>460.86769999999996</v>
      </c>
      <c r="F684" s="223">
        <f>$D684*'Staff Allocation %'!C12</f>
        <v>460.86769999999996</v>
      </c>
      <c r="G684" s="223">
        <f>$D684*'Staff Allocation %'!D12</f>
        <v>0</v>
      </c>
      <c r="H684" s="223">
        <f>$D684*'Staff Allocation %'!E12</f>
        <v>0</v>
      </c>
      <c r="I684" s="223">
        <f>$D684*'Staff Allocation %'!F12</f>
        <v>0</v>
      </c>
      <c r="J684" s="223">
        <f>$D684*'Staff Allocation %'!G12</f>
        <v>0</v>
      </c>
      <c r="K684" s="223">
        <f>$D684*'Staff Allocation %'!H12</f>
        <v>0</v>
      </c>
      <c r="L684" s="223">
        <f>$D684*'Staff Allocation %'!I12</f>
        <v>0</v>
      </c>
      <c r="M684" s="223">
        <f>$D684*'Staff Allocation %'!J12</f>
        <v>0</v>
      </c>
      <c r="N684" s="223">
        <f>$D684*'Staff Allocation %'!K12</f>
        <v>0</v>
      </c>
      <c r="O684" s="223">
        <f>$D684*'Staff Allocation %'!L12</f>
        <v>0</v>
      </c>
      <c r="P684" s="223">
        <f>$D684*'Staff Allocation %'!M12</f>
        <v>0</v>
      </c>
      <c r="Q684" s="223">
        <f>$D684*'Staff Allocation %'!N12</f>
        <v>0</v>
      </c>
      <c r="R684" s="223">
        <f>$D684*'Staff Allocation %'!O12</f>
        <v>0</v>
      </c>
      <c r="S684" s="223">
        <f>$D684*'Staff Allocation %'!P12</f>
        <v>0</v>
      </c>
      <c r="T684" s="223">
        <f>$D684*'Staff Allocation %'!Q12</f>
        <v>0</v>
      </c>
      <c r="U684" s="223">
        <f t="shared" si="30"/>
        <v>460.86769999999996</v>
      </c>
    </row>
    <row r="685" spans="2:21" hidden="1" outlineLevel="1" x14ac:dyDescent="0.25">
      <c r="B685" t="str">
        <f>'Staffing Plan'!A14</f>
        <v>Ramirez, Ramona D</v>
      </c>
      <c r="D685" s="124">
        <f>Fringe!V15</f>
        <v>602.16000000000008</v>
      </c>
      <c r="F685" s="223">
        <f>$D685*'Staff Allocation %'!C13</f>
        <v>602.16000000000008</v>
      </c>
      <c r="G685" s="223">
        <f>$D685*'Staff Allocation %'!D13</f>
        <v>0</v>
      </c>
      <c r="H685" s="223">
        <f>$D685*'Staff Allocation %'!E13</f>
        <v>0</v>
      </c>
      <c r="I685" s="223">
        <f>$D685*'Staff Allocation %'!F13</f>
        <v>0</v>
      </c>
      <c r="J685" s="223">
        <f>$D685*'Staff Allocation %'!G13</f>
        <v>0</v>
      </c>
      <c r="K685" s="223">
        <f>$D685*'Staff Allocation %'!H13</f>
        <v>0</v>
      </c>
      <c r="L685" s="223">
        <f>$D685*'Staff Allocation %'!I13</f>
        <v>0</v>
      </c>
      <c r="M685" s="223">
        <f>$D685*'Staff Allocation %'!J13</f>
        <v>0</v>
      </c>
      <c r="N685" s="223">
        <f>$D685*'Staff Allocation %'!K13</f>
        <v>0</v>
      </c>
      <c r="O685" s="223">
        <f>$D685*'Staff Allocation %'!L13</f>
        <v>0</v>
      </c>
      <c r="P685" s="223">
        <f>$D685*'Staff Allocation %'!M13</f>
        <v>0</v>
      </c>
      <c r="Q685" s="223">
        <f>$D685*'Staff Allocation %'!N13</f>
        <v>0</v>
      </c>
      <c r="R685" s="223">
        <f>$D685*'Staff Allocation %'!O13</f>
        <v>0</v>
      </c>
      <c r="S685" s="223">
        <f>$D685*'Staff Allocation %'!P13</f>
        <v>0</v>
      </c>
      <c r="T685" s="223">
        <f>$D685*'Staff Allocation %'!Q13</f>
        <v>0</v>
      </c>
      <c r="U685" s="223">
        <f t="shared" si="30"/>
        <v>602.16000000000008</v>
      </c>
    </row>
    <row r="686" spans="2:21" hidden="1" outlineLevel="1" x14ac:dyDescent="0.25">
      <c r="B686" t="str">
        <f>'Staffing Plan'!A15</f>
        <v>Ruiz, Oscar</v>
      </c>
      <c r="D686" s="124">
        <f>Fringe!V16</f>
        <v>351</v>
      </c>
      <c r="F686" s="223">
        <f>$D686*'Staff Allocation %'!C14</f>
        <v>351</v>
      </c>
      <c r="G686" s="223">
        <f>$D686*'Staff Allocation %'!D14</f>
        <v>0</v>
      </c>
      <c r="H686" s="223">
        <f>$D686*'Staff Allocation %'!E14</f>
        <v>0</v>
      </c>
      <c r="I686" s="223">
        <f>$D686*'Staff Allocation %'!F14</f>
        <v>0</v>
      </c>
      <c r="J686" s="223">
        <f>$D686*'Staff Allocation %'!G14</f>
        <v>0</v>
      </c>
      <c r="K686" s="223">
        <f>$D686*'Staff Allocation %'!H14</f>
        <v>0</v>
      </c>
      <c r="L686" s="223">
        <f>$D686*'Staff Allocation %'!I14</f>
        <v>0</v>
      </c>
      <c r="M686" s="223">
        <f>$D686*'Staff Allocation %'!J14</f>
        <v>0</v>
      </c>
      <c r="N686" s="223">
        <f>$D686*'Staff Allocation %'!K14</f>
        <v>0</v>
      </c>
      <c r="O686" s="223">
        <f>$D686*'Staff Allocation %'!L14</f>
        <v>0</v>
      </c>
      <c r="P686" s="223">
        <f>$D686*'Staff Allocation %'!M14</f>
        <v>0</v>
      </c>
      <c r="Q686" s="223">
        <f>$D686*'Staff Allocation %'!N14</f>
        <v>0</v>
      </c>
      <c r="R686" s="223">
        <f>$D686*'Staff Allocation %'!O14</f>
        <v>0</v>
      </c>
      <c r="S686" s="223">
        <f>$D686*'Staff Allocation %'!P14</f>
        <v>0</v>
      </c>
      <c r="T686" s="223">
        <f>$D686*'Staff Allocation %'!Q14</f>
        <v>0</v>
      </c>
      <c r="U686" s="223">
        <f t="shared" si="30"/>
        <v>351</v>
      </c>
    </row>
    <row r="687" spans="2:21" hidden="1" outlineLevel="1" x14ac:dyDescent="0.25">
      <c r="B687" t="str">
        <f>'Staffing Plan'!A16</f>
        <v>Teague, Michelle N</v>
      </c>
      <c r="D687" s="124">
        <f>Fringe!V17</f>
        <v>339.11279999999999</v>
      </c>
      <c r="F687" s="223">
        <f>$D687*'Staff Allocation %'!C15</f>
        <v>339.11279999999999</v>
      </c>
      <c r="G687" s="223">
        <f>$D687*'Staff Allocation %'!D15</f>
        <v>0</v>
      </c>
      <c r="H687" s="223">
        <f>$D687*'Staff Allocation %'!E15</f>
        <v>0</v>
      </c>
      <c r="I687" s="223">
        <f>$D687*'Staff Allocation %'!F15</f>
        <v>0</v>
      </c>
      <c r="J687" s="223">
        <f>$D687*'Staff Allocation %'!G15</f>
        <v>0</v>
      </c>
      <c r="K687" s="223">
        <f>$D687*'Staff Allocation %'!H15</f>
        <v>0</v>
      </c>
      <c r="L687" s="223">
        <f>$D687*'Staff Allocation %'!I15</f>
        <v>0</v>
      </c>
      <c r="M687" s="223">
        <f>$D687*'Staff Allocation %'!J15</f>
        <v>0</v>
      </c>
      <c r="N687" s="223">
        <f>$D687*'Staff Allocation %'!K15</f>
        <v>0</v>
      </c>
      <c r="O687" s="223">
        <f>$D687*'Staff Allocation %'!L15</f>
        <v>0</v>
      </c>
      <c r="P687" s="223">
        <f>$D687*'Staff Allocation %'!M15</f>
        <v>0</v>
      </c>
      <c r="Q687" s="223">
        <f>$D687*'Staff Allocation %'!N15</f>
        <v>0</v>
      </c>
      <c r="R687" s="223">
        <f>$D687*'Staff Allocation %'!O15</f>
        <v>0</v>
      </c>
      <c r="S687" s="223">
        <f>$D687*'Staff Allocation %'!P15</f>
        <v>0</v>
      </c>
      <c r="T687" s="223">
        <f>$D687*'Staff Allocation %'!Q15</f>
        <v>0</v>
      </c>
      <c r="U687" s="223">
        <f t="shared" si="30"/>
        <v>339.11279999999999</v>
      </c>
    </row>
    <row r="688" spans="2:21" hidden="1" outlineLevel="1" x14ac:dyDescent="0.25">
      <c r="B688" t="str">
        <f>'Staffing Plan'!A17</f>
        <v>Chelsia Stallworth</v>
      </c>
      <c r="D688" s="124">
        <f>Fringe!V18</f>
        <v>0</v>
      </c>
      <c r="F688" s="223">
        <f>$D688*'Staff Allocation %'!C16</f>
        <v>0</v>
      </c>
      <c r="G688" s="223">
        <f>$D688*'Staff Allocation %'!D16</f>
        <v>0</v>
      </c>
      <c r="H688" s="223">
        <f>$D688*'Staff Allocation %'!E16</f>
        <v>0</v>
      </c>
      <c r="I688" s="223">
        <f>$D688*'Staff Allocation %'!F16</f>
        <v>0</v>
      </c>
      <c r="J688" s="223">
        <f>$D688*'Staff Allocation %'!G16</f>
        <v>0</v>
      </c>
      <c r="K688" s="223">
        <f>$D688*'Staff Allocation %'!H16</f>
        <v>0</v>
      </c>
      <c r="L688" s="223">
        <f>$D688*'Staff Allocation %'!I16</f>
        <v>0</v>
      </c>
      <c r="M688" s="223">
        <f>$D688*'Staff Allocation %'!J16</f>
        <v>0</v>
      </c>
      <c r="N688" s="223">
        <f>$D688*'Staff Allocation %'!K16</f>
        <v>0</v>
      </c>
      <c r="O688" s="223">
        <f>$D688*'Staff Allocation %'!L16</f>
        <v>0</v>
      </c>
      <c r="P688" s="223">
        <f>$D688*'Staff Allocation %'!M16</f>
        <v>0</v>
      </c>
      <c r="Q688" s="223">
        <f>$D688*'Staff Allocation %'!N16</f>
        <v>0</v>
      </c>
      <c r="R688" s="223">
        <f>$D688*'Staff Allocation %'!O16</f>
        <v>0</v>
      </c>
      <c r="S688" s="223">
        <f>$D688*'Staff Allocation %'!P16</f>
        <v>0</v>
      </c>
      <c r="T688" s="223">
        <f>$D688*'Staff Allocation %'!Q16</f>
        <v>0</v>
      </c>
      <c r="U688" s="223">
        <f t="shared" si="30"/>
        <v>0</v>
      </c>
    </row>
    <row r="689" spans="2:21" hidden="1" outlineLevel="1" x14ac:dyDescent="0.25">
      <c r="B689" t="str">
        <f>'Staffing Plan'!A18</f>
        <v xml:space="preserve">Vacant </v>
      </c>
      <c r="D689" s="124">
        <f>Fringe!V19</f>
        <v>0</v>
      </c>
      <c r="F689" s="223">
        <f>$D689*'Staff Allocation %'!C17</f>
        <v>0</v>
      </c>
      <c r="G689" s="223">
        <f>$D689*'Staff Allocation %'!D17</f>
        <v>0</v>
      </c>
      <c r="H689" s="223">
        <f>$D689*'Staff Allocation %'!E17</f>
        <v>0</v>
      </c>
      <c r="I689" s="223">
        <f>$D689*'Staff Allocation %'!F17</f>
        <v>0</v>
      </c>
      <c r="J689" s="223">
        <f>$D689*'Staff Allocation %'!G17</f>
        <v>0</v>
      </c>
      <c r="K689" s="223">
        <f>$D689*'Staff Allocation %'!H17</f>
        <v>0</v>
      </c>
      <c r="L689" s="223">
        <f>$D689*'Staff Allocation %'!I17</f>
        <v>0</v>
      </c>
      <c r="M689" s="223">
        <f>$D689*'Staff Allocation %'!J17</f>
        <v>0</v>
      </c>
      <c r="N689" s="223">
        <f>$D689*'Staff Allocation %'!K17</f>
        <v>0</v>
      </c>
      <c r="O689" s="223">
        <f>$D689*'Staff Allocation %'!L17</f>
        <v>0</v>
      </c>
      <c r="P689" s="223">
        <f>$D689*'Staff Allocation %'!M17</f>
        <v>0</v>
      </c>
      <c r="Q689" s="223">
        <f>$D689*'Staff Allocation %'!N17</f>
        <v>0</v>
      </c>
      <c r="R689" s="223">
        <f>$D689*'Staff Allocation %'!O17</f>
        <v>0</v>
      </c>
      <c r="S689" s="223">
        <f>$D689*'Staff Allocation %'!P17</f>
        <v>0</v>
      </c>
      <c r="T689" s="223">
        <f>$D689*'Staff Allocation %'!Q17</f>
        <v>0</v>
      </c>
      <c r="U689" s="223">
        <f t="shared" si="30"/>
        <v>0</v>
      </c>
    </row>
    <row r="690" spans="2:21" hidden="1" outlineLevel="1" x14ac:dyDescent="0.25">
      <c r="B690">
        <f>'Staffing Plan'!A19</f>
        <v>0</v>
      </c>
      <c r="D690" s="124">
        <f>Fringe!V20</f>
        <v>0</v>
      </c>
      <c r="F690" s="223">
        <f>$D690*'Staff Allocation %'!C18</f>
        <v>0</v>
      </c>
      <c r="G690" s="223">
        <f>$D690*'Staff Allocation %'!D18</f>
        <v>0</v>
      </c>
      <c r="H690" s="223">
        <f>$D690*'Staff Allocation %'!E18</f>
        <v>0</v>
      </c>
      <c r="I690" s="223">
        <f>$D690*'Staff Allocation %'!F18</f>
        <v>0</v>
      </c>
      <c r="J690" s="223">
        <f>$D690*'Staff Allocation %'!G18</f>
        <v>0</v>
      </c>
      <c r="K690" s="223">
        <f>$D690*'Staff Allocation %'!H18</f>
        <v>0</v>
      </c>
      <c r="L690" s="223">
        <f>$D690*'Staff Allocation %'!I18</f>
        <v>0</v>
      </c>
      <c r="M690" s="223">
        <f>$D690*'Staff Allocation %'!J18</f>
        <v>0</v>
      </c>
      <c r="N690" s="223">
        <f>$D690*'Staff Allocation %'!K18</f>
        <v>0</v>
      </c>
      <c r="O690" s="223">
        <f>$D690*'Staff Allocation %'!L18</f>
        <v>0</v>
      </c>
      <c r="P690" s="223">
        <f>$D690*'Staff Allocation %'!M18</f>
        <v>0</v>
      </c>
      <c r="Q690" s="223">
        <f>$D690*'Staff Allocation %'!N18</f>
        <v>0</v>
      </c>
      <c r="R690" s="223">
        <f>$D690*'Staff Allocation %'!O18</f>
        <v>0</v>
      </c>
      <c r="S690" s="223">
        <f>$D690*'Staff Allocation %'!P18</f>
        <v>0</v>
      </c>
      <c r="T690" s="223">
        <f>$D690*'Staff Allocation %'!Q18</f>
        <v>0</v>
      </c>
      <c r="U690" s="223">
        <f t="shared" si="30"/>
        <v>0</v>
      </c>
    </row>
    <row r="691" spans="2:21" hidden="1" outlineLevel="1" x14ac:dyDescent="0.25">
      <c r="B691">
        <f>'Staffing Plan'!A20</f>
        <v>0</v>
      </c>
      <c r="D691" s="124">
        <f>Fringe!V21</f>
        <v>0</v>
      </c>
      <c r="F691" s="223">
        <f>$D691*'Staff Allocation %'!C19</f>
        <v>0</v>
      </c>
      <c r="G691" s="223">
        <f>$D691*'Staff Allocation %'!D19</f>
        <v>0</v>
      </c>
      <c r="H691" s="223">
        <f>$D691*'Staff Allocation %'!E19</f>
        <v>0</v>
      </c>
      <c r="I691" s="223">
        <f>$D691*'Staff Allocation %'!F19</f>
        <v>0</v>
      </c>
      <c r="J691" s="223">
        <f>$D691*'Staff Allocation %'!G19</f>
        <v>0</v>
      </c>
      <c r="K691" s="223">
        <f>$D691*'Staff Allocation %'!H19</f>
        <v>0</v>
      </c>
      <c r="L691" s="223">
        <f>$D691*'Staff Allocation %'!I19</f>
        <v>0</v>
      </c>
      <c r="M691" s="223">
        <f>$D691*'Staff Allocation %'!J19</f>
        <v>0</v>
      </c>
      <c r="N691" s="223">
        <f>$D691*'Staff Allocation %'!K19</f>
        <v>0</v>
      </c>
      <c r="O691" s="223">
        <f>$D691*'Staff Allocation %'!L19</f>
        <v>0</v>
      </c>
      <c r="P691" s="223">
        <f>$D691*'Staff Allocation %'!M19</f>
        <v>0</v>
      </c>
      <c r="Q691" s="223">
        <f>$D691*'Staff Allocation %'!N19</f>
        <v>0</v>
      </c>
      <c r="R691" s="223">
        <f>$D691*'Staff Allocation %'!O19</f>
        <v>0</v>
      </c>
      <c r="S691" s="223">
        <f>$D691*'Staff Allocation %'!P19</f>
        <v>0</v>
      </c>
      <c r="T691" s="223">
        <f>$D691*'Staff Allocation %'!Q19</f>
        <v>0</v>
      </c>
      <c r="U691" s="223">
        <f t="shared" si="30"/>
        <v>0</v>
      </c>
    </row>
    <row r="692" spans="2:21" hidden="1" outlineLevel="1" x14ac:dyDescent="0.25">
      <c r="B692" t="str">
        <f>'Staffing Plan'!A21</f>
        <v>Vacant</v>
      </c>
      <c r="D692" s="124">
        <f>Fringe!V22</f>
        <v>0</v>
      </c>
      <c r="F692" s="223">
        <f>$D692*'Staff Allocation %'!C20</f>
        <v>0</v>
      </c>
      <c r="G692" s="223">
        <f>$D692*'Staff Allocation %'!D20</f>
        <v>0</v>
      </c>
      <c r="H692" s="223">
        <f>$D692*'Staff Allocation %'!E20</f>
        <v>0</v>
      </c>
      <c r="I692" s="223">
        <f>$D692*'Staff Allocation %'!F20</f>
        <v>0</v>
      </c>
      <c r="J692" s="223">
        <f>$D692*'Staff Allocation %'!G20</f>
        <v>0</v>
      </c>
      <c r="K692" s="223">
        <f>$D692*'Staff Allocation %'!H20</f>
        <v>0</v>
      </c>
      <c r="L692" s="223">
        <f>$D692*'Staff Allocation %'!I20</f>
        <v>0</v>
      </c>
      <c r="M692" s="223">
        <f>$D692*'Staff Allocation %'!J20</f>
        <v>0</v>
      </c>
      <c r="N692" s="223">
        <f>$D692*'Staff Allocation %'!K20</f>
        <v>0</v>
      </c>
      <c r="O692" s="223">
        <f>$D692*'Staff Allocation %'!L20</f>
        <v>0</v>
      </c>
      <c r="P692" s="223">
        <f>$D692*'Staff Allocation %'!M20</f>
        <v>0</v>
      </c>
      <c r="Q692" s="223">
        <f>$D692*'Staff Allocation %'!N20</f>
        <v>0</v>
      </c>
      <c r="R692" s="223">
        <f>$D692*'Staff Allocation %'!O20</f>
        <v>0</v>
      </c>
      <c r="S692" s="223">
        <f>$D692*'Staff Allocation %'!P20</f>
        <v>0</v>
      </c>
      <c r="T692" s="223">
        <f>$D692*'Staff Allocation %'!Q20</f>
        <v>0</v>
      </c>
      <c r="U692" s="223">
        <f t="shared" si="30"/>
        <v>0</v>
      </c>
    </row>
    <row r="693" spans="2:21" hidden="1" outlineLevel="1" x14ac:dyDescent="0.25">
      <c r="B693">
        <f>'Staffing Plan'!A22</f>
        <v>0</v>
      </c>
      <c r="D693" s="124">
        <f>Fringe!V23</f>
        <v>0</v>
      </c>
      <c r="F693" s="223">
        <f>$D693*'Staff Allocation %'!C21</f>
        <v>0</v>
      </c>
      <c r="G693" s="223">
        <f>$D693*'Staff Allocation %'!D21</f>
        <v>0</v>
      </c>
      <c r="H693" s="223">
        <f>$D693*'Staff Allocation %'!E21</f>
        <v>0</v>
      </c>
      <c r="I693" s="223">
        <f>$D693*'Staff Allocation %'!F21</f>
        <v>0</v>
      </c>
      <c r="J693" s="223">
        <f>$D693*'Staff Allocation %'!G21</f>
        <v>0</v>
      </c>
      <c r="K693" s="223">
        <f>$D693*'Staff Allocation %'!H21</f>
        <v>0</v>
      </c>
      <c r="L693" s="223">
        <f>$D693*'Staff Allocation %'!I21</f>
        <v>0</v>
      </c>
      <c r="M693" s="223">
        <f>$D693*'Staff Allocation %'!J21</f>
        <v>0</v>
      </c>
      <c r="N693" s="223">
        <f>$D693*'Staff Allocation %'!K21</f>
        <v>0</v>
      </c>
      <c r="O693" s="223">
        <f>$D693*'Staff Allocation %'!L21</f>
        <v>0</v>
      </c>
      <c r="P693" s="223">
        <f>$D693*'Staff Allocation %'!M21</f>
        <v>0</v>
      </c>
      <c r="Q693" s="223">
        <f>$D693*'Staff Allocation %'!N21</f>
        <v>0</v>
      </c>
      <c r="R693" s="223">
        <f>$D693*'Staff Allocation %'!O21</f>
        <v>0</v>
      </c>
      <c r="S693" s="223">
        <f>$D693*'Staff Allocation %'!P21</f>
        <v>0</v>
      </c>
      <c r="T693" s="223">
        <f>$D693*'Staff Allocation %'!Q21</f>
        <v>0</v>
      </c>
      <c r="U693" s="223">
        <f t="shared" si="30"/>
        <v>0</v>
      </c>
    </row>
    <row r="694" spans="2:21" hidden="1" outlineLevel="1" x14ac:dyDescent="0.25">
      <c r="B694" t="str">
        <f>'Staffing Plan'!A23</f>
        <v>Vacant</v>
      </c>
      <c r="D694" s="124">
        <f>Fringe!V24</f>
        <v>0</v>
      </c>
      <c r="F694" s="223">
        <f>$D694*'Staff Allocation %'!C22</f>
        <v>0</v>
      </c>
      <c r="G694" s="223">
        <f>$D694*'Staff Allocation %'!D22</f>
        <v>0</v>
      </c>
      <c r="H694" s="223">
        <f>$D694*'Staff Allocation %'!E22</f>
        <v>0</v>
      </c>
      <c r="I694" s="223">
        <f>$D694*'Staff Allocation %'!F22</f>
        <v>0</v>
      </c>
      <c r="J694" s="223">
        <f>$D694*'Staff Allocation %'!G22</f>
        <v>0</v>
      </c>
      <c r="K694" s="223">
        <f>$D694*'Staff Allocation %'!H22</f>
        <v>0</v>
      </c>
      <c r="L694" s="223">
        <f>$D694*'Staff Allocation %'!I22</f>
        <v>0</v>
      </c>
      <c r="M694" s="223">
        <f>$D694*'Staff Allocation %'!J22</f>
        <v>0</v>
      </c>
      <c r="N694" s="223">
        <f>$D694*'Staff Allocation %'!K22</f>
        <v>0</v>
      </c>
      <c r="O694" s="223">
        <f>$D694*'Staff Allocation %'!L22</f>
        <v>0</v>
      </c>
      <c r="P694" s="223">
        <f>$D694*'Staff Allocation %'!M22</f>
        <v>0</v>
      </c>
      <c r="Q694" s="223">
        <f>$D694*'Staff Allocation %'!N22</f>
        <v>0</v>
      </c>
      <c r="R694" s="223">
        <f>$D694*'Staff Allocation %'!O22</f>
        <v>0</v>
      </c>
      <c r="S694" s="223">
        <f>$D694*'Staff Allocation %'!P22</f>
        <v>0</v>
      </c>
      <c r="T694" s="223">
        <f>$D694*'Staff Allocation %'!Q22</f>
        <v>0</v>
      </c>
      <c r="U694" s="223">
        <f t="shared" si="30"/>
        <v>0</v>
      </c>
    </row>
    <row r="695" spans="2:21" hidden="1" outlineLevel="1" x14ac:dyDescent="0.25">
      <c r="B695" t="str">
        <f>'Staffing Plan'!A24</f>
        <v>CSF Performance Pay/ Avid Teaching</v>
      </c>
      <c r="D695" s="124">
        <f>Fringe!V25</f>
        <v>0</v>
      </c>
      <c r="F695" s="223">
        <f>$D695*'Staff Allocation %'!C23</f>
        <v>0</v>
      </c>
      <c r="G695" s="223">
        <f>$D695*'Staff Allocation %'!D23</f>
        <v>0</v>
      </c>
      <c r="H695" s="223">
        <f>$D695*'Staff Allocation %'!E23</f>
        <v>0</v>
      </c>
      <c r="I695" s="223">
        <f>$D695*'Staff Allocation %'!F23</f>
        <v>0</v>
      </c>
      <c r="J695" s="223">
        <f>$D695*'Staff Allocation %'!G23</f>
        <v>0</v>
      </c>
      <c r="K695" s="223">
        <f>$D695*'Staff Allocation %'!H23</f>
        <v>0</v>
      </c>
      <c r="L695" s="223">
        <f>$D695*'Staff Allocation %'!I23</f>
        <v>0</v>
      </c>
      <c r="M695" s="223">
        <f>$D695*'Staff Allocation %'!J23</f>
        <v>0</v>
      </c>
      <c r="N695" s="223">
        <f>$D695*'Staff Allocation %'!K23</f>
        <v>0</v>
      </c>
      <c r="O695" s="223">
        <f>$D695*'Staff Allocation %'!L23</f>
        <v>0</v>
      </c>
      <c r="P695" s="223">
        <f>$D695*'Staff Allocation %'!M23</f>
        <v>0</v>
      </c>
      <c r="Q695" s="223">
        <f>$D695*'Staff Allocation %'!N23</f>
        <v>0</v>
      </c>
      <c r="R695" s="223">
        <f>$D695*'Staff Allocation %'!O23</f>
        <v>0</v>
      </c>
      <c r="S695" s="223">
        <f>$D695*'Staff Allocation %'!P23</f>
        <v>0</v>
      </c>
      <c r="T695" s="223">
        <f>$D695*'Staff Allocation %'!Q23</f>
        <v>0</v>
      </c>
      <c r="U695" s="223">
        <f t="shared" si="30"/>
        <v>0</v>
      </c>
    </row>
    <row r="696" spans="2:21" hidden="1" outlineLevel="1" x14ac:dyDescent="0.25">
      <c r="B696" t="str">
        <f>'Staffing Plan'!A25</f>
        <v>Mares, Yizza</v>
      </c>
      <c r="D696" s="124">
        <f>Fringe!V26</f>
        <v>800</v>
      </c>
      <c r="F696" s="223">
        <f>$D696*'Staff Allocation %'!C24</f>
        <v>0</v>
      </c>
      <c r="G696" s="223">
        <f>$D696*'Staff Allocation %'!D24</f>
        <v>0</v>
      </c>
      <c r="H696" s="223">
        <f>$D696*'Staff Allocation %'!E24</f>
        <v>800</v>
      </c>
      <c r="I696" s="223">
        <f>$D696*'Staff Allocation %'!F24</f>
        <v>0</v>
      </c>
      <c r="J696" s="223">
        <f>$D696*'Staff Allocation %'!G24</f>
        <v>0</v>
      </c>
      <c r="K696" s="223">
        <f>$D696*'Staff Allocation %'!H24</f>
        <v>0</v>
      </c>
      <c r="L696" s="223">
        <f>$D696*'Staff Allocation %'!I24</f>
        <v>0</v>
      </c>
      <c r="M696" s="223">
        <f>$D696*'Staff Allocation %'!J24</f>
        <v>0</v>
      </c>
      <c r="N696" s="223">
        <f>$D696*'Staff Allocation %'!K24</f>
        <v>0</v>
      </c>
      <c r="O696" s="223">
        <f>$D696*'Staff Allocation %'!L24</f>
        <v>0</v>
      </c>
      <c r="P696" s="223">
        <f>$D696*'Staff Allocation %'!M24</f>
        <v>0</v>
      </c>
      <c r="Q696" s="223">
        <f>$D696*'Staff Allocation %'!N24</f>
        <v>0</v>
      </c>
      <c r="R696" s="223">
        <f>$D696*'Staff Allocation %'!O24</f>
        <v>0</v>
      </c>
      <c r="S696" s="223">
        <f>$D696*'Staff Allocation %'!P24</f>
        <v>0</v>
      </c>
      <c r="T696" s="223">
        <f>$D696*'Staff Allocation %'!Q24</f>
        <v>0</v>
      </c>
      <c r="U696" s="223">
        <f t="shared" si="30"/>
        <v>800</v>
      </c>
    </row>
    <row r="697" spans="2:21" hidden="1" outlineLevel="1" x14ac:dyDescent="0.25">
      <c r="B697" t="str">
        <f>'Staffing Plan'!A26</f>
        <v>Employee 18</v>
      </c>
      <c r="D697" s="124">
        <f>Fringe!V27</f>
        <v>0</v>
      </c>
      <c r="F697" s="223">
        <f>$D697*'Staff Allocation %'!C25</f>
        <v>0</v>
      </c>
      <c r="G697" s="223">
        <f>$D697*'Staff Allocation %'!D25</f>
        <v>0</v>
      </c>
      <c r="H697" s="223">
        <f>$D697*'Staff Allocation %'!E25</f>
        <v>0</v>
      </c>
      <c r="I697" s="223">
        <f>$D697*'Staff Allocation %'!F25</f>
        <v>0</v>
      </c>
      <c r="J697" s="223">
        <f>$D697*'Staff Allocation %'!G25</f>
        <v>0</v>
      </c>
      <c r="K697" s="223">
        <f>$D697*'Staff Allocation %'!H25</f>
        <v>0</v>
      </c>
      <c r="L697" s="223">
        <f>$D697*'Staff Allocation %'!I25</f>
        <v>0</v>
      </c>
      <c r="M697" s="223">
        <f>$D697*'Staff Allocation %'!J25</f>
        <v>0</v>
      </c>
      <c r="N697" s="223">
        <f>$D697*'Staff Allocation %'!K25</f>
        <v>0</v>
      </c>
      <c r="O697" s="223">
        <f>$D697*'Staff Allocation %'!L25</f>
        <v>0</v>
      </c>
      <c r="P697" s="223">
        <f>$D697*'Staff Allocation %'!M25</f>
        <v>0</v>
      </c>
      <c r="Q697" s="223">
        <f>$D697*'Staff Allocation %'!N25</f>
        <v>0</v>
      </c>
      <c r="R697" s="223">
        <f>$D697*'Staff Allocation %'!O25</f>
        <v>0</v>
      </c>
      <c r="S697" s="223">
        <f>$D697*'Staff Allocation %'!P25</f>
        <v>0</v>
      </c>
      <c r="T697" s="223">
        <f>$D697*'Staff Allocation %'!Q25</f>
        <v>0</v>
      </c>
      <c r="U697" s="223">
        <f t="shared" si="30"/>
        <v>0</v>
      </c>
    </row>
    <row r="698" spans="2:21" hidden="1" outlineLevel="1" x14ac:dyDescent="0.25">
      <c r="B698" t="str">
        <f>'Staffing Plan'!A27</f>
        <v>Employee 19</v>
      </c>
      <c r="D698" s="124">
        <f>Fringe!V28</f>
        <v>0</v>
      </c>
      <c r="F698" s="223">
        <f>$D698*'Staff Allocation %'!C26</f>
        <v>0</v>
      </c>
      <c r="G698" s="223">
        <f>$D698*'Staff Allocation %'!D26</f>
        <v>0</v>
      </c>
      <c r="H698" s="223">
        <f>$D698*'Staff Allocation %'!E26</f>
        <v>0</v>
      </c>
      <c r="I698" s="223">
        <f>$D698*'Staff Allocation %'!F26</f>
        <v>0</v>
      </c>
      <c r="J698" s="223">
        <f>$D698*'Staff Allocation %'!G26</f>
        <v>0</v>
      </c>
      <c r="K698" s="223">
        <f>$D698*'Staff Allocation %'!H26</f>
        <v>0</v>
      </c>
      <c r="L698" s="223">
        <f>$D698*'Staff Allocation %'!I26</f>
        <v>0</v>
      </c>
      <c r="M698" s="223">
        <f>$D698*'Staff Allocation %'!J26</f>
        <v>0</v>
      </c>
      <c r="N698" s="223">
        <f>$D698*'Staff Allocation %'!K26</f>
        <v>0</v>
      </c>
      <c r="O698" s="223">
        <f>$D698*'Staff Allocation %'!L26</f>
        <v>0</v>
      </c>
      <c r="P698" s="223">
        <f>$D698*'Staff Allocation %'!M26</f>
        <v>0</v>
      </c>
      <c r="Q698" s="223">
        <f>$D698*'Staff Allocation %'!N26</f>
        <v>0</v>
      </c>
      <c r="R698" s="223">
        <f>$D698*'Staff Allocation %'!O26</f>
        <v>0</v>
      </c>
      <c r="S698" s="223">
        <f>$D698*'Staff Allocation %'!P26</f>
        <v>0</v>
      </c>
      <c r="T698" s="223">
        <f>$D698*'Staff Allocation %'!Q26</f>
        <v>0</v>
      </c>
      <c r="U698" s="223">
        <f t="shared" si="30"/>
        <v>0</v>
      </c>
    </row>
    <row r="699" spans="2:21" hidden="1" outlineLevel="1" x14ac:dyDescent="0.25">
      <c r="B699" t="str">
        <f>'Staffing Plan'!A28</f>
        <v>Employee 20</v>
      </c>
      <c r="D699" s="124">
        <f>Fringe!V29</f>
        <v>0</v>
      </c>
      <c r="F699" s="223">
        <f>$D699*'Staff Allocation %'!C27</f>
        <v>0</v>
      </c>
      <c r="G699" s="223">
        <f>$D699*'Staff Allocation %'!D27</f>
        <v>0</v>
      </c>
      <c r="H699" s="223">
        <f>$D699*'Staff Allocation %'!E27</f>
        <v>0</v>
      </c>
      <c r="I699" s="223">
        <f>$D699*'Staff Allocation %'!F27</f>
        <v>0</v>
      </c>
      <c r="J699" s="223">
        <f>$D699*'Staff Allocation %'!G27</f>
        <v>0</v>
      </c>
      <c r="K699" s="223">
        <f>$D699*'Staff Allocation %'!H27</f>
        <v>0</v>
      </c>
      <c r="L699" s="223">
        <f>$D699*'Staff Allocation %'!I27</f>
        <v>0</v>
      </c>
      <c r="M699" s="223">
        <f>$D699*'Staff Allocation %'!J27</f>
        <v>0</v>
      </c>
      <c r="N699" s="223">
        <f>$D699*'Staff Allocation %'!K27</f>
        <v>0</v>
      </c>
      <c r="O699" s="223">
        <f>$D699*'Staff Allocation %'!L27</f>
        <v>0</v>
      </c>
      <c r="P699" s="223">
        <f>$D699*'Staff Allocation %'!M27</f>
        <v>0</v>
      </c>
      <c r="Q699" s="223">
        <f>$D699*'Staff Allocation %'!N27</f>
        <v>0</v>
      </c>
      <c r="R699" s="223">
        <f>$D699*'Staff Allocation %'!O27</f>
        <v>0</v>
      </c>
      <c r="S699" s="223">
        <f>$D699*'Staff Allocation %'!P27</f>
        <v>0</v>
      </c>
      <c r="T699" s="223">
        <f>$D699*'Staff Allocation %'!Q27</f>
        <v>0</v>
      </c>
      <c r="U699" s="223">
        <f t="shared" si="30"/>
        <v>0</v>
      </c>
    </row>
    <row r="700" spans="2:21" hidden="1" outlineLevel="1" x14ac:dyDescent="0.25">
      <c r="B700" t="str">
        <f>'Staffing Plan'!A29</f>
        <v>Employee 21</v>
      </c>
      <c r="D700" s="124">
        <f>Fringe!V30</f>
        <v>0</v>
      </c>
      <c r="F700" s="223">
        <f>$D700*'Staff Allocation %'!C28</f>
        <v>0</v>
      </c>
      <c r="G700" s="223">
        <f>$D700*'Staff Allocation %'!D28</f>
        <v>0</v>
      </c>
      <c r="H700" s="223">
        <f>$D700*'Staff Allocation %'!E28</f>
        <v>0</v>
      </c>
      <c r="I700" s="223">
        <f>$D700*'Staff Allocation %'!F28</f>
        <v>0</v>
      </c>
      <c r="J700" s="223">
        <f>$D700*'Staff Allocation %'!G28</f>
        <v>0</v>
      </c>
      <c r="K700" s="223">
        <f>$D700*'Staff Allocation %'!H28</f>
        <v>0</v>
      </c>
      <c r="L700" s="223">
        <f>$D700*'Staff Allocation %'!I28</f>
        <v>0</v>
      </c>
      <c r="M700" s="223">
        <f>$D700*'Staff Allocation %'!J28</f>
        <v>0</v>
      </c>
      <c r="N700" s="223">
        <f>$D700*'Staff Allocation %'!K28</f>
        <v>0</v>
      </c>
      <c r="O700" s="223">
        <f>$D700*'Staff Allocation %'!L28</f>
        <v>0</v>
      </c>
      <c r="P700" s="223">
        <f>$D700*'Staff Allocation %'!M28</f>
        <v>0</v>
      </c>
      <c r="Q700" s="223">
        <f>$D700*'Staff Allocation %'!N28</f>
        <v>0</v>
      </c>
      <c r="R700" s="223">
        <f>$D700*'Staff Allocation %'!O28</f>
        <v>0</v>
      </c>
      <c r="S700" s="223">
        <f>$D700*'Staff Allocation %'!P28</f>
        <v>0</v>
      </c>
      <c r="T700" s="223">
        <f>$D700*'Staff Allocation %'!Q28</f>
        <v>0</v>
      </c>
      <c r="U700" s="223">
        <f t="shared" si="30"/>
        <v>0</v>
      </c>
    </row>
    <row r="701" spans="2:21" hidden="1" outlineLevel="1" x14ac:dyDescent="0.25">
      <c r="B701" t="str">
        <f>'Staffing Plan'!A30</f>
        <v>Employee 22</v>
      </c>
      <c r="D701" s="124">
        <f>Fringe!V31</f>
        <v>0</v>
      </c>
      <c r="F701" s="223">
        <f>$D701*'Staff Allocation %'!C29</f>
        <v>0</v>
      </c>
      <c r="G701" s="223">
        <f>$D701*'Staff Allocation %'!D29</f>
        <v>0</v>
      </c>
      <c r="H701" s="223">
        <f>$D701*'Staff Allocation %'!E29</f>
        <v>0</v>
      </c>
      <c r="I701" s="223">
        <f>$D701*'Staff Allocation %'!F29</f>
        <v>0</v>
      </c>
      <c r="J701" s="223">
        <f>$D701*'Staff Allocation %'!G29</f>
        <v>0</v>
      </c>
      <c r="K701" s="223">
        <f>$D701*'Staff Allocation %'!H29</f>
        <v>0</v>
      </c>
      <c r="L701" s="223">
        <f>$D701*'Staff Allocation %'!I29</f>
        <v>0</v>
      </c>
      <c r="M701" s="223">
        <f>$D701*'Staff Allocation %'!J29</f>
        <v>0</v>
      </c>
      <c r="N701" s="223">
        <f>$D701*'Staff Allocation %'!K29</f>
        <v>0</v>
      </c>
      <c r="O701" s="223">
        <f>$D701*'Staff Allocation %'!L29</f>
        <v>0</v>
      </c>
      <c r="P701" s="223">
        <f>$D701*'Staff Allocation %'!M29</f>
        <v>0</v>
      </c>
      <c r="Q701" s="223">
        <f>$D701*'Staff Allocation %'!N29</f>
        <v>0</v>
      </c>
      <c r="R701" s="223">
        <f>$D701*'Staff Allocation %'!O29</f>
        <v>0</v>
      </c>
      <c r="S701" s="223">
        <f>$D701*'Staff Allocation %'!P29</f>
        <v>0</v>
      </c>
      <c r="T701" s="223">
        <f>$D701*'Staff Allocation %'!Q29</f>
        <v>0</v>
      </c>
      <c r="U701" s="223">
        <f t="shared" si="30"/>
        <v>0</v>
      </c>
    </row>
    <row r="702" spans="2:21" hidden="1" outlineLevel="1" x14ac:dyDescent="0.25">
      <c r="B702" t="str">
        <f>'Staffing Plan'!A31</f>
        <v>Employee 23</v>
      </c>
      <c r="D702" s="124">
        <f>Fringe!V32</f>
        <v>0</v>
      </c>
      <c r="F702" s="223">
        <f>$D702*'Staff Allocation %'!C30</f>
        <v>0</v>
      </c>
      <c r="G702" s="223">
        <f>$D702*'Staff Allocation %'!D30</f>
        <v>0</v>
      </c>
      <c r="H702" s="223">
        <f>$D702*'Staff Allocation %'!E30</f>
        <v>0</v>
      </c>
      <c r="I702" s="223">
        <f>$D702*'Staff Allocation %'!F30</f>
        <v>0</v>
      </c>
      <c r="J702" s="223">
        <f>$D702*'Staff Allocation %'!G30</f>
        <v>0</v>
      </c>
      <c r="K702" s="223">
        <f>$D702*'Staff Allocation %'!H30</f>
        <v>0</v>
      </c>
      <c r="L702" s="223">
        <f>$D702*'Staff Allocation %'!I30</f>
        <v>0</v>
      </c>
      <c r="M702" s="223">
        <f>$D702*'Staff Allocation %'!J30</f>
        <v>0</v>
      </c>
      <c r="N702" s="223">
        <f>$D702*'Staff Allocation %'!K30</f>
        <v>0</v>
      </c>
      <c r="O702" s="223">
        <f>$D702*'Staff Allocation %'!L30</f>
        <v>0</v>
      </c>
      <c r="P702" s="223">
        <f>$D702*'Staff Allocation %'!M30</f>
        <v>0</v>
      </c>
      <c r="Q702" s="223">
        <f>$D702*'Staff Allocation %'!N30</f>
        <v>0</v>
      </c>
      <c r="R702" s="223">
        <f>$D702*'Staff Allocation %'!O30</f>
        <v>0</v>
      </c>
      <c r="S702" s="223">
        <f>$D702*'Staff Allocation %'!P30</f>
        <v>0</v>
      </c>
      <c r="T702" s="223">
        <f>$D702*'Staff Allocation %'!Q30</f>
        <v>0</v>
      </c>
      <c r="U702" s="223">
        <f t="shared" si="30"/>
        <v>0</v>
      </c>
    </row>
    <row r="703" spans="2:21" hidden="1" outlineLevel="1" x14ac:dyDescent="0.25">
      <c r="B703" t="str">
        <f>'Staffing Plan'!A32</f>
        <v>Employee 24</v>
      </c>
      <c r="D703" s="124">
        <f>Fringe!V33</f>
        <v>0</v>
      </c>
      <c r="F703" s="223">
        <f>$D703*'Staff Allocation %'!C31</f>
        <v>0</v>
      </c>
      <c r="G703" s="223">
        <f>$D703*'Staff Allocation %'!D31</f>
        <v>0</v>
      </c>
      <c r="H703" s="223">
        <f>$D703*'Staff Allocation %'!E31</f>
        <v>0</v>
      </c>
      <c r="I703" s="223">
        <f>$D703*'Staff Allocation %'!F31</f>
        <v>0</v>
      </c>
      <c r="J703" s="223">
        <f>$D703*'Staff Allocation %'!G31</f>
        <v>0</v>
      </c>
      <c r="K703" s="223">
        <f>$D703*'Staff Allocation %'!H31</f>
        <v>0</v>
      </c>
      <c r="L703" s="223">
        <f>$D703*'Staff Allocation %'!I31</f>
        <v>0</v>
      </c>
      <c r="M703" s="223">
        <f>$D703*'Staff Allocation %'!J31</f>
        <v>0</v>
      </c>
      <c r="N703" s="223">
        <f>$D703*'Staff Allocation %'!K31</f>
        <v>0</v>
      </c>
      <c r="O703" s="223">
        <f>$D703*'Staff Allocation %'!L31</f>
        <v>0</v>
      </c>
      <c r="P703" s="223">
        <f>$D703*'Staff Allocation %'!M31</f>
        <v>0</v>
      </c>
      <c r="Q703" s="223">
        <f>$D703*'Staff Allocation %'!N31</f>
        <v>0</v>
      </c>
      <c r="R703" s="223">
        <f>$D703*'Staff Allocation %'!O31</f>
        <v>0</v>
      </c>
      <c r="S703" s="223">
        <f>$D703*'Staff Allocation %'!P31</f>
        <v>0</v>
      </c>
      <c r="T703" s="223">
        <f>$D703*'Staff Allocation %'!Q31</f>
        <v>0</v>
      </c>
      <c r="U703" s="223">
        <f t="shared" si="30"/>
        <v>0</v>
      </c>
    </row>
    <row r="704" spans="2:21" hidden="1" outlineLevel="1" x14ac:dyDescent="0.25">
      <c r="B704" t="str">
        <f>'Staffing Plan'!A33</f>
        <v>Employee 25</v>
      </c>
      <c r="D704" s="124">
        <f>Fringe!V34</f>
        <v>0</v>
      </c>
      <c r="F704" s="223">
        <f>$D704*'Staff Allocation %'!C32</f>
        <v>0</v>
      </c>
      <c r="G704" s="223">
        <f>$D704*'Staff Allocation %'!D32</f>
        <v>0</v>
      </c>
      <c r="H704" s="223">
        <f>$D704*'Staff Allocation %'!E32</f>
        <v>0</v>
      </c>
      <c r="I704" s="223">
        <f>$D704*'Staff Allocation %'!F32</f>
        <v>0</v>
      </c>
      <c r="J704" s="223">
        <f>$D704*'Staff Allocation %'!G32</f>
        <v>0</v>
      </c>
      <c r="K704" s="223">
        <f>$D704*'Staff Allocation %'!H32</f>
        <v>0</v>
      </c>
      <c r="L704" s="223">
        <f>$D704*'Staff Allocation %'!I32</f>
        <v>0</v>
      </c>
      <c r="M704" s="223">
        <f>$D704*'Staff Allocation %'!J32</f>
        <v>0</v>
      </c>
      <c r="N704" s="223">
        <f>$D704*'Staff Allocation %'!K32</f>
        <v>0</v>
      </c>
      <c r="O704" s="223">
        <f>$D704*'Staff Allocation %'!L32</f>
        <v>0</v>
      </c>
      <c r="P704" s="223">
        <f>$D704*'Staff Allocation %'!M32</f>
        <v>0</v>
      </c>
      <c r="Q704" s="223">
        <f>$D704*'Staff Allocation %'!N32</f>
        <v>0</v>
      </c>
      <c r="R704" s="223">
        <f>$D704*'Staff Allocation %'!O32</f>
        <v>0</v>
      </c>
      <c r="S704" s="223">
        <f>$D704*'Staff Allocation %'!P32</f>
        <v>0</v>
      </c>
      <c r="T704" s="223">
        <f>$D704*'Staff Allocation %'!Q32</f>
        <v>0</v>
      </c>
      <c r="U704" s="223">
        <f t="shared" si="30"/>
        <v>0</v>
      </c>
    </row>
    <row r="705" spans="2:21" hidden="1" outlineLevel="1" x14ac:dyDescent="0.25">
      <c r="B705" t="str">
        <f>'Staffing Plan'!A34</f>
        <v>Employee 26</v>
      </c>
      <c r="D705" s="124">
        <f>Fringe!V35</f>
        <v>0</v>
      </c>
      <c r="F705" s="223">
        <f>$D705*'Staff Allocation %'!C33</f>
        <v>0</v>
      </c>
      <c r="G705" s="223">
        <f>$D705*'Staff Allocation %'!D33</f>
        <v>0</v>
      </c>
      <c r="H705" s="223">
        <f>$D705*'Staff Allocation %'!E33</f>
        <v>0</v>
      </c>
      <c r="I705" s="223">
        <f>$D705*'Staff Allocation %'!F33</f>
        <v>0</v>
      </c>
      <c r="J705" s="223">
        <f>$D705*'Staff Allocation %'!G33</f>
        <v>0</v>
      </c>
      <c r="K705" s="223">
        <f>$D705*'Staff Allocation %'!H33</f>
        <v>0</v>
      </c>
      <c r="L705" s="223">
        <f>$D705*'Staff Allocation %'!I33</f>
        <v>0</v>
      </c>
      <c r="M705" s="223">
        <f>$D705*'Staff Allocation %'!J33</f>
        <v>0</v>
      </c>
      <c r="N705" s="223">
        <f>$D705*'Staff Allocation %'!K33</f>
        <v>0</v>
      </c>
      <c r="O705" s="223">
        <f>$D705*'Staff Allocation %'!L33</f>
        <v>0</v>
      </c>
      <c r="P705" s="223">
        <f>$D705*'Staff Allocation %'!M33</f>
        <v>0</v>
      </c>
      <c r="Q705" s="223">
        <f>$D705*'Staff Allocation %'!N33</f>
        <v>0</v>
      </c>
      <c r="R705" s="223">
        <f>$D705*'Staff Allocation %'!O33</f>
        <v>0</v>
      </c>
      <c r="S705" s="223">
        <f>$D705*'Staff Allocation %'!P33</f>
        <v>0</v>
      </c>
      <c r="T705" s="223">
        <f>$D705*'Staff Allocation %'!Q33</f>
        <v>0</v>
      </c>
      <c r="U705" s="223">
        <f t="shared" si="30"/>
        <v>0</v>
      </c>
    </row>
    <row r="706" spans="2:21" hidden="1" outlineLevel="1" x14ac:dyDescent="0.25">
      <c r="B706" t="str">
        <f>'Staffing Plan'!A35</f>
        <v>Employee 27</v>
      </c>
      <c r="D706" s="124">
        <f>Fringe!V36</f>
        <v>0</v>
      </c>
      <c r="F706" s="223">
        <f>$D706*'Staff Allocation %'!C34</f>
        <v>0</v>
      </c>
      <c r="G706" s="223">
        <f>$D706*'Staff Allocation %'!D34</f>
        <v>0</v>
      </c>
      <c r="H706" s="223">
        <f>$D706*'Staff Allocation %'!E34</f>
        <v>0</v>
      </c>
      <c r="I706" s="223">
        <f>$D706*'Staff Allocation %'!F34</f>
        <v>0</v>
      </c>
      <c r="J706" s="223">
        <f>$D706*'Staff Allocation %'!G34</f>
        <v>0</v>
      </c>
      <c r="K706" s="223">
        <f>$D706*'Staff Allocation %'!H34</f>
        <v>0</v>
      </c>
      <c r="L706" s="223">
        <f>$D706*'Staff Allocation %'!I34</f>
        <v>0</v>
      </c>
      <c r="M706" s="223">
        <f>$D706*'Staff Allocation %'!J34</f>
        <v>0</v>
      </c>
      <c r="N706" s="223">
        <f>$D706*'Staff Allocation %'!K34</f>
        <v>0</v>
      </c>
      <c r="O706" s="223">
        <f>$D706*'Staff Allocation %'!L34</f>
        <v>0</v>
      </c>
      <c r="P706" s="223">
        <f>$D706*'Staff Allocation %'!M34</f>
        <v>0</v>
      </c>
      <c r="Q706" s="223">
        <f>$D706*'Staff Allocation %'!N34</f>
        <v>0</v>
      </c>
      <c r="R706" s="223">
        <f>$D706*'Staff Allocation %'!O34</f>
        <v>0</v>
      </c>
      <c r="S706" s="223">
        <f>$D706*'Staff Allocation %'!P34</f>
        <v>0</v>
      </c>
      <c r="T706" s="223">
        <f>$D706*'Staff Allocation %'!Q34</f>
        <v>0</v>
      </c>
      <c r="U706" s="223">
        <f t="shared" si="30"/>
        <v>0</v>
      </c>
    </row>
    <row r="707" spans="2:21" hidden="1" outlineLevel="1" x14ac:dyDescent="0.25">
      <c r="B707" t="str">
        <f>'Staffing Plan'!A36</f>
        <v>Employee 28</v>
      </c>
      <c r="D707" s="124">
        <f>Fringe!V37</f>
        <v>0</v>
      </c>
      <c r="F707" s="223">
        <f>$D707*'Staff Allocation %'!C35</f>
        <v>0</v>
      </c>
      <c r="G707" s="223">
        <f>$D707*'Staff Allocation %'!D35</f>
        <v>0</v>
      </c>
      <c r="H707" s="223">
        <f>$D707*'Staff Allocation %'!E35</f>
        <v>0</v>
      </c>
      <c r="I707" s="223">
        <f>$D707*'Staff Allocation %'!F35</f>
        <v>0</v>
      </c>
      <c r="J707" s="223">
        <f>$D707*'Staff Allocation %'!G35</f>
        <v>0</v>
      </c>
      <c r="K707" s="223">
        <f>$D707*'Staff Allocation %'!H35</f>
        <v>0</v>
      </c>
      <c r="L707" s="223">
        <f>$D707*'Staff Allocation %'!I35</f>
        <v>0</v>
      </c>
      <c r="M707" s="223">
        <f>$D707*'Staff Allocation %'!J35</f>
        <v>0</v>
      </c>
      <c r="N707" s="223">
        <f>$D707*'Staff Allocation %'!K35</f>
        <v>0</v>
      </c>
      <c r="O707" s="223">
        <f>$D707*'Staff Allocation %'!L35</f>
        <v>0</v>
      </c>
      <c r="P707" s="223">
        <f>$D707*'Staff Allocation %'!M35</f>
        <v>0</v>
      </c>
      <c r="Q707" s="223">
        <f>$D707*'Staff Allocation %'!N35</f>
        <v>0</v>
      </c>
      <c r="R707" s="223">
        <f>$D707*'Staff Allocation %'!O35</f>
        <v>0</v>
      </c>
      <c r="S707" s="223">
        <f>$D707*'Staff Allocation %'!P35</f>
        <v>0</v>
      </c>
      <c r="T707" s="223">
        <f>$D707*'Staff Allocation %'!Q35</f>
        <v>0</v>
      </c>
      <c r="U707" s="223">
        <f t="shared" si="30"/>
        <v>0</v>
      </c>
    </row>
    <row r="708" spans="2:21" hidden="1" outlineLevel="1" x14ac:dyDescent="0.25">
      <c r="B708" t="str">
        <f>'Staffing Plan'!A37</f>
        <v>Employee 29</v>
      </c>
      <c r="D708" s="124">
        <f>Fringe!V38</f>
        <v>0</v>
      </c>
      <c r="F708" s="223">
        <f>$D708*'Staff Allocation %'!C36</f>
        <v>0</v>
      </c>
      <c r="G708" s="223">
        <f>$D708*'Staff Allocation %'!D36</f>
        <v>0</v>
      </c>
      <c r="H708" s="223">
        <f>$D708*'Staff Allocation %'!E36</f>
        <v>0</v>
      </c>
      <c r="I708" s="223">
        <f>$D708*'Staff Allocation %'!F36</f>
        <v>0</v>
      </c>
      <c r="J708" s="223">
        <f>$D708*'Staff Allocation %'!G36</f>
        <v>0</v>
      </c>
      <c r="K708" s="223">
        <f>$D708*'Staff Allocation %'!H36</f>
        <v>0</v>
      </c>
      <c r="L708" s="223">
        <f>$D708*'Staff Allocation %'!I36</f>
        <v>0</v>
      </c>
      <c r="M708" s="223">
        <f>$D708*'Staff Allocation %'!J36</f>
        <v>0</v>
      </c>
      <c r="N708" s="223">
        <f>$D708*'Staff Allocation %'!K36</f>
        <v>0</v>
      </c>
      <c r="O708" s="223">
        <f>$D708*'Staff Allocation %'!L36</f>
        <v>0</v>
      </c>
      <c r="P708" s="223">
        <f>$D708*'Staff Allocation %'!M36</f>
        <v>0</v>
      </c>
      <c r="Q708" s="223">
        <f>$D708*'Staff Allocation %'!N36</f>
        <v>0</v>
      </c>
      <c r="R708" s="223">
        <f>$D708*'Staff Allocation %'!O36</f>
        <v>0</v>
      </c>
      <c r="S708" s="223">
        <f>$D708*'Staff Allocation %'!P36</f>
        <v>0</v>
      </c>
      <c r="T708" s="223">
        <f>$D708*'Staff Allocation %'!Q36</f>
        <v>0</v>
      </c>
      <c r="U708" s="223">
        <f t="shared" si="30"/>
        <v>0</v>
      </c>
    </row>
    <row r="709" spans="2:21" hidden="1" outlineLevel="1" x14ac:dyDescent="0.25">
      <c r="B709" t="str">
        <f>'Staffing Plan'!A38</f>
        <v>Employee 30</v>
      </c>
      <c r="D709" s="124">
        <f>Fringe!V39</f>
        <v>0</v>
      </c>
      <c r="F709" s="223">
        <f>$D709*'Staff Allocation %'!C37</f>
        <v>0</v>
      </c>
      <c r="G709" s="223">
        <f>$D709*'Staff Allocation %'!D37</f>
        <v>0</v>
      </c>
      <c r="H709" s="223">
        <f>$D709*'Staff Allocation %'!E37</f>
        <v>0</v>
      </c>
      <c r="I709" s="223">
        <f>$D709*'Staff Allocation %'!F37</f>
        <v>0</v>
      </c>
      <c r="J709" s="223">
        <f>$D709*'Staff Allocation %'!G37</f>
        <v>0</v>
      </c>
      <c r="K709" s="223">
        <f>$D709*'Staff Allocation %'!H37</f>
        <v>0</v>
      </c>
      <c r="L709" s="223">
        <f>$D709*'Staff Allocation %'!I37</f>
        <v>0</v>
      </c>
      <c r="M709" s="223">
        <f>$D709*'Staff Allocation %'!J37</f>
        <v>0</v>
      </c>
      <c r="N709" s="223">
        <f>$D709*'Staff Allocation %'!K37</f>
        <v>0</v>
      </c>
      <c r="O709" s="223">
        <f>$D709*'Staff Allocation %'!L37</f>
        <v>0</v>
      </c>
      <c r="P709" s="223">
        <f>$D709*'Staff Allocation %'!M37</f>
        <v>0</v>
      </c>
      <c r="Q709" s="223">
        <f>$D709*'Staff Allocation %'!N37</f>
        <v>0</v>
      </c>
      <c r="R709" s="223">
        <f>$D709*'Staff Allocation %'!O37</f>
        <v>0</v>
      </c>
      <c r="S709" s="223">
        <f>$D709*'Staff Allocation %'!P37</f>
        <v>0</v>
      </c>
      <c r="T709" s="223">
        <f>$D709*'Staff Allocation %'!Q37</f>
        <v>0</v>
      </c>
      <c r="U709" s="223">
        <f t="shared" si="30"/>
        <v>0</v>
      </c>
    </row>
    <row r="710" spans="2:21" hidden="1" outlineLevel="1" x14ac:dyDescent="0.25">
      <c r="B710" t="str">
        <f>'Staffing Plan'!A39</f>
        <v>Employee 31</v>
      </c>
      <c r="D710" s="124">
        <f>Fringe!V40</f>
        <v>0</v>
      </c>
      <c r="F710" s="223">
        <f>$D710*'Staff Allocation %'!C38</f>
        <v>0</v>
      </c>
      <c r="G710" s="223">
        <f>$D710*'Staff Allocation %'!D38</f>
        <v>0</v>
      </c>
      <c r="H710" s="223">
        <f>$D710*'Staff Allocation %'!E38</f>
        <v>0</v>
      </c>
      <c r="I710" s="223">
        <f>$D710*'Staff Allocation %'!F38</f>
        <v>0</v>
      </c>
      <c r="J710" s="223">
        <f>$D710*'Staff Allocation %'!G38</f>
        <v>0</v>
      </c>
      <c r="K710" s="223">
        <f>$D710*'Staff Allocation %'!H38</f>
        <v>0</v>
      </c>
      <c r="L710" s="223">
        <f>$D710*'Staff Allocation %'!I38</f>
        <v>0</v>
      </c>
      <c r="M710" s="223">
        <f>$D710*'Staff Allocation %'!J38</f>
        <v>0</v>
      </c>
      <c r="N710" s="223">
        <f>$D710*'Staff Allocation %'!K38</f>
        <v>0</v>
      </c>
      <c r="O710" s="223">
        <f>$D710*'Staff Allocation %'!L38</f>
        <v>0</v>
      </c>
      <c r="P710" s="223">
        <f>$D710*'Staff Allocation %'!M38</f>
        <v>0</v>
      </c>
      <c r="Q710" s="223">
        <f>$D710*'Staff Allocation %'!N38</f>
        <v>0</v>
      </c>
      <c r="R710" s="223">
        <f>$D710*'Staff Allocation %'!O38</f>
        <v>0</v>
      </c>
      <c r="S710" s="223">
        <f>$D710*'Staff Allocation %'!P38</f>
        <v>0</v>
      </c>
      <c r="T710" s="223">
        <f>$D710*'Staff Allocation %'!Q38</f>
        <v>0</v>
      </c>
      <c r="U710" s="223">
        <f t="shared" si="30"/>
        <v>0</v>
      </c>
    </row>
    <row r="711" spans="2:21" hidden="1" outlineLevel="1" x14ac:dyDescent="0.25">
      <c r="B711" t="str">
        <f>'Staffing Plan'!A40</f>
        <v>Employee 32</v>
      </c>
      <c r="D711" s="124">
        <f>Fringe!V41</f>
        <v>0</v>
      </c>
      <c r="F711" s="223">
        <f>$D711*'Staff Allocation %'!C39</f>
        <v>0</v>
      </c>
      <c r="G711" s="223">
        <f>$D711*'Staff Allocation %'!D39</f>
        <v>0</v>
      </c>
      <c r="H711" s="223">
        <f>$D711*'Staff Allocation %'!E39</f>
        <v>0</v>
      </c>
      <c r="I711" s="223">
        <f>$D711*'Staff Allocation %'!F39</f>
        <v>0</v>
      </c>
      <c r="J711" s="223">
        <f>$D711*'Staff Allocation %'!G39</f>
        <v>0</v>
      </c>
      <c r="K711" s="223">
        <f>$D711*'Staff Allocation %'!H39</f>
        <v>0</v>
      </c>
      <c r="L711" s="223">
        <f>$D711*'Staff Allocation %'!I39</f>
        <v>0</v>
      </c>
      <c r="M711" s="223">
        <f>$D711*'Staff Allocation %'!J39</f>
        <v>0</v>
      </c>
      <c r="N711" s="223">
        <f>$D711*'Staff Allocation %'!K39</f>
        <v>0</v>
      </c>
      <c r="O711" s="223">
        <f>$D711*'Staff Allocation %'!L39</f>
        <v>0</v>
      </c>
      <c r="P711" s="223">
        <f>$D711*'Staff Allocation %'!M39</f>
        <v>0</v>
      </c>
      <c r="Q711" s="223">
        <f>$D711*'Staff Allocation %'!N39</f>
        <v>0</v>
      </c>
      <c r="R711" s="223">
        <f>$D711*'Staff Allocation %'!O39</f>
        <v>0</v>
      </c>
      <c r="S711" s="223">
        <f>$D711*'Staff Allocation %'!P39</f>
        <v>0</v>
      </c>
      <c r="T711" s="223">
        <f>$D711*'Staff Allocation %'!Q39</f>
        <v>0</v>
      </c>
      <c r="U711" s="223">
        <f t="shared" si="30"/>
        <v>0</v>
      </c>
    </row>
    <row r="712" spans="2:21" hidden="1" outlineLevel="1" x14ac:dyDescent="0.25">
      <c r="B712" t="str">
        <f>'Staffing Plan'!A41</f>
        <v>Employee 33</v>
      </c>
      <c r="D712" s="124">
        <f>Fringe!V42</f>
        <v>0</v>
      </c>
      <c r="F712" s="223">
        <f>$D712*'Staff Allocation %'!C40</f>
        <v>0</v>
      </c>
      <c r="G712" s="223">
        <f>$D712*'Staff Allocation %'!D40</f>
        <v>0</v>
      </c>
      <c r="H712" s="223">
        <f>$D712*'Staff Allocation %'!E40</f>
        <v>0</v>
      </c>
      <c r="I712" s="223">
        <f>$D712*'Staff Allocation %'!F40</f>
        <v>0</v>
      </c>
      <c r="J712" s="223">
        <f>$D712*'Staff Allocation %'!G40</f>
        <v>0</v>
      </c>
      <c r="K712" s="223">
        <f>$D712*'Staff Allocation %'!H40</f>
        <v>0</v>
      </c>
      <c r="L712" s="223">
        <f>$D712*'Staff Allocation %'!I40</f>
        <v>0</v>
      </c>
      <c r="M712" s="223">
        <f>$D712*'Staff Allocation %'!J40</f>
        <v>0</v>
      </c>
      <c r="N712" s="223">
        <f>$D712*'Staff Allocation %'!K40</f>
        <v>0</v>
      </c>
      <c r="O712" s="223">
        <f>$D712*'Staff Allocation %'!L40</f>
        <v>0</v>
      </c>
      <c r="P712" s="223">
        <f>$D712*'Staff Allocation %'!M40</f>
        <v>0</v>
      </c>
      <c r="Q712" s="223">
        <f>$D712*'Staff Allocation %'!N40</f>
        <v>0</v>
      </c>
      <c r="R712" s="223">
        <f>$D712*'Staff Allocation %'!O40</f>
        <v>0</v>
      </c>
      <c r="S712" s="223">
        <f>$D712*'Staff Allocation %'!P40</f>
        <v>0</v>
      </c>
      <c r="T712" s="223">
        <f>$D712*'Staff Allocation %'!Q40</f>
        <v>0</v>
      </c>
      <c r="U712" s="223">
        <f t="shared" si="30"/>
        <v>0</v>
      </c>
    </row>
    <row r="713" spans="2:21" hidden="1" outlineLevel="1" x14ac:dyDescent="0.25">
      <c r="B713" t="str">
        <f>'Staffing Plan'!A42</f>
        <v>Employee 34</v>
      </c>
      <c r="D713" s="124">
        <f>Fringe!V43</f>
        <v>0</v>
      </c>
      <c r="F713" s="223">
        <f>$D713*'Staff Allocation %'!C41</f>
        <v>0</v>
      </c>
      <c r="G713" s="223">
        <f>$D713*'Staff Allocation %'!D41</f>
        <v>0</v>
      </c>
      <c r="H713" s="223">
        <f>$D713*'Staff Allocation %'!E41</f>
        <v>0</v>
      </c>
      <c r="I713" s="223">
        <f>$D713*'Staff Allocation %'!F41</f>
        <v>0</v>
      </c>
      <c r="J713" s="223">
        <f>$D713*'Staff Allocation %'!G41</f>
        <v>0</v>
      </c>
      <c r="K713" s="223">
        <f>$D713*'Staff Allocation %'!H41</f>
        <v>0</v>
      </c>
      <c r="L713" s="223">
        <f>$D713*'Staff Allocation %'!I41</f>
        <v>0</v>
      </c>
      <c r="M713" s="223">
        <f>$D713*'Staff Allocation %'!J41</f>
        <v>0</v>
      </c>
      <c r="N713" s="223">
        <f>$D713*'Staff Allocation %'!K41</f>
        <v>0</v>
      </c>
      <c r="O713" s="223">
        <f>$D713*'Staff Allocation %'!L41</f>
        <v>0</v>
      </c>
      <c r="P713" s="223">
        <f>$D713*'Staff Allocation %'!M41</f>
        <v>0</v>
      </c>
      <c r="Q713" s="223">
        <f>$D713*'Staff Allocation %'!N41</f>
        <v>0</v>
      </c>
      <c r="R713" s="223">
        <f>$D713*'Staff Allocation %'!O41</f>
        <v>0</v>
      </c>
      <c r="S713" s="223">
        <f>$D713*'Staff Allocation %'!P41</f>
        <v>0</v>
      </c>
      <c r="T713" s="223">
        <f>$D713*'Staff Allocation %'!Q41</f>
        <v>0</v>
      </c>
      <c r="U713" s="223">
        <f t="shared" si="30"/>
        <v>0</v>
      </c>
    </row>
    <row r="714" spans="2:21" hidden="1" outlineLevel="1" x14ac:dyDescent="0.25">
      <c r="B714" t="str">
        <f>'Staffing Plan'!A43</f>
        <v>Employee 35</v>
      </c>
      <c r="D714" s="124">
        <f>Fringe!V44</f>
        <v>0</v>
      </c>
      <c r="F714" s="223">
        <f>$D714*'Staff Allocation %'!C42</f>
        <v>0</v>
      </c>
      <c r="G714" s="223">
        <f>$D714*'Staff Allocation %'!D42</f>
        <v>0</v>
      </c>
      <c r="H714" s="223">
        <f>$D714*'Staff Allocation %'!E42</f>
        <v>0</v>
      </c>
      <c r="I714" s="223">
        <f>$D714*'Staff Allocation %'!F42</f>
        <v>0</v>
      </c>
      <c r="J714" s="223">
        <f>$D714*'Staff Allocation %'!G42</f>
        <v>0</v>
      </c>
      <c r="K714" s="223">
        <f>$D714*'Staff Allocation %'!H42</f>
        <v>0</v>
      </c>
      <c r="L714" s="223">
        <f>$D714*'Staff Allocation %'!I42</f>
        <v>0</v>
      </c>
      <c r="M714" s="223">
        <f>$D714*'Staff Allocation %'!J42</f>
        <v>0</v>
      </c>
      <c r="N714" s="223">
        <f>$D714*'Staff Allocation %'!K42</f>
        <v>0</v>
      </c>
      <c r="O714" s="223">
        <f>$D714*'Staff Allocation %'!L42</f>
        <v>0</v>
      </c>
      <c r="P714" s="223">
        <f>$D714*'Staff Allocation %'!M42</f>
        <v>0</v>
      </c>
      <c r="Q714" s="223">
        <f>$D714*'Staff Allocation %'!N42</f>
        <v>0</v>
      </c>
      <c r="R714" s="223">
        <f>$D714*'Staff Allocation %'!O42</f>
        <v>0</v>
      </c>
      <c r="S714" s="223">
        <f>$D714*'Staff Allocation %'!P42</f>
        <v>0</v>
      </c>
      <c r="T714" s="223">
        <f>$D714*'Staff Allocation %'!Q42</f>
        <v>0</v>
      </c>
      <c r="U714" s="223">
        <f t="shared" si="30"/>
        <v>0</v>
      </c>
    </row>
    <row r="715" spans="2:21" hidden="1" outlineLevel="1" x14ac:dyDescent="0.25">
      <c r="B715" t="str">
        <f>'Staffing Plan'!A44</f>
        <v>Employee 36</v>
      </c>
      <c r="D715" s="124">
        <f>Fringe!V45</f>
        <v>0</v>
      </c>
      <c r="F715" s="223">
        <f>$D715*'Staff Allocation %'!C43</f>
        <v>0</v>
      </c>
      <c r="G715" s="223">
        <f>$D715*'Staff Allocation %'!D43</f>
        <v>0</v>
      </c>
      <c r="H715" s="223">
        <f>$D715*'Staff Allocation %'!E43</f>
        <v>0</v>
      </c>
      <c r="I715" s="223">
        <f>$D715*'Staff Allocation %'!F43</f>
        <v>0</v>
      </c>
      <c r="J715" s="223">
        <f>$D715*'Staff Allocation %'!G43</f>
        <v>0</v>
      </c>
      <c r="K715" s="223">
        <f>$D715*'Staff Allocation %'!H43</f>
        <v>0</v>
      </c>
      <c r="L715" s="223">
        <f>$D715*'Staff Allocation %'!I43</f>
        <v>0</v>
      </c>
      <c r="M715" s="223">
        <f>$D715*'Staff Allocation %'!J43</f>
        <v>0</v>
      </c>
      <c r="N715" s="223">
        <f>$D715*'Staff Allocation %'!K43</f>
        <v>0</v>
      </c>
      <c r="O715" s="223">
        <f>$D715*'Staff Allocation %'!L43</f>
        <v>0</v>
      </c>
      <c r="P715" s="223">
        <f>$D715*'Staff Allocation %'!M43</f>
        <v>0</v>
      </c>
      <c r="Q715" s="223">
        <f>$D715*'Staff Allocation %'!N43</f>
        <v>0</v>
      </c>
      <c r="R715" s="223">
        <f>$D715*'Staff Allocation %'!O43</f>
        <v>0</v>
      </c>
      <c r="S715" s="223">
        <f>$D715*'Staff Allocation %'!P43</f>
        <v>0</v>
      </c>
      <c r="T715" s="223">
        <f>$D715*'Staff Allocation %'!Q43</f>
        <v>0</v>
      </c>
      <c r="U715" s="223">
        <f t="shared" si="30"/>
        <v>0</v>
      </c>
    </row>
    <row r="716" spans="2:21" hidden="1" outlineLevel="1" x14ac:dyDescent="0.25">
      <c r="B716" t="str">
        <f>'Staffing Plan'!A45</f>
        <v>Employee 37</v>
      </c>
      <c r="D716" s="124">
        <f>Fringe!V46</f>
        <v>0</v>
      </c>
      <c r="F716" s="223">
        <f>$D716*'Staff Allocation %'!C44</f>
        <v>0</v>
      </c>
      <c r="G716" s="223">
        <f>$D716*'Staff Allocation %'!D44</f>
        <v>0</v>
      </c>
      <c r="H716" s="223">
        <f>$D716*'Staff Allocation %'!E44</f>
        <v>0</v>
      </c>
      <c r="I716" s="223">
        <f>$D716*'Staff Allocation %'!F44</f>
        <v>0</v>
      </c>
      <c r="J716" s="223">
        <f>$D716*'Staff Allocation %'!G44</f>
        <v>0</v>
      </c>
      <c r="K716" s="223">
        <f>$D716*'Staff Allocation %'!H44</f>
        <v>0</v>
      </c>
      <c r="L716" s="223">
        <f>$D716*'Staff Allocation %'!I44</f>
        <v>0</v>
      </c>
      <c r="M716" s="223">
        <f>$D716*'Staff Allocation %'!J44</f>
        <v>0</v>
      </c>
      <c r="N716" s="223">
        <f>$D716*'Staff Allocation %'!K44</f>
        <v>0</v>
      </c>
      <c r="O716" s="223">
        <f>$D716*'Staff Allocation %'!L44</f>
        <v>0</v>
      </c>
      <c r="P716" s="223">
        <f>$D716*'Staff Allocation %'!M44</f>
        <v>0</v>
      </c>
      <c r="Q716" s="223">
        <f>$D716*'Staff Allocation %'!N44</f>
        <v>0</v>
      </c>
      <c r="R716" s="223">
        <f>$D716*'Staff Allocation %'!O44</f>
        <v>0</v>
      </c>
      <c r="S716" s="223">
        <f>$D716*'Staff Allocation %'!P44</f>
        <v>0</v>
      </c>
      <c r="T716" s="223">
        <f>$D716*'Staff Allocation %'!Q44</f>
        <v>0</v>
      </c>
      <c r="U716" s="223">
        <f t="shared" si="30"/>
        <v>0</v>
      </c>
    </row>
    <row r="717" spans="2:21" hidden="1" outlineLevel="1" x14ac:dyDescent="0.25">
      <c r="B717" t="str">
        <f>'Staffing Plan'!A46</f>
        <v>Employee 38</v>
      </c>
      <c r="D717" s="124">
        <f>Fringe!V47</f>
        <v>0</v>
      </c>
      <c r="F717" s="223">
        <f>$D717*'Staff Allocation %'!C45</f>
        <v>0</v>
      </c>
      <c r="G717" s="223">
        <f>$D717*'Staff Allocation %'!D45</f>
        <v>0</v>
      </c>
      <c r="H717" s="223">
        <f>$D717*'Staff Allocation %'!E45</f>
        <v>0</v>
      </c>
      <c r="I717" s="223">
        <f>$D717*'Staff Allocation %'!F45</f>
        <v>0</v>
      </c>
      <c r="J717" s="223">
        <f>$D717*'Staff Allocation %'!G45</f>
        <v>0</v>
      </c>
      <c r="K717" s="223">
        <f>$D717*'Staff Allocation %'!H45</f>
        <v>0</v>
      </c>
      <c r="L717" s="223">
        <f>$D717*'Staff Allocation %'!I45</f>
        <v>0</v>
      </c>
      <c r="M717" s="223">
        <f>$D717*'Staff Allocation %'!J45</f>
        <v>0</v>
      </c>
      <c r="N717" s="223">
        <f>$D717*'Staff Allocation %'!K45</f>
        <v>0</v>
      </c>
      <c r="O717" s="223">
        <f>$D717*'Staff Allocation %'!L45</f>
        <v>0</v>
      </c>
      <c r="P717" s="223">
        <f>$D717*'Staff Allocation %'!M45</f>
        <v>0</v>
      </c>
      <c r="Q717" s="223">
        <f>$D717*'Staff Allocation %'!N45</f>
        <v>0</v>
      </c>
      <c r="R717" s="223">
        <f>$D717*'Staff Allocation %'!O45</f>
        <v>0</v>
      </c>
      <c r="S717" s="223">
        <f>$D717*'Staff Allocation %'!P45</f>
        <v>0</v>
      </c>
      <c r="T717" s="223">
        <f>$D717*'Staff Allocation %'!Q45</f>
        <v>0</v>
      </c>
      <c r="U717" s="223">
        <f t="shared" si="30"/>
        <v>0</v>
      </c>
    </row>
    <row r="718" spans="2:21" hidden="1" outlineLevel="1" x14ac:dyDescent="0.25">
      <c r="B718" t="str">
        <f>'Staffing Plan'!A47</f>
        <v>Employee 39</v>
      </c>
      <c r="D718" s="124">
        <f>Fringe!V48</f>
        <v>0</v>
      </c>
      <c r="F718" s="223">
        <f>$D718*'Staff Allocation %'!C46</f>
        <v>0</v>
      </c>
      <c r="G718" s="223">
        <f>$D718*'Staff Allocation %'!D46</f>
        <v>0</v>
      </c>
      <c r="H718" s="223">
        <f>$D718*'Staff Allocation %'!E46</f>
        <v>0</v>
      </c>
      <c r="I718" s="223">
        <f>$D718*'Staff Allocation %'!F46</f>
        <v>0</v>
      </c>
      <c r="J718" s="223">
        <f>$D718*'Staff Allocation %'!G46</f>
        <v>0</v>
      </c>
      <c r="K718" s="223">
        <f>$D718*'Staff Allocation %'!H46</f>
        <v>0</v>
      </c>
      <c r="L718" s="223">
        <f>$D718*'Staff Allocation %'!I46</f>
        <v>0</v>
      </c>
      <c r="M718" s="223">
        <f>$D718*'Staff Allocation %'!J46</f>
        <v>0</v>
      </c>
      <c r="N718" s="223">
        <f>$D718*'Staff Allocation %'!K46</f>
        <v>0</v>
      </c>
      <c r="O718" s="223">
        <f>$D718*'Staff Allocation %'!L46</f>
        <v>0</v>
      </c>
      <c r="P718" s="223">
        <f>$D718*'Staff Allocation %'!M46</f>
        <v>0</v>
      </c>
      <c r="Q718" s="223">
        <f>$D718*'Staff Allocation %'!N46</f>
        <v>0</v>
      </c>
      <c r="R718" s="223">
        <f>$D718*'Staff Allocation %'!O46</f>
        <v>0</v>
      </c>
      <c r="S718" s="223">
        <f>$D718*'Staff Allocation %'!P46</f>
        <v>0</v>
      </c>
      <c r="T718" s="223">
        <f>$D718*'Staff Allocation %'!Q46</f>
        <v>0</v>
      </c>
      <c r="U718" s="223">
        <f t="shared" si="30"/>
        <v>0</v>
      </c>
    </row>
    <row r="719" spans="2:21" hidden="1" outlineLevel="1" x14ac:dyDescent="0.25">
      <c r="B719" t="str">
        <f>'Staffing Plan'!A48</f>
        <v>Employee 40</v>
      </c>
      <c r="D719" s="124">
        <f>Fringe!V49</f>
        <v>0</v>
      </c>
      <c r="F719" s="223">
        <f>$D719*'Staff Allocation %'!C47</f>
        <v>0</v>
      </c>
      <c r="G719" s="223">
        <f>$D719*'Staff Allocation %'!D47</f>
        <v>0</v>
      </c>
      <c r="H719" s="223">
        <f>$D719*'Staff Allocation %'!E47</f>
        <v>0</v>
      </c>
      <c r="I719" s="223">
        <f>$D719*'Staff Allocation %'!F47</f>
        <v>0</v>
      </c>
      <c r="J719" s="223">
        <f>$D719*'Staff Allocation %'!G47</f>
        <v>0</v>
      </c>
      <c r="K719" s="223">
        <f>$D719*'Staff Allocation %'!H47</f>
        <v>0</v>
      </c>
      <c r="L719" s="223">
        <f>$D719*'Staff Allocation %'!I47</f>
        <v>0</v>
      </c>
      <c r="M719" s="223">
        <f>$D719*'Staff Allocation %'!J47</f>
        <v>0</v>
      </c>
      <c r="N719" s="223">
        <f>$D719*'Staff Allocation %'!K47</f>
        <v>0</v>
      </c>
      <c r="O719" s="223">
        <f>$D719*'Staff Allocation %'!L47</f>
        <v>0</v>
      </c>
      <c r="P719" s="223">
        <f>$D719*'Staff Allocation %'!M47</f>
        <v>0</v>
      </c>
      <c r="Q719" s="223">
        <f>$D719*'Staff Allocation %'!N47</f>
        <v>0</v>
      </c>
      <c r="R719" s="223">
        <f>$D719*'Staff Allocation %'!O47</f>
        <v>0</v>
      </c>
      <c r="S719" s="223">
        <f>$D719*'Staff Allocation %'!P47</f>
        <v>0</v>
      </c>
      <c r="T719" s="223">
        <f>$D719*'Staff Allocation %'!Q47</f>
        <v>0</v>
      </c>
      <c r="U719" s="223">
        <f t="shared" si="30"/>
        <v>0</v>
      </c>
    </row>
    <row r="720" spans="2:21" hidden="1" outlineLevel="1" x14ac:dyDescent="0.25">
      <c r="B720" t="str">
        <f>'Staffing Plan'!A49</f>
        <v>Employee 41</v>
      </c>
      <c r="D720" s="124">
        <f>Fringe!V50</f>
        <v>0</v>
      </c>
      <c r="F720" s="223">
        <f>$D720*'Staff Allocation %'!C48</f>
        <v>0</v>
      </c>
      <c r="G720" s="223">
        <f>$D720*'Staff Allocation %'!D48</f>
        <v>0</v>
      </c>
      <c r="H720" s="223">
        <f>$D720*'Staff Allocation %'!E48</f>
        <v>0</v>
      </c>
      <c r="I720" s="223">
        <f>$D720*'Staff Allocation %'!F48</f>
        <v>0</v>
      </c>
      <c r="J720" s="223">
        <f>$D720*'Staff Allocation %'!G48</f>
        <v>0</v>
      </c>
      <c r="K720" s="223">
        <f>$D720*'Staff Allocation %'!H48</f>
        <v>0</v>
      </c>
      <c r="L720" s="223">
        <f>$D720*'Staff Allocation %'!I48</f>
        <v>0</v>
      </c>
      <c r="M720" s="223">
        <f>$D720*'Staff Allocation %'!J48</f>
        <v>0</v>
      </c>
      <c r="N720" s="223">
        <f>$D720*'Staff Allocation %'!K48</f>
        <v>0</v>
      </c>
      <c r="O720" s="223">
        <f>$D720*'Staff Allocation %'!L48</f>
        <v>0</v>
      </c>
      <c r="P720" s="223">
        <f>$D720*'Staff Allocation %'!M48</f>
        <v>0</v>
      </c>
      <c r="Q720" s="223">
        <f>$D720*'Staff Allocation %'!N48</f>
        <v>0</v>
      </c>
      <c r="R720" s="223">
        <f>$D720*'Staff Allocation %'!O48</f>
        <v>0</v>
      </c>
      <c r="S720" s="223">
        <f>$D720*'Staff Allocation %'!P48</f>
        <v>0</v>
      </c>
      <c r="T720" s="223">
        <f>$D720*'Staff Allocation %'!Q48</f>
        <v>0</v>
      </c>
      <c r="U720" s="223">
        <f t="shared" si="30"/>
        <v>0</v>
      </c>
    </row>
    <row r="721" spans="2:21" hidden="1" outlineLevel="1" x14ac:dyDescent="0.25">
      <c r="B721" t="str">
        <f>'Staffing Plan'!A50</f>
        <v>Employee 42</v>
      </c>
      <c r="D721" s="124">
        <f>Fringe!V51</f>
        <v>0</v>
      </c>
      <c r="F721" s="223">
        <f>$D721*'Staff Allocation %'!C49</f>
        <v>0</v>
      </c>
      <c r="G721" s="223">
        <f>$D721*'Staff Allocation %'!D49</f>
        <v>0</v>
      </c>
      <c r="H721" s="223">
        <f>$D721*'Staff Allocation %'!E49</f>
        <v>0</v>
      </c>
      <c r="I721" s="223">
        <f>$D721*'Staff Allocation %'!F49</f>
        <v>0</v>
      </c>
      <c r="J721" s="223">
        <f>$D721*'Staff Allocation %'!G49</f>
        <v>0</v>
      </c>
      <c r="K721" s="223">
        <f>$D721*'Staff Allocation %'!H49</f>
        <v>0</v>
      </c>
      <c r="L721" s="223">
        <f>$D721*'Staff Allocation %'!I49</f>
        <v>0</v>
      </c>
      <c r="M721" s="223">
        <f>$D721*'Staff Allocation %'!J49</f>
        <v>0</v>
      </c>
      <c r="N721" s="223">
        <f>$D721*'Staff Allocation %'!K49</f>
        <v>0</v>
      </c>
      <c r="O721" s="223">
        <f>$D721*'Staff Allocation %'!L49</f>
        <v>0</v>
      </c>
      <c r="P721" s="223">
        <f>$D721*'Staff Allocation %'!M49</f>
        <v>0</v>
      </c>
      <c r="Q721" s="223">
        <f>$D721*'Staff Allocation %'!N49</f>
        <v>0</v>
      </c>
      <c r="R721" s="223">
        <f>$D721*'Staff Allocation %'!O49</f>
        <v>0</v>
      </c>
      <c r="S721" s="223">
        <f>$D721*'Staff Allocation %'!P49</f>
        <v>0</v>
      </c>
      <c r="T721" s="223">
        <f>$D721*'Staff Allocation %'!Q49</f>
        <v>0</v>
      </c>
      <c r="U721" s="223">
        <f t="shared" si="30"/>
        <v>0</v>
      </c>
    </row>
    <row r="722" spans="2:21" hidden="1" outlineLevel="1" x14ac:dyDescent="0.25">
      <c r="B722" t="str">
        <f>'Staffing Plan'!A51</f>
        <v>Employee 43</v>
      </c>
      <c r="D722" s="124">
        <f>Fringe!V52</f>
        <v>0</v>
      </c>
      <c r="F722" s="223">
        <f>$D722*'Staff Allocation %'!C50</f>
        <v>0</v>
      </c>
      <c r="G722" s="223">
        <f>$D722*'Staff Allocation %'!D50</f>
        <v>0</v>
      </c>
      <c r="H722" s="223">
        <f>$D722*'Staff Allocation %'!E50</f>
        <v>0</v>
      </c>
      <c r="I722" s="223">
        <f>$D722*'Staff Allocation %'!F50</f>
        <v>0</v>
      </c>
      <c r="J722" s="223">
        <f>$D722*'Staff Allocation %'!G50</f>
        <v>0</v>
      </c>
      <c r="K722" s="223">
        <f>$D722*'Staff Allocation %'!H50</f>
        <v>0</v>
      </c>
      <c r="L722" s="223">
        <f>$D722*'Staff Allocation %'!I50</f>
        <v>0</v>
      </c>
      <c r="M722" s="223">
        <f>$D722*'Staff Allocation %'!J50</f>
        <v>0</v>
      </c>
      <c r="N722" s="223">
        <f>$D722*'Staff Allocation %'!K50</f>
        <v>0</v>
      </c>
      <c r="O722" s="223">
        <f>$D722*'Staff Allocation %'!L50</f>
        <v>0</v>
      </c>
      <c r="P722" s="223">
        <f>$D722*'Staff Allocation %'!M50</f>
        <v>0</v>
      </c>
      <c r="Q722" s="223">
        <f>$D722*'Staff Allocation %'!N50</f>
        <v>0</v>
      </c>
      <c r="R722" s="223">
        <f>$D722*'Staff Allocation %'!O50</f>
        <v>0</v>
      </c>
      <c r="S722" s="223">
        <f>$D722*'Staff Allocation %'!P50</f>
        <v>0</v>
      </c>
      <c r="T722" s="223">
        <f>$D722*'Staff Allocation %'!Q50</f>
        <v>0</v>
      </c>
      <c r="U722" s="223">
        <f t="shared" si="30"/>
        <v>0</v>
      </c>
    </row>
    <row r="723" spans="2:21" hidden="1" outlineLevel="1" x14ac:dyDescent="0.25">
      <c r="B723" t="str">
        <f>'Staffing Plan'!A52</f>
        <v>Employee 44</v>
      </c>
      <c r="D723" s="124">
        <f>Fringe!V53</f>
        <v>0</v>
      </c>
      <c r="F723" s="223">
        <f>$D723*'Staff Allocation %'!C51</f>
        <v>0</v>
      </c>
      <c r="G723" s="223">
        <f>$D723*'Staff Allocation %'!D51</f>
        <v>0</v>
      </c>
      <c r="H723" s="223">
        <f>$D723*'Staff Allocation %'!E51</f>
        <v>0</v>
      </c>
      <c r="I723" s="223">
        <f>$D723*'Staff Allocation %'!F51</f>
        <v>0</v>
      </c>
      <c r="J723" s="223">
        <f>$D723*'Staff Allocation %'!G51</f>
        <v>0</v>
      </c>
      <c r="K723" s="223">
        <f>$D723*'Staff Allocation %'!H51</f>
        <v>0</v>
      </c>
      <c r="L723" s="223">
        <f>$D723*'Staff Allocation %'!I51</f>
        <v>0</v>
      </c>
      <c r="M723" s="223">
        <f>$D723*'Staff Allocation %'!J51</f>
        <v>0</v>
      </c>
      <c r="N723" s="223">
        <f>$D723*'Staff Allocation %'!K51</f>
        <v>0</v>
      </c>
      <c r="O723" s="223">
        <f>$D723*'Staff Allocation %'!L51</f>
        <v>0</v>
      </c>
      <c r="P723" s="223">
        <f>$D723*'Staff Allocation %'!M51</f>
        <v>0</v>
      </c>
      <c r="Q723" s="223">
        <f>$D723*'Staff Allocation %'!N51</f>
        <v>0</v>
      </c>
      <c r="R723" s="223">
        <f>$D723*'Staff Allocation %'!O51</f>
        <v>0</v>
      </c>
      <c r="S723" s="223">
        <f>$D723*'Staff Allocation %'!P51</f>
        <v>0</v>
      </c>
      <c r="T723" s="223">
        <f>$D723*'Staff Allocation %'!Q51</f>
        <v>0</v>
      </c>
      <c r="U723" s="223">
        <f t="shared" si="30"/>
        <v>0</v>
      </c>
    </row>
    <row r="724" spans="2:21" hidden="1" outlineLevel="1" x14ac:dyDescent="0.25">
      <c r="B724" t="str">
        <f>'Staffing Plan'!A53</f>
        <v>Employee 45</v>
      </c>
      <c r="D724" s="124">
        <f>Fringe!V54</f>
        <v>0</v>
      </c>
      <c r="F724" s="223">
        <f>$D724*'Staff Allocation %'!C52</f>
        <v>0</v>
      </c>
      <c r="G724" s="223">
        <f>$D724*'Staff Allocation %'!D52</f>
        <v>0</v>
      </c>
      <c r="H724" s="223">
        <f>$D724*'Staff Allocation %'!E52</f>
        <v>0</v>
      </c>
      <c r="I724" s="223">
        <f>$D724*'Staff Allocation %'!F52</f>
        <v>0</v>
      </c>
      <c r="J724" s="223">
        <f>$D724*'Staff Allocation %'!G52</f>
        <v>0</v>
      </c>
      <c r="K724" s="223">
        <f>$D724*'Staff Allocation %'!H52</f>
        <v>0</v>
      </c>
      <c r="L724" s="223">
        <f>$D724*'Staff Allocation %'!I52</f>
        <v>0</v>
      </c>
      <c r="M724" s="223">
        <f>$D724*'Staff Allocation %'!J52</f>
        <v>0</v>
      </c>
      <c r="N724" s="223">
        <f>$D724*'Staff Allocation %'!K52</f>
        <v>0</v>
      </c>
      <c r="O724" s="223">
        <f>$D724*'Staff Allocation %'!L52</f>
        <v>0</v>
      </c>
      <c r="P724" s="223">
        <f>$D724*'Staff Allocation %'!M52</f>
        <v>0</v>
      </c>
      <c r="Q724" s="223">
        <f>$D724*'Staff Allocation %'!N52</f>
        <v>0</v>
      </c>
      <c r="R724" s="223">
        <f>$D724*'Staff Allocation %'!O52</f>
        <v>0</v>
      </c>
      <c r="S724" s="223">
        <f>$D724*'Staff Allocation %'!P52</f>
        <v>0</v>
      </c>
      <c r="T724" s="223">
        <f>$D724*'Staff Allocation %'!Q52</f>
        <v>0</v>
      </c>
      <c r="U724" s="223">
        <f t="shared" si="30"/>
        <v>0</v>
      </c>
    </row>
    <row r="725" spans="2:21" hidden="1" outlineLevel="1" x14ac:dyDescent="0.25">
      <c r="B725" t="str">
        <f>'Staffing Plan'!A54</f>
        <v>Employee 46</v>
      </c>
      <c r="D725" s="124">
        <f>Fringe!V55</f>
        <v>0</v>
      </c>
      <c r="F725" s="223">
        <f>$D725*'Staff Allocation %'!C53</f>
        <v>0</v>
      </c>
      <c r="G725" s="223">
        <f>$D725*'Staff Allocation %'!D53</f>
        <v>0</v>
      </c>
      <c r="H725" s="223">
        <f>$D725*'Staff Allocation %'!E53</f>
        <v>0</v>
      </c>
      <c r="I725" s="223">
        <f>$D725*'Staff Allocation %'!F53</f>
        <v>0</v>
      </c>
      <c r="J725" s="223">
        <f>$D725*'Staff Allocation %'!G53</f>
        <v>0</v>
      </c>
      <c r="K725" s="223">
        <f>$D725*'Staff Allocation %'!H53</f>
        <v>0</v>
      </c>
      <c r="L725" s="223">
        <f>$D725*'Staff Allocation %'!I53</f>
        <v>0</v>
      </c>
      <c r="M725" s="223">
        <f>$D725*'Staff Allocation %'!J53</f>
        <v>0</v>
      </c>
      <c r="N725" s="223">
        <f>$D725*'Staff Allocation %'!K53</f>
        <v>0</v>
      </c>
      <c r="O725" s="223">
        <f>$D725*'Staff Allocation %'!L53</f>
        <v>0</v>
      </c>
      <c r="P725" s="223">
        <f>$D725*'Staff Allocation %'!M53</f>
        <v>0</v>
      </c>
      <c r="Q725" s="223">
        <f>$D725*'Staff Allocation %'!N53</f>
        <v>0</v>
      </c>
      <c r="R725" s="223">
        <f>$D725*'Staff Allocation %'!O53</f>
        <v>0</v>
      </c>
      <c r="S725" s="223">
        <f>$D725*'Staff Allocation %'!P53</f>
        <v>0</v>
      </c>
      <c r="T725" s="223">
        <f>$D725*'Staff Allocation %'!Q53</f>
        <v>0</v>
      </c>
      <c r="U725" s="223">
        <f t="shared" si="30"/>
        <v>0</v>
      </c>
    </row>
    <row r="726" spans="2:21" hidden="1" outlineLevel="1" x14ac:dyDescent="0.25">
      <c r="B726" t="str">
        <f>'Staffing Plan'!A55</f>
        <v>Employee 47</v>
      </c>
      <c r="D726" s="124">
        <f>Fringe!V56</f>
        <v>0</v>
      </c>
      <c r="F726" s="223">
        <f>$D726*'Staff Allocation %'!C54</f>
        <v>0</v>
      </c>
      <c r="G726" s="223">
        <f>$D726*'Staff Allocation %'!D54</f>
        <v>0</v>
      </c>
      <c r="H726" s="223">
        <f>$D726*'Staff Allocation %'!E54</f>
        <v>0</v>
      </c>
      <c r="I726" s="223">
        <f>$D726*'Staff Allocation %'!F54</f>
        <v>0</v>
      </c>
      <c r="J726" s="223">
        <f>$D726*'Staff Allocation %'!G54</f>
        <v>0</v>
      </c>
      <c r="K726" s="223">
        <f>$D726*'Staff Allocation %'!H54</f>
        <v>0</v>
      </c>
      <c r="L726" s="223">
        <f>$D726*'Staff Allocation %'!I54</f>
        <v>0</v>
      </c>
      <c r="M726" s="223">
        <f>$D726*'Staff Allocation %'!J54</f>
        <v>0</v>
      </c>
      <c r="N726" s="223">
        <f>$D726*'Staff Allocation %'!K54</f>
        <v>0</v>
      </c>
      <c r="O726" s="223">
        <f>$D726*'Staff Allocation %'!L54</f>
        <v>0</v>
      </c>
      <c r="P726" s="223">
        <f>$D726*'Staff Allocation %'!M54</f>
        <v>0</v>
      </c>
      <c r="Q726" s="223">
        <f>$D726*'Staff Allocation %'!N54</f>
        <v>0</v>
      </c>
      <c r="R726" s="223">
        <f>$D726*'Staff Allocation %'!O54</f>
        <v>0</v>
      </c>
      <c r="S726" s="223">
        <f>$D726*'Staff Allocation %'!P54</f>
        <v>0</v>
      </c>
      <c r="T726" s="223">
        <f>$D726*'Staff Allocation %'!Q54</f>
        <v>0</v>
      </c>
      <c r="U726" s="223">
        <f t="shared" si="30"/>
        <v>0</v>
      </c>
    </row>
    <row r="727" spans="2:21" hidden="1" outlineLevel="1" x14ac:dyDescent="0.25">
      <c r="B727" t="str">
        <f>'Staffing Plan'!A56</f>
        <v>Employee 48</v>
      </c>
      <c r="D727" s="124">
        <f>Fringe!V57</f>
        <v>0</v>
      </c>
      <c r="F727" s="223">
        <f>$D727*'Staff Allocation %'!C55</f>
        <v>0</v>
      </c>
      <c r="G727" s="223">
        <f>$D727*'Staff Allocation %'!D55</f>
        <v>0</v>
      </c>
      <c r="H727" s="223">
        <f>$D727*'Staff Allocation %'!E55</f>
        <v>0</v>
      </c>
      <c r="I727" s="223">
        <f>$D727*'Staff Allocation %'!F55</f>
        <v>0</v>
      </c>
      <c r="J727" s="223">
        <f>$D727*'Staff Allocation %'!G55</f>
        <v>0</v>
      </c>
      <c r="K727" s="223">
        <f>$D727*'Staff Allocation %'!H55</f>
        <v>0</v>
      </c>
      <c r="L727" s="223">
        <f>$D727*'Staff Allocation %'!I55</f>
        <v>0</v>
      </c>
      <c r="M727" s="223">
        <f>$D727*'Staff Allocation %'!J55</f>
        <v>0</v>
      </c>
      <c r="N727" s="223">
        <f>$D727*'Staff Allocation %'!K55</f>
        <v>0</v>
      </c>
      <c r="O727" s="223">
        <f>$D727*'Staff Allocation %'!L55</f>
        <v>0</v>
      </c>
      <c r="P727" s="223">
        <f>$D727*'Staff Allocation %'!M55</f>
        <v>0</v>
      </c>
      <c r="Q727" s="223">
        <f>$D727*'Staff Allocation %'!N55</f>
        <v>0</v>
      </c>
      <c r="R727" s="223">
        <f>$D727*'Staff Allocation %'!O55</f>
        <v>0</v>
      </c>
      <c r="S727" s="223">
        <f>$D727*'Staff Allocation %'!P55</f>
        <v>0</v>
      </c>
      <c r="T727" s="223">
        <f>$D727*'Staff Allocation %'!Q55</f>
        <v>0</v>
      </c>
      <c r="U727" s="223">
        <f t="shared" si="30"/>
        <v>0</v>
      </c>
    </row>
    <row r="728" spans="2:21" hidden="1" outlineLevel="1" x14ac:dyDescent="0.25">
      <c r="B728" t="str">
        <f>'Staffing Plan'!A57</f>
        <v>Employee 49</v>
      </c>
      <c r="D728" s="124">
        <f>Fringe!V58</f>
        <v>0</v>
      </c>
      <c r="F728" s="223">
        <f>$D728*'Staff Allocation %'!C56</f>
        <v>0</v>
      </c>
      <c r="G728" s="223">
        <f>$D728*'Staff Allocation %'!D56</f>
        <v>0</v>
      </c>
      <c r="H728" s="223">
        <f>$D728*'Staff Allocation %'!E56</f>
        <v>0</v>
      </c>
      <c r="I728" s="223">
        <f>$D728*'Staff Allocation %'!F56</f>
        <v>0</v>
      </c>
      <c r="J728" s="223">
        <f>$D728*'Staff Allocation %'!G56</f>
        <v>0</v>
      </c>
      <c r="K728" s="223">
        <f>$D728*'Staff Allocation %'!H56</f>
        <v>0</v>
      </c>
      <c r="L728" s="223">
        <f>$D728*'Staff Allocation %'!I56</f>
        <v>0</v>
      </c>
      <c r="M728" s="223">
        <f>$D728*'Staff Allocation %'!J56</f>
        <v>0</v>
      </c>
      <c r="N728" s="223">
        <f>$D728*'Staff Allocation %'!K56</f>
        <v>0</v>
      </c>
      <c r="O728" s="223">
        <f>$D728*'Staff Allocation %'!L56</f>
        <v>0</v>
      </c>
      <c r="P728" s="223">
        <f>$D728*'Staff Allocation %'!M56</f>
        <v>0</v>
      </c>
      <c r="Q728" s="223">
        <f>$D728*'Staff Allocation %'!N56</f>
        <v>0</v>
      </c>
      <c r="R728" s="223">
        <f>$D728*'Staff Allocation %'!O56</f>
        <v>0</v>
      </c>
      <c r="S728" s="223">
        <f>$D728*'Staff Allocation %'!P56</f>
        <v>0</v>
      </c>
      <c r="T728" s="223">
        <f>$D728*'Staff Allocation %'!Q56</f>
        <v>0</v>
      </c>
      <c r="U728" s="223">
        <f t="shared" si="30"/>
        <v>0</v>
      </c>
    </row>
    <row r="729" spans="2:21" hidden="1" outlineLevel="1" x14ac:dyDescent="0.25">
      <c r="B729" t="str">
        <f>'Staffing Plan'!A58</f>
        <v>Employee 50</v>
      </c>
      <c r="D729" s="124">
        <f>Fringe!V59</f>
        <v>0</v>
      </c>
      <c r="F729" s="223">
        <f>$D729*'Staff Allocation %'!C57</f>
        <v>0</v>
      </c>
      <c r="G729" s="223">
        <f>$D729*'Staff Allocation %'!D57</f>
        <v>0</v>
      </c>
      <c r="H729" s="223">
        <f>$D729*'Staff Allocation %'!E57</f>
        <v>0</v>
      </c>
      <c r="I729" s="223">
        <f>$D729*'Staff Allocation %'!F57</f>
        <v>0</v>
      </c>
      <c r="J729" s="223">
        <f>$D729*'Staff Allocation %'!G57</f>
        <v>0</v>
      </c>
      <c r="K729" s="223">
        <f>$D729*'Staff Allocation %'!H57</f>
        <v>0</v>
      </c>
      <c r="L729" s="223">
        <f>$D729*'Staff Allocation %'!I57</f>
        <v>0</v>
      </c>
      <c r="M729" s="223">
        <f>$D729*'Staff Allocation %'!J57</f>
        <v>0</v>
      </c>
      <c r="N729" s="223">
        <f>$D729*'Staff Allocation %'!K57</f>
        <v>0</v>
      </c>
      <c r="O729" s="223">
        <f>$D729*'Staff Allocation %'!L57</f>
        <v>0</v>
      </c>
      <c r="P729" s="223">
        <f>$D729*'Staff Allocation %'!M57</f>
        <v>0</v>
      </c>
      <c r="Q729" s="223">
        <f>$D729*'Staff Allocation %'!N57</f>
        <v>0</v>
      </c>
      <c r="R729" s="223">
        <f>$D729*'Staff Allocation %'!O57</f>
        <v>0</v>
      </c>
      <c r="S729" s="223">
        <f>$D729*'Staff Allocation %'!P57</f>
        <v>0</v>
      </c>
      <c r="T729" s="223">
        <f>$D729*'Staff Allocation %'!Q57</f>
        <v>0</v>
      </c>
      <c r="U729" s="223">
        <f t="shared" si="30"/>
        <v>0</v>
      </c>
    </row>
    <row r="730" spans="2:21" hidden="1" outlineLevel="1" x14ac:dyDescent="0.25">
      <c r="B730" t="str">
        <f>'Staffing Plan'!A59</f>
        <v>Employee 51</v>
      </c>
      <c r="D730" s="124">
        <f>Fringe!V60</f>
        <v>0</v>
      </c>
      <c r="F730" s="223">
        <f>$D730*'Staff Allocation %'!C58</f>
        <v>0</v>
      </c>
      <c r="G730" s="223">
        <f>$D730*'Staff Allocation %'!D58</f>
        <v>0</v>
      </c>
      <c r="H730" s="223">
        <f>$D730*'Staff Allocation %'!E58</f>
        <v>0</v>
      </c>
      <c r="I730" s="223">
        <f>$D730*'Staff Allocation %'!F58</f>
        <v>0</v>
      </c>
      <c r="J730" s="223">
        <f>$D730*'Staff Allocation %'!G58</f>
        <v>0</v>
      </c>
      <c r="K730" s="223">
        <f>$D730*'Staff Allocation %'!H58</f>
        <v>0</v>
      </c>
      <c r="L730" s="223">
        <f>$D730*'Staff Allocation %'!I58</f>
        <v>0</v>
      </c>
      <c r="M730" s="223">
        <f>$D730*'Staff Allocation %'!J58</f>
        <v>0</v>
      </c>
      <c r="N730" s="223">
        <f>$D730*'Staff Allocation %'!K58</f>
        <v>0</v>
      </c>
      <c r="O730" s="223">
        <f>$D730*'Staff Allocation %'!L58</f>
        <v>0</v>
      </c>
      <c r="P730" s="223">
        <f>$D730*'Staff Allocation %'!M58</f>
        <v>0</v>
      </c>
      <c r="Q730" s="223">
        <f>$D730*'Staff Allocation %'!N58</f>
        <v>0</v>
      </c>
      <c r="R730" s="223">
        <f>$D730*'Staff Allocation %'!O58</f>
        <v>0</v>
      </c>
      <c r="S730" s="223">
        <f>$D730*'Staff Allocation %'!P58</f>
        <v>0</v>
      </c>
      <c r="T730" s="223">
        <f>$D730*'Staff Allocation %'!Q58</f>
        <v>0</v>
      </c>
      <c r="U730" s="223">
        <f t="shared" si="30"/>
        <v>0</v>
      </c>
    </row>
    <row r="731" spans="2:21" hidden="1" outlineLevel="1" x14ac:dyDescent="0.25">
      <c r="B731" t="str">
        <f>'Staffing Plan'!A60</f>
        <v>Employee 52</v>
      </c>
      <c r="D731" s="124">
        <f>Fringe!V61</f>
        <v>0</v>
      </c>
      <c r="F731" s="223">
        <f>$D731*'Staff Allocation %'!C59</f>
        <v>0</v>
      </c>
      <c r="G731" s="223">
        <f>$D731*'Staff Allocation %'!D59</f>
        <v>0</v>
      </c>
      <c r="H731" s="223">
        <f>$D731*'Staff Allocation %'!E59</f>
        <v>0</v>
      </c>
      <c r="I731" s="223">
        <f>$D731*'Staff Allocation %'!F59</f>
        <v>0</v>
      </c>
      <c r="J731" s="223">
        <f>$D731*'Staff Allocation %'!G59</f>
        <v>0</v>
      </c>
      <c r="K731" s="223">
        <f>$D731*'Staff Allocation %'!H59</f>
        <v>0</v>
      </c>
      <c r="L731" s="223">
        <f>$D731*'Staff Allocation %'!I59</f>
        <v>0</v>
      </c>
      <c r="M731" s="223">
        <f>$D731*'Staff Allocation %'!J59</f>
        <v>0</v>
      </c>
      <c r="N731" s="223">
        <f>$D731*'Staff Allocation %'!K59</f>
        <v>0</v>
      </c>
      <c r="O731" s="223">
        <f>$D731*'Staff Allocation %'!L59</f>
        <v>0</v>
      </c>
      <c r="P731" s="223">
        <f>$D731*'Staff Allocation %'!M59</f>
        <v>0</v>
      </c>
      <c r="Q731" s="223">
        <f>$D731*'Staff Allocation %'!N59</f>
        <v>0</v>
      </c>
      <c r="R731" s="223">
        <f>$D731*'Staff Allocation %'!O59</f>
        <v>0</v>
      </c>
      <c r="S731" s="223">
        <f>$D731*'Staff Allocation %'!P59</f>
        <v>0</v>
      </c>
      <c r="T731" s="223">
        <f>$D731*'Staff Allocation %'!Q59</f>
        <v>0</v>
      </c>
      <c r="U731" s="223">
        <f t="shared" si="30"/>
        <v>0</v>
      </c>
    </row>
    <row r="732" spans="2:21" hidden="1" outlineLevel="1" x14ac:dyDescent="0.25">
      <c r="B732" t="str">
        <f>'Staffing Plan'!A61</f>
        <v>Employee 53</v>
      </c>
      <c r="D732" s="124">
        <f>Fringe!V62</f>
        <v>0</v>
      </c>
      <c r="F732" s="223">
        <f>$D732*'Staff Allocation %'!C60</f>
        <v>0</v>
      </c>
      <c r="G732" s="223">
        <f>$D732*'Staff Allocation %'!D60</f>
        <v>0</v>
      </c>
      <c r="H732" s="223">
        <f>$D732*'Staff Allocation %'!E60</f>
        <v>0</v>
      </c>
      <c r="I732" s="223">
        <f>$D732*'Staff Allocation %'!F60</f>
        <v>0</v>
      </c>
      <c r="J732" s="223">
        <f>$D732*'Staff Allocation %'!G60</f>
        <v>0</v>
      </c>
      <c r="K732" s="223">
        <f>$D732*'Staff Allocation %'!H60</f>
        <v>0</v>
      </c>
      <c r="L732" s="223">
        <f>$D732*'Staff Allocation %'!I60</f>
        <v>0</v>
      </c>
      <c r="M732" s="223">
        <f>$D732*'Staff Allocation %'!J60</f>
        <v>0</v>
      </c>
      <c r="N732" s="223">
        <f>$D732*'Staff Allocation %'!K60</f>
        <v>0</v>
      </c>
      <c r="O732" s="223">
        <f>$D732*'Staff Allocation %'!L60</f>
        <v>0</v>
      </c>
      <c r="P732" s="223">
        <f>$D732*'Staff Allocation %'!M60</f>
        <v>0</v>
      </c>
      <c r="Q732" s="223">
        <f>$D732*'Staff Allocation %'!N60</f>
        <v>0</v>
      </c>
      <c r="R732" s="223">
        <f>$D732*'Staff Allocation %'!O60</f>
        <v>0</v>
      </c>
      <c r="S732" s="223">
        <f>$D732*'Staff Allocation %'!P60</f>
        <v>0</v>
      </c>
      <c r="T732" s="223">
        <f>$D732*'Staff Allocation %'!Q60</f>
        <v>0</v>
      </c>
      <c r="U732" s="223">
        <f t="shared" si="30"/>
        <v>0</v>
      </c>
    </row>
    <row r="733" spans="2:21" hidden="1" outlineLevel="1" x14ac:dyDescent="0.25">
      <c r="B733" t="str">
        <f>'Staffing Plan'!A62</f>
        <v>Employee 54</v>
      </c>
      <c r="D733" s="124">
        <f>Fringe!V63</f>
        <v>0</v>
      </c>
      <c r="F733" s="223">
        <f>$D733*'Staff Allocation %'!C61</f>
        <v>0</v>
      </c>
      <c r="G733" s="223">
        <f>$D733*'Staff Allocation %'!D61</f>
        <v>0</v>
      </c>
      <c r="H733" s="223">
        <f>$D733*'Staff Allocation %'!E61</f>
        <v>0</v>
      </c>
      <c r="I733" s="223">
        <f>$D733*'Staff Allocation %'!F61</f>
        <v>0</v>
      </c>
      <c r="J733" s="223">
        <f>$D733*'Staff Allocation %'!G61</f>
        <v>0</v>
      </c>
      <c r="K733" s="223">
        <f>$D733*'Staff Allocation %'!H61</f>
        <v>0</v>
      </c>
      <c r="L733" s="223">
        <f>$D733*'Staff Allocation %'!I61</f>
        <v>0</v>
      </c>
      <c r="M733" s="223">
        <f>$D733*'Staff Allocation %'!J61</f>
        <v>0</v>
      </c>
      <c r="N733" s="223">
        <f>$D733*'Staff Allocation %'!K61</f>
        <v>0</v>
      </c>
      <c r="O733" s="223">
        <f>$D733*'Staff Allocation %'!L61</f>
        <v>0</v>
      </c>
      <c r="P733" s="223">
        <f>$D733*'Staff Allocation %'!M61</f>
        <v>0</v>
      </c>
      <c r="Q733" s="223">
        <f>$D733*'Staff Allocation %'!N61</f>
        <v>0</v>
      </c>
      <c r="R733" s="223">
        <f>$D733*'Staff Allocation %'!O61</f>
        <v>0</v>
      </c>
      <c r="S733" s="223">
        <f>$D733*'Staff Allocation %'!P61</f>
        <v>0</v>
      </c>
      <c r="T733" s="223">
        <f>$D733*'Staff Allocation %'!Q61</f>
        <v>0</v>
      </c>
      <c r="U733" s="223">
        <f t="shared" si="30"/>
        <v>0</v>
      </c>
    </row>
    <row r="734" spans="2:21" hidden="1" outlineLevel="1" x14ac:dyDescent="0.25">
      <c r="B734" t="str">
        <f>'Staffing Plan'!A63</f>
        <v>Employee 55</v>
      </c>
      <c r="D734" s="124">
        <f>Fringe!V64</f>
        <v>0</v>
      </c>
      <c r="F734" s="223">
        <f>$D734*'Staff Allocation %'!C62</f>
        <v>0</v>
      </c>
      <c r="G734" s="223">
        <f>$D734*'Staff Allocation %'!D62</f>
        <v>0</v>
      </c>
      <c r="H734" s="223">
        <f>$D734*'Staff Allocation %'!E62</f>
        <v>0</v>
      </c>
      <c r="I734" s="223">
        <f>$D734*'Staff Allocation %'!F62</f>
        <v>0</v>
      </c>
      <c r="J734" s="223">
        <f>$D734*'Staff Allocation %'!G62</f>
        <v>0</v>
      </c>
      <c r="K734" s="223">
        <f>$D734*'Staff Allocation %'!H62</f>
        <v>0</v>
      </c>
      <c r="L734" s="223">
        <f>$D734*'Staff Allocation %'!I62</f>
        <v>0</v>
      </c>
      <c r="M734" s="223">
        <f>$D734*'Staff Allocation %'!J62</f>
        <v>0</v>
      </c>
      <c r="N734" s="223">
        <f>$D734*'Staff Allocation %'!K62</f>
        <v>0</v>
      </c>
      <c r="O734" s="223">
        <f>$D734*'Staff Allocation %'!L62</f>
        <v>0</v>
      </c>
      <c r="P734" s="223">
        <f>$D734*'Staff Allocation %'!M62</f>
        <v>0</v>
      </c>
      <c r="Q734" s="223">
        <f>$D734*'Staff Allocation %'!N62</f>
        <v>0</v>
      </c>
      <c r="R734" s="223">
        <f>$D734*'Staff Allocation %'!O62</f>
        <v>0</v>
      </c>
      <c r="S734" s="223">
        <f>$D734*'Staff Allocation %'!P62</f>
        <v>0</v>
      </c>
      <c r="T734" s="223">
        <f>$D734*'Staff Allocation %'!Q62</f>
        <v>0</v>
      </c>
      <c r="U734" s="223">
        <f t="shared" si="30"/>
        <v>0</v>
      </c>
    </row>
    <row r="735" spans="2:21" hidden="1" outlineLevel="1" x14ac:dyDescent="0.25">
      <c r="B735" t="str">
        <f>'Staffing Plan'!A64</f>
        <v>Employee 56</v>
      </c>
      <c r="D735" s="124">
        <f>Fringe!V65</f>
        <v>0</v>
      </c>
      <c r="F735" s="223">
        <f>$D735*'Staff Allocation %'!C63</f>
        <v>0</v>
      </c>
      <c r="G735" s="223">
        <f>$D735*'Staff Allocation %'!D63</f>
        <v>0</v>
      </c>
      <c r="H735" s="223">
        <f>$D735*'Staff Allocation %'!E63</f>
        <v>0</v>
      </c>
      <c r="I735" s="223">
        <f>$D735*'Staff Allocation %'!F63</f>
        <v>0</v>
      </c>
      <c r="J735" s="223">
        <f>$D735*'Staff Allocation %'!G63</f>
        <v>0</v>
      </c>
      <c r="K735" s="223">
        <f>$D735*'Staff Allocation %'!H63</f>
        <v>0</v>
      </c>
      <c r="L735" s="223">
        <f>$D735*'Staff Allocation %'!I63</f>
        <v>0</v>
      </c>
      <c r="M735" s="223">
        <f>$D735*'Staff Allocation %'!J63</f>
        <v>0</v>
      </c>
      <c r="N735" s="223">
        <f>$D735*'Staff Allocation %'!K63</f>
        <v>0</v>
      </c>
      <c r="O735" s="223">
        <f>$D735*'Staff Allocation %'!L63</f>
        <v>0</v>
      </c>
      <c r="P735" s="223">
        <f>$D735*'Staff Allocation %'!M63</f>
        <v>0</v>
      </c>
      <c r="Q735" s="223">
        <f>$D735*'Staff Allocation %'!N63</f>
        <v>0</v>
      </c>
      <c r="R735" s="223">
        <f>$D735*'Staff Allocation %'!O63</f>
        <v>0</v>
      </c>
      <c r="S735" s="223">
        <f>$D735*'Staff Allocation %'!P63</f>
        <v>0</v>
      </c>
      <c r="T735" s="223">
        <f>$D735*'Staff Allocation %'!Q63</f>
        <v>0</v>
      </c>
      <c r="U735" s="223">
        <f t="shared" si="30"/>
        <v>0</v>
      </c>
    </row>
    <row r="736" spans="2:21" hidden="1" outlineLevel="1" x14ac:dyDescent="0.25">
      <c r="B736" t="str">
        <f>'Staffing Plan'!A65</f>
        <v>Employee 57</v>
      </c>
      <c r="D736" s="124">
        <f>Fringe!V66</f>
        <v>0</v>
      </c>
      <c r="F736" s="223">
        <f>$D736*'Staff Allocation %'!C64</f>
        <v>0</v>
      </c>
      <c r="G736" s="223">
        <f>$D736*'Staff Allocation %'!D64</f>
        <v>0</v>
      </c>
      <c r="H736" s="223">
        <f>$D736*'Staff Allocation %'!E64</f>
        <v>0</v>
      </c>
      <c r="I736" s="223">
        <f>$D736*'Staff Allocation %'!F64</f>
        <v>0</v>
      </c>
      <c r="J736" s="223">
        <f>$D736*'Staff Allocation %'!G64</f>
        <v>0</v>
      </c>
      <c r="K736" s="223">
        <f>$D736*'Staff Allocation %'!H64</f>
        <v>0</v>
      </c>
      <c r="L736" s="223">
        <f>$D736*'Staff Allocation %'!I64</f>
        <v>0</v>
      </c>
      <c r="M736" s="223">
        <f>$D736*'Staff Allocation %'!J64</f>
        <v>0</v>
      </c>
      <c r="N736" s="223">
        <f>$D736*'Staff Allocation %'!K64</f>
        <v>0</v>
      </c>
      <c r="O736" s="223">
        <f>$D736*'Staff Allocation %'!L64</f>
        <v>0</v>
      </c>
      <c r="P736" s="223">
        <f>$D736*'Staff Allocation %'!M64</f>
        <v>0</v>
      </c>
      <c r="Q736" s="223">
        <f>$D736*'Staff Allocation %'!N64</f>
        <v>0</v>
      </c>
      <c r="R736" s="223">
        <f>$D736*'Staff Allocation %'!O64</f>
        <v>0</v>
      </c>
      <c r="S736" s="223">
        <f>$D736*'Staff Allocation %'!P64</f>
        <v>0</v>
      </c>
      <c r="T736" s="223">
        <f>$D736*'Staff Allocation %'!Q64</f>
        <v>0</v>
      </c>
      <c r="U736" s="223">
        <f t="shared" si="30"/>
        <v>0</v>
      </c>
    </row>
    <row r="737" spans="2:21" hidden="1" outlineLevel="1" x14ac:dyDescent="0.25">
      <c r="B737" t="str">
        <f>'Staffing Plan'!A66</f>
        <v>Employee 58</v>
      </c>
      <c r="D737" s="124">
        <f>Fringe!V67</f>
        <v>0</v>
      </c>
      <c r="F737" s="223">
        <f>$D737*'Staff Allocation %'!C65</f>
        <v>0</v>
      </c>
      <c r="G737" s="223">
        <f>$D737*'Staff Allocation %'!D65</f>
        <v>0</v>
      </c>
      <c r="H737" s="223">
        <f>$D737*'Staff Allocation %'!E65</f>
        <v>0</v>
      </c>
      <c r="I737" s="223">
        <f>$D737*'Staff Allocation %'!F65</f>
        <v>0</v>
      </c>
      <c r="J737" s="223">
        <f>$D737*'Staff Allocation %'!G65</f>
        <v>0</v>
      </c>
      <c r="K737" s="223">
        <f>$D737*'Staff Allocation %'!H65</f>
        <v>0</v>
      </c>
      <c r="L737" s="223">
        <f>$D737*'Staff Allocation %'!I65</f>
        <v>0</v>
      </c>
      <c r="M737" s="223">
        <f>$D737*'Staff Allocation %'!J65</f>
        <v>0</v>
      </c>
      <c r="N737" s="223">
        <f>$D737*'Staff Allocation %'!K65</f>
        <v>0</v>
      </c>
      <c r="O737" s="223">
        <f>$D737*'Staff Allocation %'!L65</f>
        <v>0</v>
      </c>
      <c r="P737" s="223">
        <f>$D737*'Staff Allocation %'!M65</f>
        <v>0</v>
      </c>
      <c r="Q737" s="223">
        <f>$D737*'Staff Allocation %'!N65</f>
        <v>0</v>
      </c>
      <c r="R737" s="223">
        <f>$D737*'Staff Allocation %'!O65</f>
        <v>0</v>
      </c>
      <c r="S737" s="223">
        <f>$D737*'Staff Allocation %'!P65</f>
        <v>0</v>
      </c>
      <c r="T737" s="223">
        <f>$D737*'Staff Allocation %'!Q65</f>
        <v>0</v>
      </c>
      <c r="U737" s="223">
        <f t="shared" si="30"/>
        <v>0</v>
      </c>
    </row>
    <row r="738" spans="2:21" hidden="1" outlineLevel="1" x14ac:dyDescent="0.25">
      <c r="B738" t="str">
        <f>'Staffing Plan'!A67</f>
        <v>Employee 59</v>
      </c>
      <c r="D738" s="124">
        <f>Fringe!V68</f>
        <v>0</v>
      </c>
      <c r="F738" s="223">
        <f>$D738*'Staff Allocation %'!C66</f>
        <v>0</v>
      </c>
      <c r="G738" s="223">
        <f>$D738*'Staff Allocation %'!D66</f>
        <v>0</v>
      </c>
      <c r="H738" s="223">
        <f>$D738*'Staff Allocation %'!E66</f>
        <v>0</v>
      </c>
      <c r="I738" s="223">
        <f>$D738*'Staff Allocation %'!F66</f>
        <v>0</v>
      </c>
      <c r="J738" s="223">
        <f>$D738*'Staff Allocation %'!G66</f>
        <v>0</v>
      </c>
      <c r="K738" s="223">
        <f>$D738*'Staff Allocation %'!H66</f>
        <v>0</v>
      </c>
      <c r="L738" s="223">
        <f>$D738*'Staff Allocation %'!I66</f>
        <v>0</v>
      </c>
      <c r="M738" s="223">
        <f>$D738*'Staff Allocation %'!J66</f>
        <v>0</v>
      </c>
      <c r="N738" s="223">
        <f>$D738*'Staff Allocation %'!K66</f>
        <v>0</v>
      </c>
      <c r="O738" s="223">
        <f>$D738*'Staff Allocation %'!L66</f>
        <v>0</v>
      </c>
      <c r="P738" s="223">
        <f>$D738*'Staff Allocation %'!M66</f>
        <v>0</v>
      </c>
      <c r="Q738" s="223">
        <f>$D738*'Staff Allocation %'!N66</f>
        <v>0</v>
      </c>
      <c r="R738" s="223">
        <f>$D738*'Staff Allocation %'!O66</f>
        <v>0</v>
      </c>
      <c r="S738" s="223">
        <f>$D738*'Staff Allocation %'!P66</f>
        <v>0</v>
      </c>
      <c r="T738" s="223">
        <f>$D738*'Staff Allocation %'!Q66</f>
        <v>0</v>
      </c>
      <c r="U738" s="223">
        <f t="shared" si="30"/>
        <v>0</v>
      </c>
    </row>
    <row r="739" spans="2:21" hidden="1" outlineLevel="1" x14ac:dyDescent="0.25">
      <c r="B739" t="str">
        <f>'Staffing Plan'!A68</f>
        <v>Employee 60</v>
      </c>
      <c r="D739" s="124">
        <f>Fringe!V69</f>
        <v>0</v>
      </c>
      <c r="F739" s="223">
        <f>$D739*'Staff Allocation %'!C67</f>
        <v>0</v>
      </c>
      <c r="G739" s="223">
        <f>$D739*'Staff Allocation %'!D67</f>
        <v>0</v>
      </c>
      <c r="H739" s="223">
        <f>$D739*'Staff Allocation %'!E67</f>
        <v>0</v>
      </c>
      <c r="I739" s="223">
        <f>$D739*'Staff Allocation %'!F67</f>
        <v>0</v>
      </c>
      <c r="J739" s="223">
        <f>$D739*'Staff Allocation %'!G67</f>
        <v>0</v>
      </c>
      <c r="K739" s="223">
        <f>$D739*'Staff Allocation %'!H67</f>
        <v>0</v>
      </c>
      <c r="L739" s="223">
        <f>$D739*'Staff Allocation %'!I67</f>
        <v>0</v>
      </c>
      <c r="M739" s="223">
        <f>$D739*'Staff Allocation %'!J67</f>
        <v>0</v>
      </c>
      <c r="N739" s="223">
        <f>$D739*'Staff Allocation %'!K67</f>
        <v>0</v>
      </c>
      <c r="O739" s="223">
        <f>$D739*'Staff Allocation %'!L67</f>
        <v>0</v>
      </c>
      <c r="P739" s="223">
        <f>$D739*'Staff Allocation %'!M67</f>
        <v>0</v>
      </c>
      <c r="Q739" s="223">
        <f>$D739*'Staff Allocation %'!N67</f>
        <v>0</v>
      </c>
      <c r="R739" s="223">
        <f>$D739*'Staff Allocation %'!O67</f>
        <v>0</v>
      </c>
      <c r="S739" s="223">
        <f>$D739*'Staff Allocation %'!P67</f>
        <v>0</v>
      </c>
      <c r="T739" s="223">
        <f>$D739*'Staff Allocation %'!Q67</f>
        <v>0</v>
      </c>
      <c r="U739" s="223">
        <f t="shared" si="30"/>
        <v>0</v>
      </c>
    </row>
    <row r="740" spans="2:21" ht="15.75" collapsed="1" thickBot="1" x14ac:dyDescent="0.3">
      <c r="B740" s="19" t="s">
        <v>16</v>
      </c>
      <c r="D740" s="242">
        <f>Fringe!V71</f>
        <v>6275.0861627499999</v>
      </c>
      <c r="E740" s="242"/>
      <c r="F740" s="244">
        <f>SUM(F680:F739)</f>
        <v>4385.9316417499995</v>
      </c>
      <c r="G740" s="244">
        <f t="shared" ref="G740:U740" si="31">SUM(G680:G739)</f>
        <v>0</v>
      </c>
      <c r="H740" s="244">
        <f t="shared" si="31"/>
        <v>1889.1545209999999</v>
      </c>
      <c r="I740" s="244">
        <f t="shared" si="31"/>
        <v>0</v>
      </c>
      <c r="J740" s="244">
        <f t="shared" si="31"/>
        <v>0</v>
      </c>
      <c r="K740" s="244">
        <f t="shared" si="31"/>
        <v>0</v>
      </c>
      <c r="L740" s="244">
        <f t="shared" si="31"/>
        <v>0</v>
      </c>
      <c r="M740" s="244">
        <f t="shared" si="31"/>
        <v>0</v>
      </c>
      <c r="N740" s="244">
        <f t="shared" si="31"/>
        <v>0</v>
      </c>
      <c r="O740" s="244">
        <f t="shared" si="31"/>
        <v>0</v>
      </c>
      <c r="P740" s="244">
        <f t="shared" si="31"/>
        <v>0</v>
      </c>
      <c r="Q740" s="244">
        <f t="shared" si="31"/>
        <v>0</v>
      </c>
      <c r="R740" s="244">
        <f t="shared" si="31"/>
        <v>0</v>
      </c>
      <c r="S740" s="244">
        <f t="shared" si="31"/>
        <v>0</v>
      </c>
      <c r="T740" s="244">
        <f t="shared" si="31"/>
        <v>0</v>
      </c>
      <c r="U740" s="244">
        <f t="shared" si="31"/>
        <v>6275.0861627499999</v>
      </c>
    </row>
    <row r="741" spans="2:21" ht="15.75" thickTop="1" x14ac:dyDescent="0.25">
      <c r="F741" s="124"/>
      <c r="G741" s="124"/>
      <c r="H741" s="124"/>
      <c r="I741" s="124"/>
      <c r="J741" s="124"/>
      <c r="K741" s="124"/>
      <c r="L741" s="124"/>
      <c r="M741" s="124"/>
      <c r="N741" s="124"/>
      <c r="O741" s="124"/>
      <c r="P741" s="124"/>
      <c r="Q741" s="124"/>
      <c r="R741" s="124"/>
      <c r="S741" s="124"/>
      <c r="T741" s="124"/>
      <c r="U741" s="124"/>
    </row>
    <row r="742" spans="2:21" x14ac:dyDescent="0.25">
      <c r="B742" s="19" t="s">
        <v>289</v>
      </c>
      <c r="F742" s="247">
        <f>F740/$D$740</f>
        <v>0.69894365240522927</v>
      </c>
      <c r="G742" s="247">
        <f t="shared" ref="G742:U742" si="32">G740/$D$740</f>
        <v>0</v>
      </c>
      <c r="H742" s="247">
        <f t="shared" si="32"/>
        <v>0.30105634759477073</v>
      </c>
      <c r="I742" s="247">
        <f t="shared" si="32"/>
        <v>0</v>
      </c>
      <c r="J742" s="247">
        <f t="shared" si="32"/>
        <v>0</v>
      </c>
      <c r="K742" s="247">
        <f t="shared" si="32"/>
        <v>0</v>
      </c>
      <c r="L742" s="247">
        <f t="shared" si="32"/>
        <v>0</v>
      </c>
      <c r="M742" s="247">
        <f t="shared" si="32"/>
        <v>0</v>
      </c>
      <c r="N742" s="247">
        <f t="shared" si="32"/>
        <v>0</v>
      </c>
      <c r="O742" s="247">
        <f t="shared" si="32"/>
        <v>0</v>
      </c>
      <c r="P742" s="247">
        <f t="shared" si="32"/>
        <v>0</v>
      </c>
      <c r="Q742" s="247">
        <f t="shared" si="32"/>
        <v>0</v>
      </c>
      <c r="R742" s="247">
        <f t="shared" si="32"/>
        <v>0</v>
      </c>
      <c r="S742" s="247">
        <f t="shared" si="32"/>
        <v>0</v>
      </c>
      <c r="T742" s="247">
        <f t="shared" si="32"/>
        <v>0</v>
      </c>
      <c r="U742" s="247">
        <f t="shared" si="32"/>
        <v>1</v>
      </c>
    </row>
    <row r="743" spans="2:21" x14ac:dyDescent="0.25">
      <c r="B743" s="19"/>
      <c r="F743" s="226"/>
      <c r="G743" s="226"/>
      <c r="H743" s="226"/>
      <c r="I743" s="226"/>
      <c r="J743" s="226"/>
      <c r="K743" s="226"/>
      <c r="L743" s="226"/>
      <c r="M743" s="226"/>
      <c r="N743" s="226"/>
      <c r="O743" s="226"/>
      <c r="P743" s="226"/>
      <c r="Q743" s="226"/>
      <c r="R743" s="226"/>
      <c r="S743" s="226"/>
      <c r="T743" s="226"/>
      <c r="U743" s="226"/>
    </row>
    <row r="745" spans="2:21" x14ac:dyDescent="0.25">
      <c r="B745" s="237" t="s">
        <v>118</v>
      </c>
      <c r="C745" s="238"/>
      <c r="D745" s="239"/>
      <c r="E745" s="238"/>
      <c r="F745" s="116">
        <f>'Budget Summary'!I$5</f>
        <v>0</v>
      </c>
      <c r="G745" s="116">
        <f>'Budget Summary'!J$5</f>
        <v>0</v>
      </c>
      <c r="H745" s="116">
        <f>'Budget Summary'!K$5</f>
        <v>0</v>
      </c>
      <c r="I745" s="116">
        <f>'Budget Summary'!L$5</f>
        <v>0</v>
      </c>
      <c r="J745" s="116">
        <f>'Budget Summary'!M$5</f>
        <v>0</v>
      </c>
      <c r="K745" s="116">
        <f>'Budget Summary'!N$5</f>
        <v>0</v>
      </c>
      <c r="L745" s="116">
        <f>'Budget Summary'!O$5</f>
        <v>0</v>
      </c>
      <c r="M745" s="116">
        <f>'Budget Summary'!P$5</f>
        <v>0</v>
      </c>
      <c r="N745" s="116">
        <f>'Budget Summary'!Q$5</f>
        <v>0</v>
      </c>
      <c r="O745" s="116">
        <f>'Budget Summary'!R$5</f>
        <v>0</v>
      </c>
      <c r="P745" s="116">
        <f>'Budget Summary'!S$5</f>
        <v>0</v>
      </c>
      <c r="Q745" s="116">
        <f>'Budget Summary'!T$5</f>
        <v>0</v>
      </c>
      <c r="R745" s="116">
        <f>'Budget Summary'!U$5</f>
        <v>0</v>
      </c>
      <c r="S745" s="116">
        <f>'Budget Summary'!V$5</f>
        <v>0</v>
      </c>
      <c r="T745" s="116">
        <f>'Budget Summary'!W$5</f>
        <v>0</v>
      </c>
      <c r="U745" s="116" t="s">
        <v>285</v>
      </c>
    </row>
    <row r="746" spans="2:21" ht="51.75" x14ac:dyDescent="0.25">
      <c r="B746" s="20" t="s">
        <v>185</v>
      </c>
      <c r="C746" s="20"/>
      <c r="D746" s="21" t="s">
        <v>306</v>
      </c>
      <c r="E746" s="20"/>
      <c r="F746" s="135" t="str">
        <f>'Budget Summary'!I$6</f>
        <v xml:space="preserve">State Aid </v>
      </c>
      <c r="G746" s="135" t="str">
        <f>'Budget Summary'!J$6</f>
        <v>Classroom Site Funds</v>
      </c>
      <c r="H746" s="135" t="str">
        <f>'Budget Summary'!K$6</f>
        <v xml:space="preserve">Title 1 </v>
      </c>
      <c r="I746" s="135" t="str">
        <f>'Budget Summary'!L$6</f>
        <v>Title 2</v>
      </c>
      <c r="J746" s="135" t="str">
        <f>'Budget Summary'!M$6</f>
        <v>IDEA</v>
      </c>
      <c r="K746" s="135" t="str">
        <f>'Budget Summary'!N$6</f>
        <v>NSLP</v>
      </c>
      <c r="L746" s="135" t="str">
        <f>'Budget Summary'!O$6</f>
        <v>Tax Credit Donations</v>
      </c>
      <c r="M746" s="135" t="str">
        <f>'Budget Summary'!P$6</f>
        <v>VSUW</v>
      </c>
      <c r="N746" s="135" t="str">
        <f>'Budget Summary'!Q$6</f>
        <v>Contract 9</v>
      </c>
      <c r="O746" s="135" t="str">
        <f>'Budget Summary'!R$6</f>
        <v>Contract 10</v>
      </c>
      <c r="P746" s="135" t="str">
        <f>'Budget Summary'!S$6</f>
        <v>Contract 11</v>
      </c>
      <c r="Q746" s="135" t="str">
        <f>'Budget Summary'!T$6</f>
        <v>Contract 12</v>
      </c>
      <c r="R746" s="135" t="str">
        <f>'Budget Summary'!U$6</f>
        <v>Contract 13</v>
      </c>
      <c r="S746" s="135" t="str">
        <f>'Budget Summary'!V$6</f>
        <v>Contract 14</v>
      </c>
      <c r="T746" s="135" t="str">
        <f>'Budget Summary'!W$6</f>
        <v>Contract 15</v>
      </c>
      <c r="U746" s="21" t="s">
        <v>286</v>
      </c>
    </row>
    <row r="747" spans="2:21" hidden="1" outlineLevel="1" x14ac:dyDescent="0.25">
      <c r="B747" t="str">
        <f>'Staffing Plan'!A9</f>
        <v>Benford, LaTrese Jamia</v>
      </c>
      <c r="D747" s="124">
        <f>Fringe!W10</f>
        <v>14.129063648700003</v>
      </c>
      <c r="F747" s="223">
        <f>$D747*'Staff Allocation %'!C8</f>
        <v>14.129063648700003</v>
      </c>
      <c r="G747" s="223">
        <f>$D747*'Staff Allocation %'!D8</f>
        <v>0</v>
      </c>
      <c r="H747" s="223">
        <f>$D747*'Staff Allocation %'!E8</f>
        <v>0</v>
      </c>
      <c r="I747" s="223">
        <f>$D747*'Staff Allocation %'!F8</f>
        <v>0</v>
      </c>
      <c r="J747" s="223">
        <f>$D747*'Staff Allocation %'!G8</f>
        <v>0</v>
      </c>
      <c r="K747" s="223">
        <f>$D747*'Staff Allocation %'!H8</f>
        <v>0</v>
      </c>
      <c r="L747" s="223">
        <f>$D747*'Staff Allocation %'!I8</f>
        <v>0</v>
      </c>
      <c r="M747" s="223">
        <f>$D747*'Staff Allocation %'!J8</f>
        <v>0</v>
      </c>
      <c r="N747" s="223">
        <f>$D747*'Staff Allocation %'!K8</f>
        <v>0</v>
      </c>
      <c r="O747" s="223">
        <f>$D747*'Staff Allocation %'!L8</f>
        <v>0</v>
      </c>
      <c r="P747" s="223">
        <f>$D747*'Staff Allocation %'!M8</f>
        <v>0</v>
      </c>
      <c r="Q747" s="223">
        <f>$D747*'Staff Allocation %'!N8</f>
        <v>0</v>
      </c>
      <c r="R747" s="223">
        <f>$D747*'Staff Allocation %'!O8</f>
        <v>0</v>
      </c>
      <c r="S747" s="223">
        <f>$D747*'Staff Allocation %'!P8</f>
        <v>0</v>
      </c>
      <c r="T747" s="223">
        <f>$D747*'Staff Allocation %'!Q8</f>
        <v>0</v>
      </c>
      <c r="U747" s="223">
        <f>SUM(F747:T747)</f>
        <v>14.129063648700003</v>
      </c>
    </row>
    <row r="748" spans="2:21" hidden="1" outlineLevel="1" x14ac:dyDescent="0.25">
      <c r="B748" t="str">
        <f>'Staffing Plan'!A10</f>
        <v>Burgess, Anya</v>
      </c>
      <c r="D748" s="124">
        <f>Fringe!W11</f>
        <v>14.2679242251</v>
      </c>
      <c r="F748" s="223">
        <f>$D748*'Staff Allocation %'!C9</f>
        <v>0</v>
      </c>
      <c r="G748" s="223">
        <f>$D748*'Staff Allocation %'!D9</f>
        <v>0</v>
      </c>
      <c r="H748" s="223">
        <f>$D748*'Staff Allocation %'!E9</f>
        <v>14.2679242251</v>
      </c>
      <c r="I748" s="223">
        <f>$D748*'Staff Allocation %'!F9</f>
        <v>0</v>
      </c>
      <c r="J748" s="223">
        <f>$D748*'Staff Allocation %'!G9</f>
        <v>0</v>
      </c>
      <c r="K748" s="223">
        <f>$D748*'Staff Allocation %'!H9</f>
        <v>0</v>
      </c>
      <c r="L748" s="223">
        <f>$D748*'Staff Allocation %'!I9</f>
        <v>0</v>
      </c>
      <c r="M748" s="223">
        <f>$D748*'Staff Allocation %'!J9</f>
        <v>0</v>
      </c>
      <c r="N748" s="223">
        <f>$D748*'Staff Allocation %'!K9</f>
        <v>0</v>
      </c>
      <c r="O748" s="223">
        <f>$D748*'Staff Allocation %'!L9</f>
        <v>0</v>
      </c>
      <c r="P748" s="223">
        <f>$D748*'Staff Allocation %'!M9</f>
        <v>0</v>
      </c>
      <c r="Q748" s="223">
        <f>$D748*'Staff Allocation %'!N9</f>
        <v>0</v>
      </c>
      <c r="R748" s="223">
        <f>$D748*'Staff Allocation %'!O9</f>
        <v>0</v>
      </c>
      <c r="S748" s="223">
        <f>$D748*'Staff Allocation %'!P9</f>
        <v>0</v>
      </c>
      <c r="T748" s="223">
        <f>$D748*'Staff Allocation %'!Q9</f>
        <v>0</v>
      </c>
      <c r="U748" s="223">
        <f>SUM(F748:T748)</f>
        <v>14.2679242251</v>
      </c>
    </row>
    <row r="749" spans="2:21" hidden="1" outlineLevel="1" x14ac:dyDescent="0.25">
      <c r="B749" t="str">
        <f>'Staffing Plan'!A11</f>
        <v>Garcia, Rosalia</v>
      </c>
      <c r="D749" s="124">
        <f>Fringe!W12</f>
        <v>2.9702356788000004</v>
      </c>
      <c r="F749" s="223">
        <f>$D749*'Staff Allocation %'!C10</f>
        <v>0</v>
      </c>
      <c r="G749" s="223">
        <f>$D749*'Staff Allocation %'!D10</f>
        <v>0</v>
      </c>
      <c r="H749" s="223">
        <f>$D749*'Staff Allocation %'!E10</f>
        <v>0</v>
      </c>
      <c r="I749" s="223">
        <f>$D749*'Staff Allocation %'!F10</f>
        <v>0</v>
      </c>
      <c r="J749" s="223">
        <f>$D749*'Staff Allocation %'!G10</f>
        <v>0</v>
      </c>
      <c r="K749" s="223">
        <f>$D749*'Staff Allocation %'!H10</f>
        <v>0</v>
      </c>
      <c r="L749" s="223">
        <f>$D749*'Staff Allocation %'!I10</f>
        <v>0</v>
      </c>
      <c r="M749" s="223">
        <f>$D749*'Staff Allocation %'!J10</f>
        <v>0</v>
      </c>
      <c r="N749" s="223">
        <f>$D749*'Staff Allocation %'!K10</f>
        <v>0</v>
      </c>
      <c r="O749" s="223">
        <f>$D749*'Staff Allocation %'!L10</f>
        <v>0</v>
      </c>
      <c r="P749" s="223">
        <f>$D749*'Staff Allocation %'!M10</f>
        <v>0</v>
      </c>
      <c r="Q749" s="223">
        <f>$D749*'Staff Allocation %'!N10</f>
        <v>0</v>
      </c>
      <c r="R749" s="223">
        <f>$D749*'Staff Allocation %'!O10</f>
        <v>0</v>
      </c>
      <c r="S749" s="223">
        <f>$D749*'Staff Allocation %'!P10</f>
        <v>0</v>
      </c>
      <c r="T749" s="223">
        <f>$D749*'Staff Allocation %'!Q10</f>
        <v>0</v>
      </c>
      <c r="U749" s="223">
        <f>SUM(F749:T749)</f>
        <v>0</v>
      </c>
    </row>
    <row r="750" spans="2:21" hidden="1" outlineLevel="1" x14ac:dyDescent="0.25">
      <c r="B750" t="str">
        <f>'Staffing Plan'!A12</f>
        <v>Gutierrez, Guadalupe</v>
      </c>
      <c r="D750" s="124">
        <f>Fringe!W13</f>
        <v>11.257199289000001</v>
      </c>
      <c r="F750" s="223">
        <f>$D750*'Staff Allocation %'!C11</f>
        <v>11.257199289000001</v>
      </c>
      <c r="G750" s="223">
        <f>$D750*'Staff Allocation %'!D11</f>
        <v>0</v>
      </c>
      <c r="H750" s="223">
        <f>$D750*'Staff Allocation %'!E11</f>
        <v>0</v>
      </c>
      <c r="I750" s="223">
        <f>$D750*'Staff Allocation %'!F11</f>
        <v>0</v>
      </c>
      <c r="J750" s="223">
        <f>$D750*'Staff Allocation %'!G11</f>
        <v>0</v>
      </c>
      <c r="K750" s="223">
        <f>$D750*'Staff Allocation %'!H11</f>
        <v>0</v>
      </c>
      <c r="L750" s="223">
        <f>$D750*'Staff Allocation %'!I11</f>
        <v>0</v>
      </c>
      <c r="M750" s="223">
        <f>$D750*'Staff Allocation %'!J11</f>
        <v>0</v>
      </c>
      <c r="N750" s="223">
        <f>$D750*'Staff Allocation %'!K11</f>
        <v>0</v>
      </c>
      <c r="O750" s="223">
        <f>$D750*'Staff Allocation %'!L11</f>
        <v>0</v>
      </c>
      <c r="P750" s="223">
        <f>$D750*'Staff Allocation %'!M11</f>
        <v>0</v>
      </c>
      <c r="Q750" s="223">
        <f>$D750*'Staff Allocation %'!N11</f>
        <v>0</v>
      </c>
      <c r="R750" s="223">
        <f>$D750*'Staff Allocation %'!O11</f>
        <v>0</v>
      </c>
      <c r="S750" s="223">
        <f>$D750*'Staff Allocation %'!P11</f>
        <v>0</v>
      </c>
      <c r="T750" s="223">
        <f>$D750*'Staff Allocation %'!Q11</f>
        <v>0</v>
      </c>
      <c r="U750" s="223">
        <f>SUM(F750:T750)</f>
        <v>11.257199289000001</v>
      </c>
    </row>
    <row r="751" spans="2:21" hidden="1" outlineLevel="1" x14ac:dyDescent="0.25">
      <c r="B751" t="str">
        <f>'Staffing Plan'!A13</f>
        <v>Padilla, Maria Alicia</v>
      </c>
      <c r="D751" s="124">
        <f>Fringe!W14</f>
        <v>6.0373668700000005</v>
      </c>
      <c r="F751" s="223">
        <f>$D751*'Staff Allocation %'!C12</f>
        <v>6.0373668700000005</v>
      </c>
      <c r="G751" s="223">
        <f>$D751*'Staff Allocation %'!D12</f>
        <v>0</v>
      </c>
      <c r="H751" s="223">
        <f>$D751*'Staff Allocation %'!E12</f>
        <v>0</v>
      </c>
      <c r="I751" s="223">
        <f>$D751*'Staff Allocation %'!F12</f>
        <v>0</v>
      </c>
      <c r="J751" s="223">
        <f>$D751*'Staff Allocation %'!G12</f>
        <v>0</v>
      </c>
      <c r="K751" s="223">
        <f>$D751*'Staff Allocation %'!H12</f>
        <v>0</v>
      </c>
      <c r="L751" s="223">
        <f>$D751*'Staff Allocation %'!I12</f>
        <v>0</v>
      </c>
      <c r="M751" s="223">
        <f>$D751*'Staff Allocation %'!J12</f>
        <v>0</v>
      </c>
      <c r="N751" s="223">
        <f>$D751*'Staff Allocation %'!K12</f>
        <v>0</v>
      </c>
      <c r="O751" s="223">
        <f>$D751*'Staff Allocation %'!L12</f>
        <v>0</v>
      </c>
      <c r="P751" s="223">
        <f>$D751*'Staff Allocation %'!M12</f>
        <v>0</v>
      </c>
      <c r="Q751" s="223">
        <f>$D751*'Staff Allocation %'!N12</f>
        <v>0</v>
      </c>
      <c r="R751" s="223">
        <f>$D751*'Staff Allocation %'!O12</f>
        <v>0</v>
      </c>
      <c r="S751" s="223">
        <f>$D751*'Staff Allocation %'!P12</f>
        <v>0</v>
      </c>
      <c r="T751" s="223">
        <f>$D751*'Staff Allocation %'!Q12</f>
        <v>0</v>
      </c>
      <c r="U751" s="223">
        <f t="shared" ref="U751:U806" si="33">SUM(F751:T751)</f>
        <v>6.0373668700000005</v>
      </c>
    </row>
    <row r="752" spans="2:21" hidden="1" outlineLevel="1" x14ac:dyDescent="0.25">
      <c r="B752" t="str">
        <f>'Staffing Plan'!A14</f>
        <v>Ramirez, Ramona D</v>
      </c>
      <c r="D752" s="124">
        <f>Fringe!W15</f>
        <v>6.310636800000001</v>
      </c>
      <c r="F752" s="223">
        <f>$D752*'Staff Allocation %'!C13</f>
        <v>6.310636800000001</v>
      </c>
      <c r="G752" s="223">
        <f>$D752*'Staff Allocation %'!D13</f>
        <v>0</v>
      </c>
      <c r="H752" s="223">
        <f>$D752*'Staff Allocation %'!E13</f>
        <v>0</v>
      </c>
      <c r="I752" s="223">
        <f>$D752*'Staff Allocation %'!F13</f>
        <v>0</v>
      </c>
      <c r="J752" s="223">
        <f>$D752*'Staff Allocation %'!G13</f>
        <v>0</v>
      </c>
      <c r="K752" s="223">
        <f>$D752*'Staff Allocation %'!H13</f>
        <v>0</v>
      </c>
      <c r="L752" s="223">
        <f>$D752*'Staff Allocation %'!I13</f>
        <v>0</v>
      </c>
      <c r="M752" s="223">
        <f>$D752*'Staff Allocation %'!J13</f>
        <v>0</v>
      </c>
      <c r="N752" s="223">
        <f>$D752*'Staff Allocation %'!K13</f>
        <v>0</v>
      </c>
      <c r="O752" s="223">
        <f>$D752*'Staff Allocation %'!L13</f>
        <v>0</v>
      </c>
      <c r="P752" s="223">
        <f>$D752*'Staff Allocation %'!M13</f>
        <v>0</v>
      </c>
      <c r="Q752" s="223">
        <f>$D752*'Staff Allocation %'!N13</f>
        <v>0</v>
      </c>
      <c r="R752" s="223">
        <f>$D752*'Staff Allocation %'!O13</f>
        <v>0</v>
      </c>
      <c r="S752" s="223">
        <f>$D752*'Staff Allocation %'!P13</f>
        <v>0</v>
      </c>
      <c r="T752" s="223">
        <f>$D752*'Staff Allocation %'!Q13</f>
        <v>0</v>
      </c>
      <c r="U752" s="223">
        <f t="shared" si="33"/>
        <v>6.310636800000001</v>
      </c>
    </row>
    <row r="753" spans="2:21" hidden="1" outlineLevel="1" x14ac:dyDescent="0.25">
      <c r="B753" t="str">
        <f>'Staffing Plan'!A15</f>
        <v>Ruiz, Oscar</v>
      </c>
      <c r="D753" s="124">
        <f>Fringe!W16</f>
        <v>3.6784800000000004</v>
      </c>
      <c r="F753" s="223">
        <f>$D753*'Staff Allocation %'!C14</f>
        <v>3.6784800000000004</v>
      </c>
      <c r="G753" s="223">
        <f>$D753*'Staff Allocation %'!D14</f>
        <v>0</v>
      </c>
      <c r="H753" s="223">
        <f>$D753*'Staff Allocation %'!E14</f>
        <v>0</v>
      </c>
      <c r="I753" s="223">
        <f>$D753*'Staff Allocation %'!F14</f>
        <v>0</v>
      </c>
      <c r="J753" s="223">
        <f>$D753*'Staff Allocation %'!G14</f>
        <v>0</v>
      </c>
      <c r="K753" s="223">
        <f>$D753*'Staff Allocation %'!H14</f>
        <v>0</v>
      </c>
      <c r="L753" s="223">
        <f>$D753*'Staff Allocation %'!I14</f>
        <v>0</v>
      </c>
      <c r="M753" s="223">
        <f>$D753*'Staff Allocation %'!J14</f>
        <v>0</v>
      </c>
      <c r="N753" s="223">
        <f>$D753*'Staff Allocation %'!K14</f>
        <v>0</v>
      </c>
      <c r="O753" s="223">
        <f>$D753*'Staff Allocation %'!L14</f>
        <v>0</v>
      </c>
      <c r="P753" s="223">
        <f>$D753*'Staff Allocation %'!M14</f>
        <v>0</v>
      </c>
      <c r="Q753" s="223">
        <f>$D753*'Staff Allocation %'!N14</f>
        <v>0</v>
      </c>
      <c r="R753" s="223">
        <f>$D753*'Staff Allocation %'!O14</f>
        <v>0</v>
      </c>
      <c r="S753" s="223">
        <f>$D753*'Staff Allocation %'!P14</f>
        <v>0</v>
      </c>
      <c r="T753" s="223">
        <f>$D753*'Staff Allocation %'!Q14</f>
        <v>0</v>
      </c>
      <c r="U753" s="223">
        <f t="shared" si="33"/>
        <v>3.6784800000000004</v>
      </c>
    </row>
    <row r="754" spans="2:21" hidden="1" outlineLevel="1" x14ac:dyDescent="0.25">
      <c r="B754" t="str">
        <f>'Staffing Plan'!A16</f>
        <v>Teague, Michelle N</v>
      </c>
      <c r="D754" s="124">
        <f>Fringe!W17</f>
        <v>4.4423776799999999</v>
      </c>
      <c r="F754" s="223">
        <f>$D754*'Staff Allocation %'!C15</f>
        <v>4.4423776799999999</v>
      </c>
      <c r="G754" s="223">
        <f>$D754*'Staff Allocation %'!D15</f>
        <v>0</v>
      </c>
      <c r="H754" s="223">
        <f>$D754*'Staff Allocation %'!E15</f>
        <v>0</v>
      </c>
      <c r="I754" s="223">
        <f>$D754*'Staff Allocation %'!F15</f>
        <v>0</v>
      </c>
      <c r="J754" s="223">
        <f>$D754*'Staff Allocation %'!G15</f>
        <v>0</v>
      </c>
      <c r="K754" s="223">
        <f>$D754*'Staff Allocation %'!H15</f>
        <v>0</v>
      </c>
      <c r="L754" s="223">
        <f>$D754*'Staff Allocation %'!I15</f>
        <v>0</v>
      </c>
      <c r="M754" s="223">
        <f>$D754*'Staff Allocation %'!J15</f>
        <v>0</v>
      </c>
      <c r="N754" s="223">
        <f>$D754*'Staff Allocation %'!K15</f>
        <v>0</v>
      </c>
      <c r="O754" s="223">
        <f>$D754*'Staff Allocation %'!L15</f>
        <v>0</v>
      </c>
      <c r="P754" s="223">
        <f>$D754*'Staff Allocation %'!M15</f>
        <v>0</v>
      </c>
      <c r="Q754" s="223">
        <f>$D754*'Staff Allocation %'!N15</f>
        <v>0</v>
      </c>
      <c r="R754" s="223">
        <f>$D754*'Staff Allocation %'!O15</f>
        <v>0</v>
      </c>
      <c r="S754" s="223">
        <f>$D754*'Staff Allocation %'!P15</f>
        <v>0</v>
      </c>
      <c r="T754" s="223">
        <f>$D754*'Staff Allocation %'!Q15</f>
        <v>0</v>
      </c>
      <c r="U754" s="223">
        <f t="shared" si="33"/>
        <v>4.4423776799999999</v>
      </c>
    </row>
    <row r="755" spans="2:21" hidden="1" outlineLevel="1" x14ac:dyDescent="0.25">
      <c r="B755" t="str">
        <f>'Staffing Plan'!A17</f>
        <v>Chelsia Stallworth</v>
      </c>
      <c r="D755" s="124">
        <f>Fringe!W18</f>
        <v>12.953280000000001</v>
      </c>
      <c r="F755" s="223">
        <f>$D755*'Staff Allocation %'!C16</f>
        <v>12.953280000000001</v>
      </c>
      <c r="G755" s="223">
        <f>$D755*'Staff Allocation %'!D16</f>
        <v>0</v>
      </c>
      <c r="H755" s="223">
        <f>$D755*'Staff Allocation %'!E16</f>
        <v>0</v>
      </c>
      <c r="I755" s="223">
        <f>$D755*'Staff Allocation %'!F16</f>
        <v>0</v>
      </c>
      <c r="J755" s="223">
        <f>$D755*'Staff Allocation %'!G16</f>
        <v>0</v>
      </c>
      <c r="K755" s="223">
        <f>$D755*'Staff Allocation %'!H16</f>
        <v>0</v>
      </c>
      <c r="L755" s="223">
        <f>$D755*'Staff Allocation %'!I16</f>
        <v>0</v>
      </c>
      <c r="M755" s="223">
        <f>$D755*'Staff Allocation %'!J16</f>
        <v>0</v>
      </c>
      <c r="N755" s="223">
        <f>$D755*'Staff Allocation %'!K16</f>
        <v>0</v>
      </c>
      <c r="O755" s="223">
        <f>$D755*'Staff Allocation %'!L16</f>
        <v>0</v>
      </c>
      <c r="P755" s="223">
        <f>$D755*'Staff Allocation %'!M16</f>
        <v>0</v>
      </c>
      <c r="Q755" s="223">
        <f>$D755*'Staff Allocation %'!N16</f>
        <v>0</v>
      </c>
      <c r="R755" s="223">
        <f>$D755*'Staff Allocation %'!O16</f>
        <v>0</v>
      </c>
      <c r="S755" s="223">
        <f>$D755*'Staff Allocation %'!P16</f>
        <v>0</v>
      </c>
      <c r="T755" s="223">
        <f>$D755*'Staff Allocation %'!Q16</f>
        <v>0</v>
      </c>
      <c r="U755" s="223">
        <f t="shared" si="33"/>
        <v>12.953280000000001</v>
      </c>
    </row>
    <row r="756" spans="2:21" hidden="1" outlineLevel="1" x14ac:dyDescent="0.25">
      <c r="B756" t="str">
        <f>'Staffing Plan'!A18</f>
        <v xml:space="preserve">Vacant </v>
      </c>
      <c r="D756" s="124">
        <f>Fringe!W19</f>
        <v>1.8864000000000001</v>
      </c>
      <c r="F756" s="223">
        <f>$D756*'Staff Allocation %'!C17</f>
        <v>0</v>
      </c>
      <c r="G756" s="223">
        <f>$D756*'Staff Allocation %'!D17</f>
        <v>0</v>
      </c>
      <c r="H756" s="223">
        <f>$D756*'Staff Allocation %'!E17</f>
        <v>0</v>
      </c>
      <c r="I756" s="223">
        <f>$D756*'Staff Allocation %'!F17</f>
        <v>0</v>
      </c>
      <c r="J756" s="223">
        <f>$D756*'Staff Allocation %'!G17</f>
        <v>0</v>
      </c>
      <c r="K756" s="223">
        <f>$D756*'Staff Allocation %'!H17</f>
        <v>0</v>
      </c>
      <c r="L756" s="223">
        <f>$D756*'Staff Allocation %'!I17</f>
        <v>0</v>
      </c>
      <c r="M756" s="223">
        <f>$D756*'Staff Allocation %'!J17</f>
        <v>0</v>
      </c>
      <c r="N756" s="223">
        <f>$D756*'Staff Allocation %'!K17</f>
        <v>0</v>
      </c>
      <c r="O756" s="223">
        <f>$D756*'Staff Allocation %'!L17</f>
        <v>0</v>
      </c>
      <c r="P756" s="223">
        <f>$D756*'Staff Allocation %'!M17</f>
        <v>0</v>
      </c>
      <c r="Q756" s="223">
        <f>$D756*'Staff Allocation %'!N17</f>
        <v>0</v>
      </c>
      <c r="R756" s="223">
        <f>$D756*'Staff Allocation %'!O17</f>
        <v>0</v>
      </c>
      <c r="S756" s="223">
        <f>$D756*'Staff Allocation %'!P17</f>
        <v>0</v>
      </c>
      <c r="T756" s="223">
        <f>$D756*'Staff Allocation %'!Q17</f>
        <v>0</v>
      </c>
      <c r="U756" s="223">
        <f t="shared" si="33"/>
        <v>0</v>
      </c>
    </row>
    <row r="757" spans="2:21" hidden="1" outlineLevel="1" x14ac:dyDescent="0.25">
      <c r="B757">
        <f>'Staffing Plan'!A19</f>
        <v>0</v>
      </c>
      <c r="D757" s="124">
        <f>Fringe!W20</f>
        <v>0</v>
      </c>
      <c r="F757" s="223">
        <f>$D757*'Staff Allocation %'!C18</f>
        <v>0</v>
      </c>
      <c r="G757" s="223">
        <f>$D757*'Staff Allocation %'!D18</f>
        <v>0</v>
      </c>
      <c r="H757" s="223">
        <f>$D757*'Staff Allocation %'!E18</f>
        <v>0</v>
      </c>
      <c r="I757" s="223">
        <f>$D757*'Staff Allocation %'!F18</f>
        <v>0</v>
      </c>
      <c r="J757" s="223">
        <f>$D757*'Staff Allocation %'!G18</f>
        <v>0</v>
      </c>
      <c r="K757" s="223">
        <f>$D757*'Staff Allocation %'!H18</f>
        <v>0</v>
      </c>
      <c r="L757" s="223">
        <f>$D757*'Staff Allocation %'!I18</f>
        <v>0</v>
      </c>
      <c r="M757" s="223">
        <f>$D757*'Staff Allocation %'!J18</f>
        <v>0</v>
      </c>
      <c r="N757" s="223">
        <f>$D757*'Staff Allocation %'!K18</f>
        <v>0</v>
      </c>
      <c r="O757" s="223">
        <f>$D757*'Staff Allocation %'!L18</f>
        <v>0</v>
      </c>
      <c r="P757" s="223">
        <f>$D757*'Staff Allocation %'!M18</f>
        <v>0</v>
      </c>
      <c r="Q757" s="223">
        <f>$D757*'Staff Allocation %'!N18</f>
        <v>0</v>
      </c>
      <c r="R757" s="223">
        <f>$D757*'Staff Allocation %'!O18</f>
        <v>0</v>
      </c>
      <c r="S757" s="223">
        <f>$D757*'Staff Allocation %'!P18</f>
        <v>0</v>
      </c>
      <c r="T757" s="223">
        <f>$D757*'Staff Allocation %'!Q18</f>
        <v>0</v>
      </c>
      <c r="U757" s="223">
        <f t="shared" si="33"/>
        <v>0</v>
      </c>
    </row>
    <row r="758" spans="2:21" hidden="1" outlineLevel="1" x14ac:dyDescent="0.25">
      <c r="B758">
        <f>'Staffing Plan'!A20</f>
        <v>0</v>
      </c>
      <c r="D758" s="124">
        <f>Fringe!W21</f>
        <v>0</v>
      </c>
      <c r="F758" s="223">
        <f>$D758*'Staff Allocation %'!C19</f>
        <v>0</v>
      </c>
      <c r="G758" s="223">
        <f>$D758*'Staff Allocation %'!D19</f>
        <v>0</v>
      </c>
      <c r="H758" s="223">
        <f>$D758*'Staff Allocation %'!E19</f>
        <v>0</v>
      </c>
      <c r="I758" s="223">
        <f>$D758*'Staff Allocation %'!F19</f>
        <v>0</v>
      </c>
      <c r="J758" s="223">
        <f>$D758*'Staff Allocation %'!G19</f>
        <v>0</v>
      </c>
      <c r="K758" s="223">
        <f>$D758*'Staff Allocation %'!H19</f>
        <v>0</v>
      </c>
      <c r="L758" s="223">
        <f>$D758*'Staff Allocation %'!I19</f>
        <v>0</v>
      </c>
      <c r="M758" s="223">
        <f>$D758*'Staff Allocation %'!J19</f>
        <v>0</v>
      </c>
      <c r="N758" s="223">
        <f>$D758*'Staff Allocation %'!K19</f>
        <v>0</v>
      </c>
      <c r="O758" s="223">
        <f>$D758*'Staff Allocation %'!L19</f>
        <v>0</v>
      </c>
      <c r="P758" s="223">
        <f>$D758*'Staff Allocation %'!M19</f>
        <v>0</v>
      </c>
      <c r="Q758" s="223">
        <f>$D758*'Staff Allocation %'!N19</f>
        <v>0</v>
      </c>
      <c r="R758" s="223">
        <f>$D758*'Staff Allocation %'!O19</f>
        <v>0</v>
      </c>
      <c r="S758" s="223">
        <f>$D758*'Staff Allocation %'!P19</f>
        <v>0</v>
      </c>
      <c r="T758" s="223">
        <f>$D758*'Staff Allocation %'!Q19</f>
        <v>0</v>
      </c>
      <c r="U758" s="223">
        <f t="shared" si="33"/>
        <v>0</v>
      </c>
    </row>
    <row r="759" spans="2:21" hidden="1" outlineLevel="1" x14ac:dyDescent="0.25">
      <c r="B759" t="str">
        <f>'Staffing Plan'!A21</f>
        <v>Vacant</v>
      </c>
      <c r="D759" s="124">
        <f>Fringe!W22</f>
        <v>0.87333333333333341</v>
      </c>
      <c r="F759" s="223">
        <f>$D759*'Staff Allocation %'!C20</f>
        <v>0.87333333333333341</v>
      </c>
      <c r="G759" s="223">
        <f>$D759*'Staff Allocation %'!D20</f>
        <v>0</v>
      </c>
      <c r="H759" s="223">
        <f>$D759*'Staff Allocation %'!E20</f>
        <v>0</v>
      </c>
      <c r="I759" s="223">
        <f>$D759*'Staff Allocation %'!F20</f>
        <v>0</v>
      </c>
      <c r="J759" s="223">
        <f>$D759*'Staff Allocation %'!G20</f>
        <v>0</v>
      </c>
      <c r="K759" s="223">
        <f>$D759*'Staff Allocation %'!H20</f>
        <v>0</v>
      </c>
      <c r="L759" s="223">
        <f>$D759*'Staff Allocation %'!I20</f>
        <v>0</v>
      </c>
      <c r="M759" s="223">
        <f>$D759*'Staff Allocation %'!J20</f>
        <v>0</v>
      </c>
      <c r="N759" s="223">
        <f>$D759*'Staff Allocation %'!K20</f>
        <v>0</v>
      </c>
      <c r="O759" s="223">
        <f>$D759*'Staff Allocation %'!L20</f>
        <v>0</v>
      </c>
      <c r="P759" s="223">
        <f>$D759*'Staff Allocation %'!M20</f>
        <v>0</v>
      </c>
      <c r="Q759" s="223">
        <f>$D759*'Staff Allocation %'!N20</f>
        <v>0</v>
      </c>
      <c r="R759" s="223">
        <f>$D759*'Staff Allocation %'!O20</f>
        <v>0</v>
      </c>
      <c r="S759" s="223">
        <f>$D759*'Staff Allocation %'!P20</f>
        <v>0</v>
      </c>
      <c r="T759" s="223">
        <f>$D759*'Staff Allocation %'!Q20</f>
        <v>0</v>
      </c>
      <c r="U759" s="223">
        <f t="shared" si="33"/>
        <v>0.87333333333333341</v>
      </c>
    </row>
    <row r="760" spans="2:21" hidden="1" outlineLevel="1" x14ac:dyDescent="0.25">
      <c r="B760">
        <f>'Staffing Plan'!A22</f>
        <v>0</v>
      </c>
      <c r="D760" s="124">
        <f>Fringe!W23</f>
        <v>0</v>
      </c>
      <c r="F760" s="223">
        <f>$D760*'Staff Allocation %'!C21</f>
        <v>0</v>
      </c>
      <c r="G760" s="223">
        <f>$D760*'Staff Allocation %'!D21</f>
        <v>0</v>
      </c>
      <c r="H760" s="223">
        <f>$D760*'Staff Allocation %'!E21</f>
        <v>0</v>
      </c>
      <c r="I760" s="223">
        <f>$D760*'Staff Allocation %'!F21</f>
        <v>0</v>
      </c>
      <c r="J760" s="223">
        <f>$D760*'Staff Allocation %'!G21</f>
        <v>0</v>
      </c>
      <c r="K760" s="223">
        <f>$D760*'Staff Allocation %'!H21</f>
        <v>0</v>
      </c>
      <c r="L760" s="223">
        <f>$D760*'Staff Allocation %'!I21</f>
        <v>0</v>
      </c>
      <c r="M760" s="223">
        <f>$D760*'Staff Allocation %'!J21</f>
        <v>0</v>
      </c>
      <c r="N760" s="223">
        <f>$D760*'Staff Allocation %'!K21</f>
        <v>0</v>
      </c>
      <c r="O760" s="223">
        <f>$D760*'Staff Allocation %'!L21</f>
        <v>0</v>
      </c>
      <c r="P760" s="223">
        <f>$D760*'Staff Allocation %'!M21</f>
        <v>0</v>
      </c>
      <c r="Q760" s="223">
        <f>$D760*'Staff Allocation %'!N21</f>
        <v>0</v>
      </c>
      <c r="R760" s="223">
        <f>$D760*'Staff Allocation %'!O21</f>
        <v>0</v>
      </c>
      <c r="S760" s="223">
        <f>$D760*'Staff Allocation %'!P21</f>
        <v>0</v>
      </c>
      <c r="T760" s="223">
        <f>$D760*'Staff Allocation %'!Q21</f>
        <v>0</v>
      </c>
      <c r="U760" s="223">
        <f t="shared" si="33"/>
        <v>0</v>
      </c>
    </row>
    <row r="761" spans="2:21" hidden="1" outlineLevel="1" x14ac:dyDescent="0.25">
      <c r="B761" t="str">
        <f>'Staffing Plan'!A23</f>
        <v>Vacant</v>
      </c>
      <c r="D761" s="124">
        <f>Fringe!W24</f>
        <v>0</v>
      </c>
      <c r="F761" s="223">
        <f>$D761*'Staff Allocation %'!C22</f>
        <v>0</v>
      </c>
      <c r="G761" s="223">
        <f>$D761*'Staff Allocation %'!D22</f>
        <v>0</v>
      </c>
      <c r="H761" s="223">
        <f>$D761*'Staff Allocation %'!E22</f>
        <v>0</v>
      </c>
      <c r="I761" s="223">
        <f>$D761*'Staff Allocation %'!F22</f>
        <v>0</v>
      </c>
      <c r="J761" s="223">
        <f>$D761*'Staff Allocation %'!G22</f>
        <v>0</v>
      </c>
      <c r="K761" s="223">
        <f>$D761*'Staff Allocation %'!H22</f>
        <v>0</v>
      </c>
      <c r="L761" s="223">
        <f>$D761*'Staff Allocation %'!I22</f>
        <v>0</v>
      </c>
      <c r="M761" s="223">
        <f>$D761*'Staff Allocation %'!J22</f>
        <v>0</v>
      </c>
      <c r="N761" s="223">
        <f>$D761*'Staff Allocation %'!K22</f>
        <v>0</v>
      </c>
      <c r="O761" s="223">
        <f>$D761*'Staff Allocation %'!L22</f>
        <v>0</v>
      </c>
      <c r="P761" s="223">
        <f>$D761*'Staff Allocation %'!M22</f>
        <v>0</v>
      </c>
      <c r="Q761" s="223">
        <f>$D761*'Staff Allocation %'!N22</f>
        <v>0</v>
      </c>
      <c r="R761" s="223">
        <f>$D761*'Staff Allocation %'!O22</f>
        <v>0</v>
      </c>
      <c r="S761" s="223">
        <f>$D761*'Staff Allocation %'!P22</f>
        <v>0</v>
      </c>
      <c r="T761" s="223">
        <f>$D761*'Staff Allocation %'!Q22</f>
        <v>0</v>
      </c>
      <c r="U761" s="223">
        <f t="shared" si="33"/>
        <v>0</v>
      </c>
    </row>
    <row r="762" spans="2:21" hidden="1" outlineLevel="1" x14ac:dyDescent="0.25">
      <c r="B762" t="str">
        <f>'Staffing Plan'!A24</f>
        <v>CSF Performance Pay/ Avid Teaching</v>
      </c>
      <c r="D762" s="124">
        <f>Fringe!W25</f>
        <v>1.048</v>
      </c>
      <c r="F762" s="223">
        <f>$D762*'Staff Allocation %'!C23</f>
        <v>0</v>
      </c>
      <c r="G762" s="223">
        <f>$D762*'Staff Allocation %'!D23</f>
        <v>1.048</v>
      </c>
      <c r="H762" s="223">
        <f>$D762*'Staff Allocation %'!E23</f>
        <v>0</v>
      </c>
      <c r="I762" s="223">
        <f>$D762*'Staff Allocation %'!F23</f>
        <v>0</v>
      </c>
      <c r="J762" s="223">
        <f>$D762*'Staff Allocation %'!G23</f>
        <v>0</v>
      </c>
      <c r="K762" s="223">
        <f>$D762*'Staff Allocation %'!H23</f>
        <v>0</v>
      </c>
      <c r="L762" s="223">
        <f>$D762*'Staff Allocation %'!I23</f>
        <v>0</v>
      </c>
      <c r="M762" s="223">
        <f>$D762*'Staff Allocation %'!J23</f>
        <v>0</v>
      </c>
      <c r="N762" s="223">
        <f>$D762*'Staff Allocation %'!K23</f>
        <v>0</v>
      </c>
      <c r="O762" s="223">
        <f>$D762*'Staff Allocation %'!L23</f>
        <v>0</v>
      </c>
      <c r="P762" s="223">
        <f>$D762*'Staff Allocation %'!M23</f>
        <v>0</v>
      </c>
      <c r="Q762" s="223">
        <f>$D762*'Staff Allocation %'!N23</f>
        <v>0</v>
      </c>
      <c r="R762" s="223">
        <f>$D762*'Staff Allocation %'!O23</f>
        <v>0</v>
      </c>
      <c r="S762" s="223">
        <f>$D762*'Staff Allocation %'!P23</f>
        <v>0</v>
      </c>
      <c r="T762" s="223">
        <f>$D762*'Staff Allocation %'!Q23</f>
        <v>0</v>
      </c>
      <c r="U762" s="223">
        <f t="shared" si="33"/>
        <v>1.048</v>
      </c>
    </row>
    <row r="763" spans="2:21" hidden="1" outlineLevel="1" x14ac:dyDescent="0.25">
      <c r="B763" t="str">
        <f>'Staffing Plan'!A25</f>
        <v>Mares, Yizza</v>
      </c>
      <c r="D763" s="124">
        <f>Fringe!W26</f>
        <v>4.1920000000000002</v>
      </c>
      <c r="F763" s="223">
        <f>$D763*'Staff Allocation %'!C24</f>
        <v>0</v>
      </c>
      <c r="G763" s="223">
        <f>$D763*'Staff Allocation %'!D24</f>
        <v>0</v>
      </c>
      <c r="H763" s="223">
        <f>$D763*'Staff Allocation %'!E24</f>
        <v>4.1920000000000002</v>
      </c>
      <c r="I763" s="223">
        <f>$D763*'Staff Allocation %'!F24</f>
        <v>0</v>
      </c>
      <c r="J763" s="223">
        <f>$D763*'Staff Allocation %'!G24</f>
        <v>0</v>
      </c>
      <c r="K763" s="223">
        <f>$D763*'Staff Allocation %'!H24</f>
        <v>0</v>
      </c>
      <c r="L763" s="223">
        <f>$D763*'Staff Allocation %'!I24</f>
        <v>0</v>
      </c>
      <c r="M763" s="223">
        <f>$D763*'Staff Allocation %'!J24</f>
        <v>0</v>
      </c>
      <c r="N763" s="223">
        <f>$D763*'Staff Allocation %'!K24</f>
        <v>0</v>
      </c>
      <c r="O763" s="223">
        <f>$D763*'Staff Allocation %'!L24</f>
        <v>0</v>
      </c>
      <c r="P763" s="223">
        <f>$D763*'Staff Allocation %'!M24</f>
        <v>0</v>
      </c>
      <c r="Q763" s="223">
        <f>$D763*'Staff Allocation %'!N24</f>
        <v>0</v>
      </c>
      <c r="R763" s="223">
        <f>$D763*'Staff Allocation %'!O24</f>
        <v>0</v>
      </c>
      <c r="S763" s="223">
        <f>$D763*'Staff Allocation %'!P24</f>
        <v>0</v>
      </c>
      <c r="T763" s="223">
        <f>$D763*'Staff Allocation %'!Q24</f>
        <v>0</v>
      </c>
      <c r="U763" s="223">
        <f t="shared" si="33"/>
        <v>4.1920000000000002</v>
      </c>
    </row>
    <row r="764" spans="2:21" hidden="1" outlineLevel="1" x14ac:dyDescent="0.25">
      <c r="B764" t="str">
        <f>'Staffing Plan'!A26</f>
        <v>Employee 18</v>
      </c>
      <c r="D764" s="124">
        <f>Fringe!W27</f>
        <v>0</v>
      </c>
      <c r="F764" s="223">
        <f>$D764*'Staff Allocation %'!C25</f>
        <v>0</v>
      </c>
      <c r="G764" s="223">
        <f>$D764*'Staff Allocation %'!D25</f>
        <v>0</v>
      </c>
      <c r="H764" s="223">
        <f>$D764*'Staff Allocation %'!E25</f>
        <v>0</v>
      </c>
      <c r="I764" s="223">
        <f>$D764*'Staff Allocation %'!F25</f>
        <v>0</v>
      </c>
      <c r="J764" s="223">
        <f>$D764*'Staff Allocation %'!G25</f>
        <v>0</v>
      </c>
      <c r="K764" s="223">
        <f>$D764*'Staff Allocation %'!H25</f>
        <v>0</v>
      </c>
      <c r="L764" s="223">
        <f>$D764*'Staff Allocation %'!I25</f>
        <v>0</v>
      </c>
      <c r="M764" s="223">
        <f>$D764*'Staff Allocation %'!J25</f>
        <v>0</v>
      </c>
      <c r="N764" s="223">
        <f>$D764*'Staff Allocation %'!K25</f>
        <v>0</v>
      </c>
      <c r="O764" s="223">
        <f>$D764*'Staff Allocation %'!L25</f>
        <v>0</v>
      </c>
      <c r="P764" s="223">
        <f>$D764*'Staff Allocation %'!M25</f>
        <v>0</v>
      </c>
      <c r="Q764" s="223">
        <f>$D764*'Staff Allocation %'!N25</f>
        <v>0</v>
      </c>
      <c r="R764" s="223">
        <f>$D764*'Staff Allocation %'!O25</f>
        <v>0</v>
      </c>
      <c r="S764" s="223">
        <f>$D764*'Staff Allocation %'!P25</f>
        <v>0</v>
      </c>
      <c r="T764" s="223">
        <f>$D764*'Staff Allocation %'!Q25</f>
        <v>0</v>
      </c>
      <c r="U764" s="223">
        <f t="shared" si="33"/>
        <v>0</v>
      </c>
    </row>
    <row r="765" spans="2:21" hidden="1" outlineLevel="1" x14ac:dyDescent="0.25">
      <c r="B765" t="str">
        <f>'Staffing Plan'!A27</f>
        <v>Employee 19</v>
      </c>
      <c r="D765" s="124">
        <f>Fringe!W28</f>
        <v>0</v>
      </c>
      <c r="F765" s="223">
        <f>$D765*'Staff Allocation %'!C26</f>
        <v>0</v>
      </c>
      <c r="G765" s="223">
        <f>$D765*'Staff Allocation %'!D26</f>
        <v>0</v>
      </c>
      <c r="H765" s="223">
        <f>$D765*'Staff Allocation %'!E26</f>
        <v>0</v>
      </c>
      <c r="I765" s="223">
        <f>$D765*'Staff Allocation %'!F26</f>
        <v>0</v>
      </c>
      <c r="J765" s="223">
        <f>$D765*'Staff Allocation %'!G26</f>
        <v>0</v>
      </c>
      <c r="K765" s="223">
        <f>$D765*'Staff Allocation %'!H26</f>
        <v>0</v>
      </c>
      <c r="L765" s="223">
        <f>$D765*'Staff Allocation %'!I26</f>
        <v>0</v>
      </c>
      <c r="M765" s="223">
        <f>$D765*'Staff Allocation %'!J26</f>
        <v>0</v>
      </c>
      <c r="N765" s="223">
        <f>$D765*'Staff Allocation %'!K26</f>
        <v>0</v>
      </c>
      <c r="O765" s="223">
        <f>$D765*'Staff Allocation %'!L26</f>
        <v>0</v>
      </c>
      <c r="P765" s="223">
        <f>$D765*'Staff Allocation %'!M26</f>
        <v>0</v>
      </c>
      <c r="Q765" s="223">
        <f>$D765*'Staff Allocation %'!N26</f>
        <v>0</v>
      </c>
      <c r="R765" s="223">
        <f>$D765*'Staff Allocation %'!O26</f>
        <v>0</v>
      </c>
      <c r="S765" s="223">
        <f>$D765*'Staff Allocation %'!P26</f>
        <v>0</v>
      </c>
      <c r="T765" s="223">
        <f>$D765*'Staff Allocation %'!Q26</f>
        <v>0</v>
      </c>
      <c r="U765" s="223">
        <f t="shared" si="33"/>
        <v>0</v>
      </c>
    </row>
    <row r="766" spans="2:21" hidden="1" outlineLevel="1" x14ac:dyDescent="0.25">
      <c r="B766" t="str">
        <f>'Staffing Plan'!A28</f>
        <v>Employee 20</v>
      </c>
      <c r="D766" s="124">
        <f>Fringe!W29</f>
        <v>0</v>
      </c>
      <c r="F766" s="223">
        <f>$D766*'Staff Allocation %'!C27</f>
        <v>0</v>
      </c>
      <c r="G766" s="223">
        <f>$D766*'Staff Allocation %'!D27</f>
        <v>0</v>
      </c>
      <c r="H766" s="223">
        <f>$D766*'Staff Allocation %'!E27</f>
        <v>0</v>
      </c>
      <c r="I766" s="223">
        <f>$D766*'Staff Allocation %'!F27</f>
        <v>0</v>
      </c>
      <c r="J766" s="223">
        <f>$D766*'Staff Allocation %'!G27</f>
        <v>0</v>
      </c>
      <c r="K766" s="223">
        <f>$D766*'Staff Allocation %'!H27</f>
        <v>0</v>
      </c>
      <c r="L766" s="223">
        <f>$D766*'Staff Allocation %'!I27</f>
        <v>0</v>
      </c>
      <c r="M766" s="223">
        <f>$D766*'Staff Allocation %'!J27</f>
        <v>0</v>
      </c>
      <c r="N766" s="223">
        <f>$D766*'Staff Allocation %'!K27</f>
        <v>0</v>
      </c>
      <c r="O766" s="223">
        <f>$D766*'Staff Allocation %'!L27</f>
        <v>0</v>
      </c>
      <c r="P766" s="223">
        <f>$D766*'Staff Allocation %'!M27</f>
        <v>0</v>
      </c>
      <c r="Q766" s="223">
        <f>$D766*'Staff Allocation %'!N27</f>
        <v>0</v>
      </c>
      <c r="R766" s="223">
        <f>$D766*'Staff Allocation %'!O27</f>
        <v>0</v>
      </c>
      <c r="S766" s="223">
        <f>$D766*'Staff Allocation %'!P27</f>
        <v>0</v>
      </c>
      <c r="T766" s="223">
        <f>$D766*'Staff Allocation %'!Q27</f>
        <v>0</v>
      </c>
      <c r="U766" s="223">
        <f t="shared" si="33"/>
        <v>0</v>
      </c>
    </row>
    <row r="767" spans="2:21" hidden="1" outlineLevel="1" x14ac:dyDescent="0.25">
      <c r="B767" t="str">
        <f>'Staffing Plan'!A29</f>
        <v>Employee 21</v>
      </c>
      <c r="D767" s="124">
        <f>Fringe!W30</f>
        <v>0</v>
      </c>
      <c r="F767" s="223">
        <f>$D767*'Staff Allocation %'!C28</f>
        <v>0</v>
      </c>
      <c r="G767" s="223">
        <f>$D767*'Staff Allocation %'!D28</f>
        <v>0</v>
      </c>
      <c r="H767" s="223">
        <f>$D767*'Staff Allocation %'!E28</f>
        <v>0</v>
      </c>
      <c r="I767" s="223">
        <f>$D767*'Staff Allocation %'!F28</f>
        <v>0</v>
      </c>
      <c r="J767" s="223">
        <f>$D767*'Staff Allocation %'!G28</f>
        <v>0</v>
      </c>
      <c r="K767" s="223">
        <f>$D767*'Staff Allocation %'!H28</f>
        <v>0</v>
      </c>
      <c r="L767" s="223">
        <f>$D767*'Staff Allocation %'!I28</f>
        <v>0</v>
      </c>
      <c r="M767" s="223">
        <f>$D767*'Staff Allocation %'!J28</f>
        <v>0</v>
      </c>
      <c r="N767" s="223">
        <f>$D767*'Staff Allocation %'!K28</f>
        <v>0</v>
      </c>
      <c r="O767" s="223">
        <f>$D767*'Staff Allocation %'!L28</f>
        <v>0</v>
      </c>
      <c r="P767" s="223">
        <f>$D767*'Staff Allocation %'!M28</f>
        <v>0</v>
      </c>
      <c r="Q767" s="223">
        <f>$D767*'Staff Allocation %'!N28</f>
        <v>0</v>
      </c>
      <c r="R767" s="223">
        <f>$D767*'Staff Allocation %'!O28</f>
        <v>0</v>
      </c>
      <c r="S767" s="223">
        <f>$D767*'Staff Allocation %'!P28</f>
        <v>0</v>
      </c>
      <c r="T767" s="223">
        <f>$D767*'Staff Allocation %'!Q28</f>
        <v>0</v>
      </c>
      <c r="U767" s="223">
        <f t="shared" si="33"/>
        <v>0</v>
      </c>
    </row>
    <row r="768" spans="2:21" hidden="1" outlineLevel="1" x14ac:dyDescent="0.25">
      <c r="B768" t="str">
        <f>'Staffing Plan'!A30</f>
        <v>Employee 22</v>
      </c>
      <c r="D768" s="124">
        <f>Fringe!W31</f>
        <v>0</v>
      </c>
      <c r="F768" s="223">
        <f>$D768*'Staff Allocation %'!C29</f>
        <v>0</v>
      </c>
      <c r="G768" s="223">
        <f>$D768*'Staff Allocation %'!D29</f>
        <v>0</v>
      </c>
      <c r="H768" s="223">
        <f>$D768*'Staff Allocation %'!E29</f>
        <v>0</v>
      </c>
      <c r="I768" s="223">
        <f>$D768*'Staff Allocation %'!F29</f>
        <v>0</v>
      </c>
      <c r="J768" s="223">
        <f>$D768*'Staff Allocation %'!G29</f>
        <v>0</v>
      </c>
      <c r="K768" s="223">
        <f>$D768*'Staff Allocation %'!H29</f>
        <v>0</v>
      </c>
      <c r="L768" s="223">
        <f>$D768*'Staff Allocation %'!I29</f>
        <v>0</v>
      </c>
      <c r="M768" s="223">
        <f>$D768*'Staff Allocation %'!J29</f>
        <v>0</v>
      </c>
      <c r="N768" s="223">
        <f>$D768*'Staff Allocation %'!K29</f>
        <v>0</v>
      </c>
      <c r="O768" s="223">
        <f>$D768*'Staff Allocation %'!L29</f>
        <v>0</v>
      </c>
      <c r="P768" s="223">
        <f>$D768*'Staff Allocation %'!M29</f>
        <v>0</v>
      </c>
      <c r="Q768" s="223">
        <f>$D768*'Staff Allocation %'!N29</f>
        <v>0</v>
      </c>
      <c r="R768" s="223">
        <f>$D768*'Staff Allocation %'!O29</f>
        <v>0</v>
      </c>
      <c r="S768" s="223">
        <f>$D768*'Staff Allocation %'!P29</f>
        <v>0</v>
      </c>
      <c r="T768" s="223">
        <f>$D768*'Staff Allocation %'!Q29</f>
        <v>0</v>
      </c>
      <c r="U768" s="223">
        <f t="shared" si="33"/>
        <v>0</v>
      </c>
    </row>
    <row r="769" spans="2:21" hidden="1" outlineLevel="1" x14ac:dyDescent="0.25">
      <c r="B769" t="str">
        <f>'Staffing Plan'!A31</f>
        <v>Employee 23</v>
      </c>
      <c r="D769" s="124">
        <f>Fringe!W32</f>
        <v>0</v>
      </c>
      <c r="F769" s="223">
        <f>$D769*'Staff Allocation %'!C30</f>
        <v>0</v>
      </c>
      <c r="G769" s="223">
        <f>$D769*'Staff Allocation %'!D30</f>
        <v>0</v>
      </c>
      <c r="H769" s="223">
        <f>$D769*'Staff Allocation %'!E30</f>
        <v>0</v>
      </c>
      <c r="I769" s="223">
        <f>$D769*'Staff Allocation %'!F30</f>
        <v>0</v>
      </c>
      <c r="J769" s="223">
        <f>$D769*'Staff Allocation %'!G30</f>
        <v>0</v>
      </c>
      <c r="K769" s="223">
        <f>$D769*'Staff Allocation %'!H30</f>
        <v>0</v>
      </c>
      <c r="L769" s="223">
        <f>$D769*'Staff Allocation %'!I30</f>
        <v>0</v>
      </c>
      <c r="M769" s="223">
        <f>$D769*'Staff Allocation %'!J30</f>
        <v>0</v>
      </c>
      <c r="N769" s="223">
        <f>$D769*'Staff Allocation %'!K30</f>
        <v>0</v>
      </c>
      <c r="O769" s="223">
        <f>$D769*'Staff Allocation %'!L30</f>
        <v>0</v>
      </c>
      <c r="P769" s="223">
        <f>$D769*'Staff Allocation %'!M30</f>
        <v>0</v>
      </c>
      <c r="Q769" s="223">
        <f>$D769*'Staff Allocation %'!N30</f>
        <v>0</v>
      </c>
      <c r="R769" s="223">
        <f>$D769*'Staff Allocation %'!O30</f>
        <v>0</v>
      </c>
      <c r="S769" s="223">
        <f>$D769*'Staff Allocation %'!P30</f>
        <v>0</v>
      </c>
      <c r="T769" s="223">
        <f>$D769*'Staff Allocation %'!Q30</f>
        <v>0</v>
      </c>
      <c r="U769" s="223">
        <f t="shared" si="33"/>
        <v>0</v>
      </c>
    </row>
    <row r="770" spans="2:21" hidden="1" outlineLevel="1" x14ac:dyDescent="0.25">
      <c r="B770" t="str">
        <f>'Staffing Plan'!A32</f>
        <v>Employee 24</v>
      </c>
      <c r="D770" s="124">
        <f>Fringe!W33</f>
        <v>0</v>
      </c>
      <c r="F770" s="223">
        <f>$D770*'Staff Allocation %'!C31</f>
        <v>0</v>
      </c>
      <c r="G770" s="223">
        <f>$D770*'Staff Allocation %'!D31</f>
        <v>0</v>
      </c>
      <c r="H770" s="223">
        <f>$D770*'Staff Allocation %'!E31</f>
        <v>0</v>
      </c>
      <c r="I770" s="223">
        <f>$D770*'Staff Allocation %'!F31</f>
        <v>0</v>
      </c>
      <c r="J770" s="223">
        <f>$D770*'Staff Allocation %'!G31</f>
        <v>0</v>
      </c>
      <c r="K770" s="223">
        <f>$D770*'Staff Allocation %'!H31</f>
        <v>0</v>
      </c>
      <c r="L770" s="223">
        <f>$D770*'Staff Allocation %'!I31</f>
        <v>0</v>
      </c>
      <c r="M770" s="223">
        <f>$D770*'Staff Allocation %'!J31</f>
        <v>0</v>
      </c>
      <c r="N770" s="223">
        <f>$D770*'Staff Allocation %'!K31</f>
        <v>0</v>
      </c>
      <c r="O770" s="223">
        <f>$D770*'Staff Allocation %'!L31</f>
        <v>0</v>
      </c>
      <c r="P770" s="223">
        <f>$D770*'Staff Allocation %'!M31</f>
        <v>0</v>
      </c>
      <c r="Q770" s="223">
        <f>$D770*'Staff Allocation %'!N31</f>
        <v>0</v>
      </c>
      <c r="R770" s="223">
        <f>$D770*'Staff Allocation %'!O31</f>
        <v>0</v>
      </c>
      <c r="S770" s="223">
        <f>$D770*'Staff Allocation %'!P31</f>
        <v>0</v>
      </c>
      <c r="T770" s="223">
        <f>$D770*'Staff Allocation %'!Q31</f>
        <v>0</v>
      </c>
      <c r="U770" s="223">
        <f t="shared" si="33"/>
        <v>0</v>
      </c>
    </row>
    <row r="771" spans="2:21" hidden="1" outlineLevel="1" x14ac:dyDescent="0.25">
      <c r="B771" t="str">
        <f>'Staffing Plan'!A33</f>
        <v>Employee 25</v>
      </c>
      <c r="D771" s="124">
        <f>Fringe!W34</f>
        <v>0</v>
      </c>
      <c r="F771" s="223">
        <f>$D771*'Staff Allocation %'!C32</f>
        <v>0</v>
      </c>
      <c r="G771" s="223">
        <f>$D771*'Staff Allocation %'!D32</f>
        <v>0</v>
      </c>
      <c r="H771" s="223">
        <f>$D771*'Staff Allocation %'!E32</f>
        <v>0</v>
      </c>
      <c r="I771" s="223">
        <f>$D771*'Staff Allocation %'!F32</f>
        <v>0</v>
      </c>
      <c r="J771" s="223">
        <f>$D771*'Staff Allocation %'!G32</f>
        <v>0</v>
      </c>
      <c r="K771" s="223">
        <f>$D771*'Staff Allocation %'!H32</f>
        <v>0</v>
      </c>
      <c r="L771" s="223">
        <f>$D771*'Staff Allocation %'!I32</f>
        <v>0</v>
      </c>
      <c r="M771" s="223">
        <f>$D771*'Staff Allocation %'!J32</f>
        <v>0</v>
      </c>
      <c r="N771" s="223">
        <f>$D771*'Staff Allocation %'!K32</f>
        <v>0</v>
      </c>
      <c r="O771" s="223">
        <f>$D771*'Staff Allocation %'!L32</f>
        <v>0</v>
      </c>
      <c r="P771" s="223">
        <f>$D771*'Staff Allocation %'!M32</f>
        <v>0</v>
      </c>
      <c r="Q771" s="223">
        <f>$D771*'Staff Allocation %'!N32</f>
        <v>0</v>
      </c>
      <c r="R771" s="223">
        <f>$D771*'Staff Allocation %'!O32</f>
        <v>0</v>
      </c>
      <c r="S771" s="223">
        <f>$D771*'Staff Allocation %'!P32</f>
        <v>0</v>
      </c>
      <c r="T771" s="223">
        <f>$D771*'Staff Allocation %'!Q32</f>
        <v>0</v>
      </c>
      <c r="U771" s="223">
        <f t="shared" si="33"/>
        <v>0</v>
      </c>
    </row>
    <row r="772" spans="2:21" hidden="1" outlineLevel="1" x14ac:dyDescent="0.25">
      <c r="B772" t="str">
        <f>'Staffing Plan'!A34</f>
        <v>Employee 26</v>
      </c>
      <c r="D772" s="124">
        <f>Fringe!W35</f>
        <v>0</v>
      </c>
      <c r="F772" s="223">
        <f>$D772*'Staff Allocation %'!C33</f>
        <v>0</v>
      </c>
      <c r="G772" s="223">
        <f>$D772*'Staff Allocation %'!D33</f>
        <v>0</v>
      </c>
      <c r="H772" s="223">
        <f>$D772*'Staff Allocation %'!E33</f>
        <v>0</v>
      </c>
      <c r="I772" s="223">
        <f>$D772*'Staff Allocation %'!F33</f>
        <v>0</v>
      </c>
      <c r="J772" s="223">
        <f>$D772*'Staff Allocation %'!G33</f>
        <v>0</v>
      </c>
      <c r="K772" s="223">
        <f>$D772*'Staff Allocation %'!H33</f>
        <v>0</v>
      </c>
      <c r="L772" s="223">
        <f>$D772*'Staff Allocation %'!I33</f>
        <v>0</v>
      </c>
      <c r="M772" s="223">
        <f>$D772*'Staff Allocation %'!J33</f>
        <v>0</v>
      </c>
      <c r="N772" s="223">
        <f>$D772*'Staff Allocation %'!K33</f>
        <v>0</v>
      </c>
      <c r="O772" s="223">
        <f>$D772*'Staff Allocation %'!L33</f>
        <v>0</v>
      </c>
      <c r="P772" s="223">
        <f>$D772*'Staff Allocation %'!M33</f>
        <v>0</v>
      </c>
      <c r="Q772" s="223">
        <f>$D772*'Staff Allocation %'!N33</f>
        <v>0</v>
      </c>
      <c r="R772" s="223">
        <f>$D772*'Staff Allocation %'!O33</f>
        <v>0</v>
      </c>
      <c r="S772" s="223">
        <f>$D772*'Staff Allocation %'!P33</f>
        <v>0</v>
      </c>
      <c r="T772" s="223">
        <f>$D772*'Staff Allocation %'!Q33</f>
        <v>0</v>
      </c>
      <c r="U772" s="223">
        <f t="shared" si="33"/>
        <v>0</v>
      </c>
    </row>
    <row r="773" spans="2:21" hidden="1" outlineLevel="1" x14ac:dyDescent="0.25">
      <c r="B773" t="str">
        <f>'Staffing Plan'!A35</f>
        <v>Employee 27</v>
      </c>
      <c r="D773" s="124">
        <f>Fringe!W36</f>
        <v>0</v>
      </c>
      <c r="F773" s="223">
        <f>$D773*'Staff Allocation %'!C34</f>
        <v>0</v>
      </c>
      <c r="G773" s="223">
        <f>$D773*'Staff Allocation %'!D34</f>
        <v>0</v>
      </c>
      <c r="H773" s="223">
        <f>$D773*'Staff Allocation %'!E34</f>
        <v>0</v>
      </c>
      <c r="I773" s="223">
        <f>$D773*'Staff Allocation %'!F34</f>
        <v>0</v>
      </c>
      <c r="J773" s="223">
        <f>$D773*'Staff Allocation %'!G34</f>
        <v>0</v>
      </c>
      <c r="K773" s="223">
        <f>$D773*'Staff Allocation %'!H34</f>
        <v>0</v>
      </c>
      <c r="L773" s="223">
        <f>$D773*'Staff Allocation %'!I34</f>
        <v>0</v>
      </c>
      <c r="M773" s="223">
        <f>$D773*'Staff Allocation %'!J34</f>
        <v>0</v>
      </c>
      <c r="N773" s="223">
        <f>$D773*'Staff Allocation %'!K34</f>
        <v>0</v>
      </c>
      <c r="O773" s="223">
        <f>$D773*'Staff Allocation %'!L34</f>
        <v>0</v>
      </c>
      <c r="P773" s="223">
        <f>$D773*'Staff Allocation %'!M34</f>
        <v>0</v>
      </c>
      <c r="Q773" s="223">
        <f>$D773*'Staff Allocation %'!N34</f>
        <v>0</v>
      </c>
      <c r="R773" s="223">
        <f>$D773*'Staff Allocation %'!O34</f>
        <v>0</v>
      </c>
      <c r="S773" s="223">
        <f>$D773*'Staff Allocation %'!P34</f>
        <v>0</v>
      </c>
      <c r="T773" s="223">
        <f>$D773*'Staff Allocation %'!Q34</f>
        <v>0</v>
      </c>
      <c r="U773" s="223">
        <f t="shared" si="33"/>
        <v>0</v>
      </c>
    </row>
    <row r="774" spans="2:21" hidden="1" outlineLevel="1" x14ac:dyDescent="0.25">
      <c r="B774" t="str">
        <f>'Staffing Plan'!A36</f>
        <v>Employee 28</v>
      </c>
      <c r="D774" s="124">
        <f>Fringe!W37</f>
        <v>0</v>
      </c>
      <c r="F774" s="223">
        <f>$D774*'Staff Allocation %'!C35</f>
        <v>0</v>
      </c>
      <c r="G774" s="223">
        <f>$D774*'Staff Allocation %'!D35</f>
        <v>0</v>
      </c>
      <c r="H774" s="223">
        <f>$D774*'Staff Allocation %'!E35</f>
        <v>0</v>
      </c>
      <c r="I774" s="223">
        <f>$D774*'Staff Allocation %'!F35</f>
        <v>0</v>
      </c>
      <c r="J774" s="223">
        <f>$D774*'Staff Allocation %'!G35</f>
        <v>0</v>
      </c>
      <c r="K774" s="223">
        <f>$D774*'Staff Allocation %'!H35</f>
        <v>0</v>
      </c>
      <c r="L774" s="223">
        <f>$D774*'Staff Allocation %'!I35</f>
        <v>0</v>
      </c>
      <c r="M774" s="223">
        <f>$D774*'Staff Allocation %'!J35</f>
        <v>0</v>
      </c>
      <c r="N774" s="223">
        <f>$D774*'Staff Allocation %'!K35</f>
        <v>0</v>
      </c>
      <c r="O774" s="223">
        <f>$D774*'Staff Allocation %'!L35</f>
        <v>0</v>
      </c>
      <c r="P774" s="223">
        <f>$D774*'Staff Allocation %'!M35</f>
        <v>0</v>
      </c>
      <c r="Q774" s="223">
        <f>$D774*'Staff Allocation %'!N35</f>
        <v>0</v>
      </c>
      <c r="R774" s="223">
        <f>$D774*'Staff Allocation %'!O35</f>
        <v>0</v>
      </c>
      <c r="S774" s="223">
        <f>$D774*'Staff Allocation %'!P35</f>
        <v>0</v>
      </c>
      <c r="T774" s="223">
        <f>$D774*'Staff Allocation %'!Q35</f>
        <v>0</v>
      </c>
      <c r="U774" s="223">
        <f t="shared" si="33"/>
        <v>0</v>
      </c>
    </row>
    <row r="775" spans="2:21" hidden="1" outlineLevel="1" x14ac:dyDescent="0.25">
      <c r="B775" t="str">
        <f>'Staffing Plan'!A37</f>
        <v>Employee 29</v>
      </c>
      <c r="D775" s="124">
        <f>Fringe!W38</f>
        <v>0</v>
      </c>
      <c r="F775" s="223">
        <f>$D775*'Staff Allocation %'!C36</f>
        <v>0</v>
      </c>
      <c r="G775" s="223">
        <f>$D775*'Staff Allocation %'!D36</f>
        <v>0</v>
      </c>
      <c r="H775" s="223">
        <f>$D775*'Staff Allocation %'!E36</f>
        <v>0</v>
      </c>
      <c r="I775" s="223">
        <f>$D775*'Staff Allocation %'!F36</f>
        <v>0</v>
      </c>
      <c r="J775" s="223">
        <f>$D775*'Staff Allocation %'!G36</f>
        <v>0</v>
      </c>
      <c r="K775" s="223">
        <f>$D775*'Staff Allocation %'!H36</f>
        <v>0</v>
      </c>
      <c r="L775" s="223">
        <f>$D775*'Staff Allocation %'!I36</f>
        <v>0</v>
      </c>
      <c r="M775" s="223">
        <f>$D775*'Staff Allocation %'!J36</f>
        <v>0</v>
      </c>
      <c r="N775" s="223">
        <f>$D775*'Staff Allocation %'!K36</f>
        <v>0</v>
      </c>
      <c r="O775" s="223">
        <f>$D775*'Staff Allocation %'!L36</f>
        <v>0</v>
      </c>
      <c r="P775" s="223">
        <f>$D775*'Staff Allocation %'!M36</f>
        <v>0</v>
      </c>
      <c r="Q775" s="223">
        <f>$D775*'Staff Allocation %'!N36</f>
        <v>0</v>
      </c>
      <c r="R775" s="223">
        <f>$D775*'Staff Allocation %'!O36</f>
        <v>0</v>
      </c>
      <c r="S775" s="223">
        <f>$D775*'Staff Allocation %'!P36</f>
        <v>0</v>
      </c>
      <c r="T775" s="223">
        <f>$D775*'Staff Allocation %'!Q36</f>
        <v>0</v>
      </c>
      <c r="U775" s="223">
        <f t="shared" si="33"/>
        <v>0</v>
      </c>
    </row>
    <row r="776" spans="2:21" hidden="1" outlineLevel="1" x14ac:dyDescent="0.25">
      <c r="B776" t="str">
        <f>'Staffing Plan'!A38</f>
        <v>Employee 30</v>
      </c>
      <c r="D776" s="124">
        <f>Fringe!W39</f>
        <v>0</v>
      </c>
      <c r="F776" s="223">
        <f>$D776*'Staff Allocation %'!C37</f>
        <v>0</v>
      </c>
      <c r="G776" s="223">
        <f>$D776*'Staff Allocation %'!D37</f>
        <v>0</v>
      </c>
      <c r="H776" s="223">
        <f>$D776*'Staff Allocation %'!E37</f>
        <v>0</v>
      </c>
      <c r="I776" s="223">
        <f>$D776*'Staff Allocation %'!F37</f>
        <v>0</v>
      </c>
      <c r="J776" s="223">
        <f>$D776*'Staff Allocation %'!G37</f>
        <v>0</v>
      </c>
      <c r="K776" s="223">
        <f>$D776*'Staff Allocation %'!H37</f>
        <v>0</v>
      </c>
      <c r="L776" s="223">
        <f>$D776*'Staff Allocation %'!I37</f>
        <v>0</v>
      </c>
      <c r="M776" s="223">
        <f>$D776*'Staff Allocation %'!J37</f>
        <v>0</v>
      </c>
      <c r="N776" s="223">
        <f>$D776*'Staff Allocation %'!K37</f>
        <v>0</v>
      </c>
      <c r="O776" s="223">
        <f>$D776*'Staff Allocation %'!L37</f>
        <v>0</v>
      </c>
      <c r="P776" s="223">
        <f>$D776*'Staff Allocation %'!M37</f>
        <v>0</v>
      </c>
      <c r="Q776" s="223">
        <f>$D776*'Staff Allocation %'!N37</f>
        <v>0</v>
      </c>
      <c r="R776" s="223">
        <f>$D776*'Staff Allocation %'!O37</f>
        <v>0</v>
      </c>
      <c r="S776" s="223">
        <f>$D776*'Staff Allocation %'!P37</f>
        <v>0</v>
      </c>
      <c r="T776" s="223">
        <f>$D776*'Staff Allocation %'!Q37</f>
        <v>0</v>
      </c>
      <c r="U776" s="223">
        <f t="shared" si="33"/>
        <v>0</v>
      </c>
    </row>
    <row r="777" spans="2:21" hidden="1" outlineLevel="1" x14ac:dyDescent="0.25">
      <c r="B777" t="str">
        <f>'Staffing Plan'!A39</f>
        <v>Employee 31</v>
      </c>
      <c r="D777" s="124">
        <f>Fringe!W40</f>
        <v>0</v>
      </c>
      <c r="F777" s="223">
        <f>$D777*'Staff Allocation %'!C38</f>
        <v>0</v>
      </c>
      <c r="G777" s="223">
        <f>$D777*'Staff Allocation %'!D38</f>
        <v>0</v>
      </c>
      <c r="H777" s="223">
        <f>$D777*'Staff Allocation %'!E38</f>
        <v>0</v>
      </c>
      <c r="I777" s="223">
        <f>$D777*'Staff Allocation %'!F38</f>
        <v>0</v>
      </c>
      <c r="J777" s="223">
        <f>$D777*'Staff Allocation %'!G38</f>
        <v>0</v>
      </c>
      <c r="K777" s="223">
        <f>$D777*'Staff Allocation %'!H38</f>
        <v>0</v>
      </c>
      <c r="L777" s="223">
        <f>$D777*'Staff Allocation %'!I38</f>
        <v>0</v>
      </c>
      <c r="M777" s="223">
        <f>$D777*'Staff Allocation %'!J38</f>
        <v>0</v>
      </c>
      <c r="N777" s="223">
        <f>$D777*'Staff Allocation %'!K38</f>
        <v>0</v>
      </c>
      <c r="O777" s="223">
        <f>$D777*'Staff Allocation %'!L38</f>
        <v>0</v>
      </c>
      <c r="P777" s="223">
        <f>$D777*'Staff Allocation %'!M38</f>
        <v>0</v>
      </c>
      <c r="Q777" s="223">
        <f>$D777*'Staff Allocation %'!N38</f>
        <v>0</v>
      </c>
      <c r="R777" s="223">
        <f>$D777*'Staff Allocation %'!O38</f>
        <v>0</v>
      </c>
      <c r="S777" s="223">
        <f>$D777*'Staff Allocation %'!P38</f>
        <v>0</v>
      </c>
      <c r="T777" s="223">
        <f>$D777*'Staff Allocation %'!Q38</f>
        <v>0</v>
      </c>
      <c r="U777" s="223">
        <f t="shared" si="33"/>
        <v>0</v>
      </c>
    </row>
    <row r="778" spans="2:21" hidden="1" outlineLevel="1" x14ac:dyDescent="0.25">
      <c r="B778" t="str">
        <f>'Staffing Plan'!A40</f>
        <v>Employee 32</v>
      </c>
      <c r="D778" s="124">
        <f>Fringe!W41</f>
        <v>0</v>
      </c>
      <c r="F778" s="223">
        <f>$D778*'Staff Allocation %'!C39</f>
        <v>0</v>
      </c>
      <c r="G778" s="223">
        <f>$D778*'Staff Allocation %'!D39</f>
        <v>0</v>
      </c>
      <c r="H778" s="223">
        <f>$D778*'Staff Allocation %'!E39</f>
        <v>0</v>
      </c>
      <c r="I778" s="223">
        <f>$D778*'Staff Allocation %'!F39</f>
        <v>0</v>
      </c>
      <c r="J778" s="223">
        <f>$D778*'Staff Allocation %'!G39</f>
        <v>0</v>
      </c>
      <c r="K778" s="223">
        <f>$D778*'Staff Allocation %'!H39</f>
        <v>0</v>
      </c>
      <c r="L778" s="223">
        <f>$D778*'Staff Allocation %'!I39</f>
        <v>0</v>
      </c>
      <c r="M778" s="223">
        <f>$D778*'Staff Allocation %'!J39</f>
        <v>0</v>
      </c>
      <c r="N778" s="223">
        <f>$D778*'Staff Allocation %'!K39</f>
        <v>0</v>
      </c>
      <c r="O778" s="223">
        <f>$D778*'Staff Allocation %'!L39</f>
        <v>0</v>
      </c>
      <c r="P778" s="223">
        <f>$D778*'Staff Allocation %'!M39</f>
        <v>0</v>
      </c>
      <c r="Q778" s="223">
        <f>$D778*'Staff Allocation %'!N39</f>
        <v>0</v>
      </c>
      <c r="R778" s="223">
        <f>$D778*'Staff Allocation %'!O39</f>
        <v>0</v>
      </c>
      <c r="S778" s="223">
        <f>$D778*'Staff Allocation %'!P39</f>
        <v>0</v>
      </c>
      <c r="T778" s="223">
        <f>$D778*'Staff Allocation %'!Q39</f>
        <v>0</v>
      </c>
      <c r="U778" s="223">
        <f t="shared" si="33"/>
        <v>0</v>
      </c>
    </row>
    <row r="779" spans="2:21" hidden="1" outlineLevel="1" x14ac:dyDescent="0.25">
      <c r="B779" t="str">
        <f>'Staffing Plan'!A41</f>
        <v>Employee 33</v>
      </c>
      <c r="D779" s="124">
        <f>Fringe!W42</f>
        <v>0</v>
      </c>
      <c r="F779" s="223">
        <f>$D779*'Staff Allocation %'!C40</f>
        <v>0</v>
      </c>
      <c r="G779" s="223">
        <f>$D779*'Staff Allocation %'!D40</f>
        <v>0</v>
      </c>
      <c r="H779" s="223">
        <f>$D779*'Staff Allocation %'!E40</f>
        <v>0</v>
      </c>
      <c r="I779" s="223">
        <f>$D779*'Staff Allocation %'!F40</f>
        <v>0</v>
      </c>
      <c r="J779" s="223">
        <f>$D779*'Staff Allocation %'!G40</f>
        <v>0</v>
      </c>
      <c r="K779" s="223">
        <f>$D779*'Staff Allocation %'!H40</f>
        <v>0</v>
      </c>
      <c r="L779" s="223">
        <f>$D779*'Staff Allocation %'!I40</f>
        <v>0</v>
      </c>
      <c r="M779" s="223">
        <f>$D779*'Staff Allocation %'!J40</f>
        <v>0</v>
      </c>
      <c r="N779" s="223">
        <f>$D779*'Staff Allocation %'!K40</f>
        <v>0</v>
      </c>
      <c r="O779" s="223">
        <f>$D779*'Staff Allocation %'!L40</f>
        <v>0</v>
      </c>
      <c r="P779" s="223">
        <f>$D779*'Staff Allocation %'!M40</f>
        <v>0</v>
      </c>
      <c r="Q779" s="223">
        <f>$D779*'Staff Allocation %'!N40</f>
        <v>0</v>
      </c>
      <c r="R779" s="223">
        <f>$D779*'Staff Allocation %'!O40</f>
        <v>0</v>
      </c>
      <c r="S779" s="223">
        <f>$D779*'Staff Allocation %'!P40</f>
        <v>0</v>
      </c>
      <c r="T779" s="223">
        <f>$D779*'Staff Allocation %'!Q40</f>
        <v>0</v>
      </c>
      <c r="U779" s="223">
        <f t="shared" si="33"/>
        <v>0</v>
      </c>
    </row>
    <row r="780" spans="2:21" hidden="1" outlineLevel="1" x14ac:dyDescent="0.25">
      <c r="B780" t="str">
        <f>'Staffing Plan'!A42</f>
        <v>Employee 34</v>
      </c>
      <c r="D780" s="124">
        <f>Fringe!W43</f>
        <v>0</v>
      </c>
      <c r="F780" s="223">
        <f>$D780*'Staff Allocation %'!C41</f>
        <v>0</v>
      </c>
      <c r="G780" s="223">
        <f>$D780*'Staff Allocation %'!D41</f>
        <v>0</v>
      </c>
      <c r="H780" s="223">
        <f>$D780*'Staff Allocation %'!E41</f>
        <v>0</v>
      </c>
      <c r="I780" s="223">
        <f>$D780*'Staff Allocation %'!F41</f>
        <v>0</v>
      </c>
      <c r="J780" s="223">
        <f>$D780*'Staff Allocation %'!G41</f>
        <v>0</v>
      </c>
      <c r="K780" s="223">
        <f>$D780*'Staff Allocation %'!H41</f>
        <v>0</v>
      </c>
      <c r="L780" s="223">
        <f>$D780*'Staff Allocation %'!I41</f>
        <v>0</v>
      </c>
      <c r="M780" s="223">
        <f>$D780*'Staff Allocation %'!J41</f>
        <v>0</v>
      </c>
      <c r="N780" s="223">
        <f>$D780*'Staff Allocation %'!K41</f>
        <v>0</v>
      </c>
      <c r="O780" s="223">
        <f>$D780*'Staff Allocation %'!L41</f>
        <v>0</v>
      </c>
      <c r="P780" s="223">
        <f>$D780*'Staff Allocation %'!M41</f>
        <v>0</v>
      </c>
      <c r="Q780" s="223">
        <f>$D780*'Staff Allocation %'!N41</f>
        <v>0</v>
      </c>
      <c r="R780" s="223">
        <f>$D780*'Staff Allocation %'!O41</f>
        <v>0</v>
      </c>
      <c r="S780" s="223">
        <f>$D780*'Staff Allocation %'!P41</f>
        <v>0</v>
      </c>
      <c r="T780" s="223">
        <f>$D780*'Staff Allocation %'!Q41</f>
        <v>0</v>
      </c>
      <c r="U780" s="223">
        <f t="shared" si="33"/>
        <v>0</v>
      </c>
    </row>
    <row r="781" spans="2:21" hidden="1" outlineLevel="1" x14ac:dyDescent="0.25">
      <c r="B781" t="str">
        <f>'Staffing Plan'!A43</f>
        <v>Employee 35</v>
      </c>
      <c r="D781" s="124">
        <f>Fringe!W44</f>
        <v>0</v>
      </c>
      <c r="F781" s="223">
        <f>$D781*'Staff Allocation %'!C42</f>
        <v>0</v>
      </c>
      <c r="G781" s="223">
        <f>$D781*'Staff Allocation %'!D42</f>
        <v>0</v>
      </c>
      <c r="H781" s="223">
        <f>$D781*'Staff Allocation %'!E42</f>
        <v>0</v>
      </c>
      <c r="I781" s="223">
        <f>$D781*'Staff Allocation %'!F42</f>
        <v>0</v>
      </c>
      <c r="J781" s="223">
        <f>$D781*'Staff Allocation %'!G42</f>
        <v>0</v>
      </c>
      <c r="K781" s="223">
        <f>$D781*'Staff Allocation %'!H42</f>
        <v>0</v>
      </c>
      <c r="L781" s="223">
        <f>$D781*'Staff Allocation %'!I42</f>
        <v>0</v>
      </c>
      <c r="M781" s="223">
        <f>$D781*'Staff Allocation %'!J42</f>
        <v>0</v>
      </c>
      <c r="N781" s="223">
        <f>$D781*'Staff Allocation %'!K42</f>
        <v>0</v>
      </c>
      <c r="O781" s="223">
        <f>$D781*'Staff Allocation %'!L42</f>
        <v>0</v>
      </c>
      <c r="P781" s="223">
        <f>$D781*'Staff Allocation %'!M42</f>
        <v>0</v>
      </c>
      <c r="Q781" s="223">
        <f>$D781*'Staff Allocation %'!N42</f>
        <v>0</v>
      </c>
      <c r="R781" s="223">
        <f>$D781*'Staff Allocation %'!O42</f>
        <v>0</v>
      </c>
      <c r="S781" s="223">
        <f>$D781*'Staff Allocation %'!P42</f>
        <v>0</v>
      </c>
      <c r="T781" s="223">
        <f>$D781*'Staff Allocation %'!Q42</f>
        <v>0</v>
      </c>
      <c r="U781" s="223">
        <f t="shared" si="33"/>
        <v>0</v>
      </c>
    </row>
    <row r="782" spans="2:21" hidden="1" outlineLevel="1" x14ac:dyDescent="0.25">
      <c r="B782" t="str">
        <f>'Staffing Plan'!A44</f>
        <v>Employee 36</v>
      </c>
      <c r="D782" s="124">
        <f>Fringe!W45</f>
        <v>0</v>
      </c>
      <c r="F782" s="223">
        <f>$D782*'Staff Allocation %'!C43</f>
        <v>0</v>
      </c>
      <c r="G782" s="223">
        <f>$D782*'Staff Allocation %'!D43</f>
        <v>0</v>
      </c>
      <c r="H782" s="223">
        <f>$D782*'Staff Allocation %'!E43</f>
        <v>0</v>
      </c>
      <c r="I782" s="223">
        <f>$D782*'Staff Allocation %'!F43</f>
        <v>0</v>
      </c>
      <c r="J782" s="223">
        <f>$D782*'Staff Allocation %'!G43</f>
        <v>0</v>
      </c>
      <c r="K782" s="223">
        <f>$D782*'Staff Allocation %'!H43</f>
        <v>0</v>
      </c>
      <c r="L782" s="223">
        <f>$D782*'Staff Allocation %'!I43</f>
        <v>0</v>
      </c>
      <c r="M782" s="223">
        <f>$D782*'Staff Allocation %'!J43</f>
        <v>0</v>
      </c>
      <c r="N782" s="223">
        <f>$D782*'Staff Allocation %'!K43</f>
        <v>0</v>
      </c>
      <c r="O782" s="223">
        <f>$D782*'Staff Allocation %'!L43</f>
        <v>0</v>
      </c>
      <c r="P782" s="223">
        <f>$D782*'Staff Allocation %'!M43</f>
        <v>0</v>
      </c>
      <c r="Q782" s="223">
        <f>$D782*'Staff Allocation %'!N43</f>
        <v>0</v>
      </c>
      <c r="R782" s="223">
        <f>$D782*'Staff Allocation %'!O43</f>
        <v>0</v>
      </c>
      <c r="S782" s="223">
        <f>$D782*'Staff Allocation %'!P43</f>
        <v>0</v>
      </c>
      <c r="T782" s="223">
        <f>$D782*'Staff Allocation %'!Q43</f>
        <v>0</v>
      </c>
      <c r="U782" s="223">
        <f t="shared" si="33"/>
        <v>0</v>
      </c>
    </row>
    <row r="783" spans="2:21" hidden="1" outlineLevel="1" x14ac:dyDescent="0.25">
      <c r="B783" t="str">
        <f>'Staffing Plan'!A45</f>
        <v>Employee 37</v>
      </c>
      <c r="D783" s="124">
        <f>Fringe!W46</f>
        <v>0</v>
      </c>
      <c r="F783" s="223">
        <f>$D783*'Staff Allocation %'!C44</f>
        <v>0</v>
      </c>
      <c r="G783" s="223">
        <f>$D783*'Staff Allocation %'!D44</f>
        <v>0</v>
      </c>
      <c r="H783" s="223">
        <f>$D783*'Staff Allocation %'!E44</f>
        <v>0</v>
      </c>
      <c r="I783" s="223">
        <f>$D783*'Staff Allocation %'!F44</f>
        <v>0</v>
      </c>
      <c r="J783" s="223">
        <f>$D783*'Staff Allocation %'!G44</f>
        <v>0</v>
      </c>
      <c r="K783" s="223">
        <f>$D783*'Staff Allocation %'!H44</f>
        <v>0</v>
      </c>
      <c r="L783" s="223">
        <f>$D783*'Staff Allocation %'!I44</f>
        <v>0</v>
      </c>
      <c r="M783" s="223">
        <f>$D783*'Staff Allocation %'!J44</f>
        <v>0</v>
      </c>
      <c r="N783" s="223">
        <f>$D783*'Staff Allocation %'!K44</f>
        <v>0</v>
      </c>
      <c r="O783" s="223">
        <f>$D783*'Staff Allocation %'!L44</f>
        <v>0</v>
      </c>
      <c r="P783" s="223">
        <f>$D783*'Staff Allocation %'!M44</f>
        <v>0</v>
      </c>
      <c r="Q783" s="223">
        <f>$D783*'Staff Allocation %'!N44</f>
        <v>0</v>
      </c>
      <c r="R783" s="223">
        <f>$D783*'Staff Allocation %'!O44</f>
        <v>0</v>
      </c>
      <c r="S783" s="223">
        <f>$D783*'Staff Allocation %'!P44</f>
        <v>0</v>
      </c>
      <c r="T783" s="223">
        <f>$D783*'Staff Allocation %'!Q44</f>
        <v>0</v>
      </c>
      <c r="U783" s="223">
        <f t="shared" si="33"/>
        <v>0</v>
      </c>
    </row>
    <row r="784" spans="2:21" hidden="1" outlineLevel="1" x14ac:dyDescent="0.25">
      <c r="B784" t="str">
        <f>'Staffing Plan'!A46</f>
        <v>Employee 38</v>
      </c>
      <c r="D784" s="124">
        <f>Fringe!W47</f>
        <v>0</v>
      </c>
      <c r="F784" s="223">
        <f>$D784*'Staff Allocation %'!C45</f>
        <v>0</v>
      </c>
      <c r="G784" s="223">
        <f>$D784*'Staff Allocation %'!D45</f>
        <v>0</v>
      </c>
      <c r="H784" s="223">
        <f>$D784*'Staff Allocation %'!E45</f>
        <v>0</v>
      </c>
      <c r="I784" s="223">
        <f>$D784*'Staff Allocation %'!F45</f>
        <v>0</v>
      </c>
      <c r="J784" s="223">
        <f>$D784*'Staff Allocation %'!G45</f>
        <v>0</v>
      </c>
      <c r="K784" s="223">
        <f>$D784*'Staff Allocation %'!H45</f>
        <v>0</v>
      </c>
      <c r="L784" s="223">
        <f>$D784*'Staff Allocation %'!I45</f>
        <v>0</v>
      </c>
      <c r="M784" s="223">
        <f>$D784*'Staff Allocation %'!J45</f>
        <v>0</v>
      </c>
      <c r="N784" s="223">
        <f>$D784*'Staff Allocation %'!K45</f>
        <v>0</v>
      </c>
      <c r="O784" s="223">
        <f>$D784*'Staff Allocation %'!L45</f>
        <v>0</v>
      </c>
      <c r="P784" s="223">
        <f>$D784*'Staff Allocation %'!M45</f>
        <v>0</v>
      </c>
      <c r="Q784" s="223">
        <f>$D784*'Staff Allocation %'!N45</f>
        <v>0</v>
      </c>
      <c r="R784" s="223">
        <f>$D784*'Staff Allocation %'!O45</f>
        <v>0</v>
      </c>
      <c r="S784" s="223">
        <f>$D784*'Staff Allocation %'!P45</f>
        <v>0</v>
      </c>
      <c r="T784" s="223">
        <f>$D784*'Staff Allocation %'!Q45</f>
        <v>0</v>
      </c>
      <c r="U784" s="223">
        <f t="shared" si="33"/>
        <v>0</v>
      </c>
    </row>
    <row r="785" spans="2:21" hidden="1" outlineLevel="1" x14ac:dyDescent="0.25">
      <c r="B785" t="str">
        <f>'Staffing Plan'!A47</f>
        <v>Employee 39</v>
      </c>
      <c r="D785" s="124">
        <f>Fringe!W48</f>
        <v>0</v>
      </c>
      <c r="F785" s="223">
        <f>$D785*'Staff Allocation %'!C46</f>
        <v>0</v>
      </c>
      <c r="G785" s="223">
        <f>$D785*'Staff Allocation %'!D46</f>
        <v>0</v>
      </c>
      <c r="H785" s="223">
        <f>$D785*'Staff Allocation %'!E46</f>
        <v>0</v>
      </c>
      <c r="I785" s="223">
        <f>$D785*'Staff Allocation %'!F46</f>
        <v>0</v>
      </c>
      <c r="J785" s="223">
        <f>$D785*'Staff Allocation %'!G46</f>
        <v>0</v>
      </c>
      <c r="K785" s="223">
        <f>$D785*'Staff Allocation %'!H46</f>
        <v>0</v>
      </c>
      <c r="L785" s="223">
        <f>$D785*'Staff Allocation %'!I46</f>
        <v>0</v>
      </c>
      <c r="M785" s="223">
        <f>$D785*'Staff Allocation %'!J46</f>
        <v>0</v>
      </c>
      <c r="N785" s="223">
        <f>$D785*'Staff Allocation %'!K46</f>
        <v>0</v>
      </c>
      <c r="O785" s="223">
        <f>$D785*'Staff Allocation %'!L46</f>
        <v>0</v>
      </c>
      <c r="P785" s="223">
        <f>$D785*'Staff Allocation %'!M46</f>
        <v>0</v>
      </c>
      <c r="Q785" s="223">
        <f>$D785*'Staff Allocation %'!N46</f>
        <v>0</v>
      </c>
      <c r="R785" s="223">
        <f>$D785*'Staff Allocation %'!O46</f>
        <v>0</v>
      </c>
      <c r="S785" s="223">
        <f>$D785*'Staff Allocation %'!P46</f>
        <v>0</v>
      </c>
      <c r="T785" s="223">
        <f>$D785*'Staff Allocation %'!Q46</f>
        <v>0</v>
      </c>
      <c r="U785" s="223">
        <f t="shared" si="33"/>
        <v>0</v>
      </c>
    </row>
    <row r="786" spans="2:21" hidden="1" outlineLevel="1" x14ac:dyDescent="0.25">
      <c r="B786" t="str">
        <f>'Staffing Plan'!A48</f>
        <v>Employee 40</v>
      </c>
      <c r="D786" s="124">
        <f>Fringe!W49</f>
        <v>0</v>
      </c>
      <c r="F786" s="223">
        <f>$D786*'Staff Allocation %'!C47</f>
        <v>0</v>
      </c>
      <c r="G786" s="223">
        <f>$D786*'Staff Allocation %'!D47</f>
        <v>0</v>
      </c>
      <c r="H786" s="223">
        <f>$D786*'Staff Allocation %'!E47</f>
        <v>0</v>
      </c>
      <c r="I786" s="223">
        <f>$D786*'Staff Allocation %'!F47</f>
        <v>0</v>
      </c>
      <c r="J786" s="223">
        <f>$D786*'Staff Allocation %'!G47</f>
        <v>0</v>
      </c>
      <c r="K786" s="223">
        <f>$D786*'Staff Allocation %'!H47</f>
        <v>0</v>
      </c>
      <c r="L786" s="223">
        <f>$D786*'Staff Allocation %'!I47</f>
        <v>0</v>
      </c>
      <c r="M786" s="223">
        <f>$D786*'Staff Allocation %'!J47</f>
        <v>0</v>
      </c>
      <c r="N786" s="223">
        <f>$D786*'Staff Allocation %'!K47</f>
        <v>0</v>
      </c>
      <c r="O786" s="223">
        <f>$D786*'Staff Allocation %'!L47</f>
        <v>0</v>
      </c>
      <c r="P786" s="223">
        <f>$D786*'Staff Allocation %'!M47</f>
        <v>0</v>
      </c>
      <c r="Q786" s="223">
        <f>$D786*'Staff Allocation %'!N47</f>
        <v>0</v>
      </c>
      <c r="R786" s="223">
        <f>$D786*'Staff Allocation %'!O47</f>
        <v>0</v>
      </c>
      <c r="S786" s="223">
        <f>$D786*'Staff Allocation %'!P47</f>
        <v>0</v>
      </c>
      <c r="T786" s="223">
        <f>$D786*'Staff Allocation %'!Q47</f>
        <v>0</v>
      </c>
      <c r="U786" s="223">
        <f t="shared" si="33"/>
        <v>0</v>
      </c>
    </row>
    <row r="787" spans="2:21" hidden="1" outlineLevel="1" x14ac:dyDescent="0.25">
      <c r="B787" t="str">
        <f>'Staffing Plan'!A49</f>
        <v>Employee 41</v>
      </c>
      <c r="D787" s="124">
        <f>Fringe!W50</f>
        <v>0</v>
      </c>
      <c r="F787" s="223">
        <f>$D787*'Staff Allocation %'!C48</f>
        <v>0</v>
      </c>
      <c r="G787" s="223">
        <f>$D787*'Staff Allocation %'!D48</f>
        <v>0</v>
      </c>
      <c r="H787" s="223">
        <f>$D787*'Staff Allocation %'!E48</f>
        <v>0</v>
      </c>
      <c r="I787" s="223">
        <f>$D787*'Staff Allocation %'!F48</f>
        <v>0</v>
      </c>
      <c r="J787" s="223">
        <f>$D787*'Staff Allocation %'!G48</f>
        <v>0</v>
      </c>
      <c r="K787" s="223">
        <f>$D787*'Staff Allocation %'!H48</f>
        <v>0</v>
      </c>
      <c r="L787" s="223">
        <f>$D787*'Staff Allocation %'!I48</f>
        <v>0</v>
      </c>
      <c r="M787" s="223">
        <f>$D787*'Staff Allocation %'!J48</f>
        <v>0</v>
      </c>
      <c r="N787" s="223">
        <f>$D787*'Staff Allocation %'!K48</f>
        <v>0</v>
      </c>
      <c r="O787" s="223">
        <f>$D787*'Staff Allocation %'!L48</f>
        <v>0</v>
      </c>
      <c r="P787" s="223">
        <f>$D787*'Staff Allocation %'!M48</f>
        <v>0</v>
      </c>
      <c r="Q787" s="223">
        <f>$D787*'Staff Allocation %'!N48</f>
        <v>0</v>
      </c>
      <c r="R787" s="223">
        <f>$D787*'Staff Allocation %'!O48</f>
        <v>0</v>
      </c>
      <c r="S787" s="223">
        <f>$D787*'Staff Allocation %'!P48</f>
        <v>0</v>
      </c>
      <c r="T787" s="223">
        <f>$D787*'Staff Allocation %'!Q48</f>
        <v>0</v>
      </c>
      <c r="U787" s="223">
        <f t="shared" si="33"/>
        <v>0</v>
      </c>
    </row>
    <row r="788" spans="2:21" hidden="1" outlineLevel="1" x14ac:dyDescent="0.25">
      <c r="B788" t="str">
        <f>'Staffing Plan'!A50</f>
        <v>Employee 42</v>
      </c>
      <c r="D788" s="124">
        <f>Fringe!W51</f>
        <v>0</v>
      </c>
      <c r="F788" s="223">
        <f>$D788*'Staff Allocation %'!C49</f>
        <v>0</v>
      </c>
      <c r="G788" s="223">
        <f>$D788*'Staff Allocation %'!D49</f>
        <v>0</v>
      </c>
      <c r="H788" s="223">
        <f>$D788*'Staff Allocation %'!E49</f>
        <v>0</v>
      </c>
      <c r="I788" s="223">
        <f>$D788*'Staff Allocation %'!F49</f>
        <v>0</v>
      </c>
      <c r="J788" s="223">
        <f>$D788*'Staff Allocation %'!G49</f>
        <v>0</v>
      </c>
      <c r="K788" s="223">
        <f>$D788*'Staff Allocation %'!H49</f>
        <v>0</v>
      </c>
      <c r="L788" s="223">
        <f>$D788*'Staff Allocation %'!I49</f>
        <v>0</v>
      </c>
      <c r="M788" s="223">
        <f>$D788*'Staff Allocation %'!J49</f>
        <v>0</v>
      </c>
      <c r="N788" s="223">
        <f>$D788*'Staff Allocation %'!K49</f>
        <v>0</v>
      </c>
      <c r="O788" s="223">
        <f>$D788*'Staff Allocation %'!L49</f>
        <v>0</v>
      </c>
      <c r="P788" s="223">
        <f>$D788*'Staff Allocation %'!M49</f>
        <v>0</v>
      </c>
      <c r="Q788" s="223">
        <f>$D788*'Staff Allocation %'!N49</f>
        <v>0</v>
      </c>
      <c r="R788" s="223">
        <f>$D788*'Staff Allocation %'!O49</f>
        <v>0</v>
      </c>
      <c r="S788" s="223">
        <f>$D788*'Staff Allocation %'!P49</f>
        <v>0</v>
      </c>
      <c r="T788" s="223">
        <f>$D788*'Staff Allocation %'!Q49</f>
        <v>0</v>
      </c>
      <c r="U788" s="223">
        <f t="shared" si="33"/>
        <v>0</v>
      </c>
    </row>
    <row r="789" spans="2:21" hidden="1" outlineLevel="1" x14ac:dyDescent="0.25">
      <c r="B789" t="str">
        <f>'Staffing Plan'!A51</f>
        <v>Employee 43</v>
      </c>
      <c r="D789" s="124">
        <f>Fringe!W52</f>
        <v>0</v>
      </c>
      <c r="F789" s="223">
        <f>$D789*'Staff Allocation %'!C50</f>
        <v>0</v>
      </c>
      <c r="G789" s="223">
        <f>$D789*'Staff Allocation %'!D50</f>
        <v>0</v>
      </c>
      <c r="H789" s="223">
        <f>$D789*'Staff Allocation %'!E50</f>
        <v>0</v>
      </c>
      <c r="I789" s="223">
        <f>$D789*'Staff Allocation %'!F50</f>
        <v>0</v>
      </c>
      <c r="J789" s="223">
        <f>$D789*'Staff Allocation %'!G50</f>
        <v>0</v>
      </c>
      <c r="K789" s="223">
        <f>$D789*'Staff Allocation %'!H50</f>
        <v>0</v>
      </c>
      <c r="L789" s="223">
        <f>$D789*'Staff Allocation %'!I50</f>
        <v>0</v>
      </c>
      <c r="M789" s="223">
        <f>$D789*'Staff Allocation %'!J50</f>
        <v>0</v>
      </c>
      <c r="N789" s="223">
        <f>$D789*'Staff Allocation %'!K50</f>
        <v>0</v>
      </c>
      <c r="O789" s="223">
        <f>$D789*'Staff Allocation %'!L50</f>
        <v>0</v>
      </c>
      <c r="P789" s="223">
        <f>$D789*'Staff Allocation %'!M50</f>
        <v>0</v>
      </c>
      <c r="Q789" s="223">
        <f>$D789*'Staff Allocation %'!N50</f>
        <v>0</v>
      </c>
      <c r="R789" s="223">
        <f>$D789*'Staff Allocation %'!O50</f>
        <v>0</v>
      </c>
      <c r="S789" s="223">
        <f>$D789*'Staff Allocation %'!P50</f>
        <v>0</v>
      </c>
      <c r="T789" s="223">
        <f>$D789*'Staff Allocation %'!Q50</f>
        <v>0</v>
      </c>
      <c r="U789" s="223">
        <f t="shared" si="33"/>
        <v>0</v>
      </c>
    </row>
    <row r="790" spans="2:21" hidden="1" outlineLevel="1" x14ac:dyDescent="0.25">
      <c r="B790" t="str">
        <f>'Staffing Plan'!A52</f>
        <v>Employee 44</v>
      </c>
      <c r="D790" s="124">
        <f>Fringe!W53</f>
        <v>0</v>
      </c>
      <c r="F790" s="223">
        <f>$D790*'Staff Allocation %'!C51</f>
        <v>0</v>
      </c>
      <c r="G790" s="223">
        <f>$D790*'Staff Allocation %'!D51</f>
        <v>0</v>
      </c>
      <c r="H790" s="223">
        <f>$D790*'Staff Allocation %'!E51</f>
        <v>0</v>
      </c>
      <c r="I790" s="223">
        <f>$D790*'Staff Allocation %'!F51</f>
        <v>0</v>
      </c>
      <c r="J790" s="223">
        <f>$D790*'Staff Allocation %'!G51</f>
        <v>0</v>
      </c>
      <c r="K790" s="223">
        <f>$D790*'Staff Allocation %'!H51</f>
        <v>0</v>
      </c>
      <c r="L790" s="223">
        <f>$D790*'Staff Allocation %'!I51</f>
        <v>0</v>
      </c>
      <c r="M790" s="223">
        <f>$D790*'Staff Allocation %'!J51</f>
        <v>0</v>
      </c>
      <c r="N790" s="223">
        <f>$D790*'Staff Allocation %'!K51</f>
        <v>0</v>
      </c>
      <c r="O790" s="223">
        <f>$D790*'Staff Allocation %'!L51</f>
        <v>0</v>
      </c>
      <c r="P790" s="223">
        <f>$D790*'Staff Allocation %'!M51</f>
        <v>0</v>
      </c>
      <c r="Q790" s="223">
        <f>$D790*'Staff Allocation %'!N51</f>
        <v>0</v>
      </c>
      <c r="R790" s="223">
        <f>$D790*'Staff Allocation %'!O51</f>
        <v>0</v>
      </c>
      <c r="S790" s="223">
        <f>$D790*'Staff Allocation %'!P51</f>
        <v>0</v>
      </c>
      <c r="T790" s="223">
        <f>$D790*'Staff Allocation %'!Q51</f>
        <v>0</v>
      </c>
      <c r="U790" s="223">
        <f t="shared" si="33"/>
        <v>0</v>
      </c>
    </row>
    <row r="791" spans="2:21" hidden="1" outlineLevel="1" x14ac:dyDescent="0.25">
      <c r="B791" t="str">
        <f>'Staffing Plan'!A53</f>
        <v>Employee 45</v>
      </c>
      <c r="D791" s="124">
        <f>Fringe!W54</f>
        <v>0</v>
      </c>
      <c r="F791" s="223">
        <f>$D791*'Staff Allocation %'!C52</f>
        <v>0</v>
      </c>
      <c r="G791" s="223">
        <f>$D791*'Staff Allocation %'!D52</f>
        <v>0</v>
      </c>
      <c r="H791" s="223">
        <f>$D791*'Staff Allocation %'!E52</f>
        <v>0</v>
      </c>
      <c r="I791" s="223">
        <f>$D791*'Staff Allocation %'!F52</f>
        <v>0</v>
      </c>
      <c r="J791" s="223">
        <f>$D791*'Staff Allocation %'!G52</f>
        <v>0</v>
      </c>
      <c r="K791" s="223">
        <f>$D791*'Staff Allocation %'!H52</f>
        <v>0</v>
      </c>
      <c r="L791" s="223">
        <f>$D791*'Staff Allocation %'!I52</f>
        <v>0</v>
      </c>
      <c r="M791" s="223">
        <f>$D791*'Staff Allocation %'!J52</f>
        <v>0</v>
      </c>
      <c r="N791" s="223">
        <f>$D791*'Staff Allocation %'!K52</f>
        <v>0</v>
      </c>
      <c r="O791" s="223">
        <f>$D791*'Staff Allocation %'!L52</f>
        <v>0</v>
      </c>
      <c r="P791" s="223">
        <f>$D791*'Staff Allocation %'!M52</f>
        <v>0</v>
      </c>
      <c r="Q791" s="223">
        <f>$D791*'Staff Allocation %'!N52</f>
        <v>0</v>
      </c>
      <c r="R791" s="223">
        <f>$D791*'Staff Allocation %'!O52</f>
        <v>0</v>
      </c>
      <c r="S791" s="223">
        <f>$D791*'Staff Allocation %'!P52</f>
        <v>0</v>
      </c>
      <c r="T791" s="223">
        <f>$D791*'Staff Allocation %'!Q52</f>
        <v>0</v>
      </c>
      <c r="U791" s="223">
        <f t="shared" si="33"/>
        <v>0</v>
      </c>
    </row>
    <row r="792" spans="2:21" hidden="1" outlineLevel="1" x14ac:dyDescent="0.25">
      <c r="B792" t="str">
        <f>'Staffing Plan'!A54</f>
        <v>Employee 46</v>
      </c>
      <c r="D792" s="124">
        <f>Fringe!W55</f>
        <v>0</v>
      </c>
      <c r="F792" s="223">
        <f>$D792*'Staff Allocation %'!C53</f>
        <v>0</v>
      </c>
      <c r="G792" s="223">
        <f>$D792*'Staff Allocation %'!D53</f>
        <v>0</v>
      </c>
      <c r="H792" s="223">
        <f>$D792*'Staff Allocation %'!E53</f>
        <v>0</v>
      </c>
      <c r="I792" s="223">
        <f>$D792*'Staff Allocation %'!F53</f>
        <v>0</v>
      </c>
      <c r="J792" s="223">
        <f>$D792*'Staff Allocation %'!G53</f>
        <v>0</v>
      </c>
      <c r="K792" s="223">
        <f>$D792*'Staff Allocation %'!H53</f>
        <v>0</v>
      </c>
      <c r="L792" s="223">
        <f>$D792*'Staff Allocation %'!I53</f>
        <v>0</v>
      </c>
      <c r="M792" s="223">
        <f>$D792*'Staff Allocation %'!J53</f>
        <v>0</v>
      </c>
      <c r="N792" s="223">
        <f>$D792*'Staff Allocation %'!K53</f>
        <v>0</v>
      </c>
      <c r="O792" s="223">
        <f>$D792*'Staff Allocation %'!L53</f>
        <v>0</v>
      </c>
      <c r="P792" s="223">
        <f>$D792*'Staff Allocation %'!M53</f>
        <v>0</v>
      </c>
      <c r="Q792" s="223">
        <f>$D792*'Staff Allocation %'!N53</f>
        <v>0</v>
      </c>
      <c r="R792" s="223">
        <f>$D792*'Staff Allocation %'!O53</f>
        <v>0</v>
      </c>
      <c r="S792" s="223">
        <f>$D792*'Staff Allocation %'!P53</f>
        <v>0</v>
      </c>
      <c r="T792" s="223">
        <f>$D792*'Staff Allocation %'!Q53</f>
        <v>0</v>
      </c>
      <c r="U792" s="223">
        <f t="shared" si="33"/>
        <v>0</v>
      </c>
    </row>
    <row r="793" spans="2:21" hidden="1" outlineLevel="1" x14ac:dyDescent="0.25">
      <c r="B793" t="str">
        <f>'Staffing Plan'!A55</f>
        <v>Employee 47</v>
      </c>
      <c r="D793" s="124">
        <f>Fringe!W56</f>
        <v>0</v>
      </c>
      <c r="F793" s="223">
        <f>$D793*'Staff Allocation %'!C54</f>
        <v>0</v>
      </c>
      <c r="G793" s="223">
        <f>$D793*'Staff Allocation %'!D54</f>
        <v>0</v>
      </c>
      <c r="H793" s="223">
        <f>$D793*'Staff Allocation %'!E54</f>
        <v>0</v>
      </c>
      <c r="I793" s="223">
        <f>$D793*'Staff Allocation %'!F54</f>
        <v>0</v>
      </c>
      <c r="J793" s="223">
        <f>$D793*'Staff Allocation %'!G54</f>
        <v>0</v>
      </c>
      <c r="K793" s="223">
        <f>$D793*'Staff Allocation %'!H54</f>
        <v>0</v>
      </c>
      <c r="L793" s="223">
        <f>$D793*'Staff Allocation %'!I54</f>
        <v>0</v>
      </c>
      <c r="M793" s="223">
        <f>$D793*'Staff Allocation %'!J54</f>
        <v>0</v>
      </c>
      <c r="N793" s="223">
        <f>$D793*'Staff Allocation %'!K54</f>
        <v>0</v>
      </c>
      <c r="O793" s="223">
        <f>$D793*'Staff Allocation %'!L54</f>
        <v>0</v>
      </c>
      <c r="P793" s="223">
        <f>$D793*'Staff Allocation %'!M54</f>
        <v>0</v>
      </c>
      <c r="Q793" s="223">
        <f>$D793*'Staff Allocation %'!N54</f>
        <v>0</v>
      </c>
      <c r="R793" s="223">
        <f>$D793*'Staff Allocation %'!O54</f>
        <v>0</v>
      </c>
      <c r="S793" s="223">
        <f>$D793*'Staff Allocation %'!P54</f>
        <v>0</v>
      </c>
      <c r="T793" s="223">
        <f>$D793*'Staff Allocation %'!Q54</f>
        <v>0</v>
      </c>
      <c r="U793" s="223">
        <f t="shared" si="33"/>
        <v>0</v>
      </c>
    </row>
    <row r="794" spans="2:21" hidden="1" outlineLevel="1" x14ac:dyDescent="0.25">
      <c r="B794" t="str">
        <f>'Staffing Plan'!A56</f>
        <v>Employee 48</v>
      </c>
      <c r="D794" s="124">
        <f>Fringe!W57</f>
        <v>0</v>
      </c>
      <c r="F794" s="223">
        <f>$D794*'Staff Allocation %'!C55</f>
        <v>0</v>
      </c>
      <c r="G794" s="223">
        <f>$D794*'Staff Allocation %'!D55</f>
        <v>0</v>
      </c>
      <c r="H794" s="223">
        <f>$D794*'Staff Allocation %'!E55</f>
        <v>0</v>
      </c>
      <c r="I794" s="223">
        <f>$D794*'Staff Allocation %'!F55</f>
        <v>0</v>
      </c>
      <c r="J794" s="223">
        <f>$D794*'Staff Allocation %'!G55</f>
        <v>0</v>
      </c>
      <c r="K794" s="223">
        <f>$D794*'Staff Allocation %'!H55</f>
        <v>0</v>
      </c>
      <c r="L794" s="223">
        <f>$D794*'Staff Allocation %'!I55</f>
        <v>0</v>
      </c>
      <c r="M794" s="223">
        <f>$D794*'Staff Allocation %'!J55</f>
        <v>0</v>
      </c>
      <c r="N794" s="223">
        <f>$D794*'Staff Allocation %'!K55</f>
        <v>0</v>
      </c>
      <c r="O794" s="223">
        <f>$D794*'Staff Allocation %'!L55</f>
        <v>0</v>
      </c>
      <c r="P794" s="223">
        <f>$D794*'Staff Allocation %'!M55</f>
        <v>0</v>
      </c>
      <c r="Q794" s="223">
        <f>$D794*'Staff Allocation %'!N55</f>
        <v>0</v>
      </c>
      <c r="R794" s="223">
        <f>$D794*'Staff Allocation %'!O55</f>
        <v>0</v>
      </c>
      <c r="S794" s="223">
        <f>$D794*'Staff Allocation %'!P55</f>
        <v>0</v>
      </c>
      <c r="T794" s="223">
        <f>$D794*'Staff Allocation %'!Q55</f>
        <v>0</v>
      </c>
      <c r="U794" s="223">
        <f t="shared" si="33"/>
        <v>0</v>
      </c>
    </row>
    <row r="795" spans="2:21" hidden="1" outlineLevel="1" x14ac:dyDescent="0.25">
      <c r="B795" t="str">
        <f>'Staffing Plan'!A57</f>
        <v>Employee 49</v>
      </c>
      <c r="D795" s="124">
        <f>Fringe!W58</f>
        <v>0</v>
      </c>
      <c r="F795" s="223">
        <f>$D795*'Staff Allocation %'!C56</f>
        <v>0</v>
      </c>
      <c r="G795" s="223">
        <f>$D795*'Staff Allocation %'!D56</f>
        <v>0</v>
      </c>
      <c r="H795" s="223">
        <f>$D795*'Staff Allocation %'!E56</f>
        <v>0</v>
      </c>
      <c r="I795" s="223">
        <f>$D795*'Staff Allocation %'!F56</f>
        <v>0</v>
      </c>
      <c r="J795" s="223">
        <f>$D795*'Staff Allocation %'!G56</f>
        <v>0</v>
      </c>
      <c r="K795" s="223">
        <f>$D795*'Staff Allocation %'!H56</f>
        <v>0</v>
      </c>
      <c r="L795" s="223">
        <f>$D795*'Staff Allocation %'!I56</f>
        <v>0</v>
      </c>
      <c r="M795" s="223">
        <f>$D795*'Staff Allocation %'!J56</f>
        <v>0</v>
      </c>
      <c r="N795" s="223">
        <f>$D795*'Staff Allocation %'!K56</f>
        <v>0</v>
      </c>
      <c r="O795" s="223">
        <f>$D795*'Staff Allocation %'!L56</f>
        <v>0</v>
      </c>
      <c r="P795" s="223">
        <f>$D795*'Staff Allocation %'!M56</f>
        <v>0</v>
      </c>
      <c r="Q795" s="223">
        <f>$D795*'Staff Allocation %'!N56</f>
        <v>0</v>
      </c>
      <c r="R795" s="223">
        <f>$D795*'Staff Allocation %'!O56</f>
        <v>0</v>
      </c>
      <c r="S795" s="223">
        <f>$D795*'Staff Allocation %'!P56</f>
        <v>0</v>
      </c>
      <c r="T795" s="223">
        <f>$D795*'Staff Allocation %'!Q56</f>
        <v>0</v>
      </c>
      <c r="U795" s="223">
        <f t="shared" si="33"/>
        <v>0</v>
      </c>
    </row>
    <row r="796" spans="2:21" hidden="1" outlineLevel="1" x14ac:dyDescent="0.25">
      <c r="B796" t="str">
        <f>'Staffing Plan'!A58</f>
        <v>Employee 50</v>
      </c>
      <c r="D796" s="124">
        <f>Fringe!W59</f>
        <v>0</v>
      </c>
      <c r="F796" s="223">
        <f>$D796*'Staff Allocation %'!C57</f>
        <v>0</v>
      </c>
      <c r="G796" s="223">
        <f>$D796*'Staff Allocation %'!D57</f>
        <v>0</v>
      </c>
      <c r="H796" s="223">
        <f>$D796*'Staff Allocation %'!E57</f>
        <v>0</v>
      </c>
      <c r="I796" s="223">
        <f>$D796*'Staff Allocation %'!F57</f>
        <v>0</v>
      </c>
      <c r="J796" s="223">
        <f>$D796*'Staff Allocation %'!G57</f>
        <v>0</v>
      </c>
      <c r="K796" s="223">
        <f>$D796*'Staff Allocation %'!H57</f>
        <v>0</v>
      </c>
      <c r="L796" s="223">
        <f>$D796*'Staff Allocation %'!I57</f>
        <v>0</v>
      </c>
      <c r="M796" s="223">
        <f>$D796*'Staff Allocation %'!J57</f>
        <v>0</v>
      </c>
      <c r="N796" s="223">
        <f>$D796*'Staff Allocation %'!K57</f>
        <v>0</v>
      </c>
      <c r="O796" s="223">
        <f>$D796*'Staff Allocation %'!L57</f>
        <v>0</v>
      </c>
      <c r="P796" s="223">
        <f>$D796*'Staff Allocation %'!M57</f>
        <v>0</v>
      </c>
      <c r="Q796" s="223">
        <f>$D796*'Staff Allocation %'!N57</f>
        <v>0</v>
      </c>
      <c r="R796" s="223">
        <f>$D796*'Staff Allocation %'!O57</f>
        <v>0</v>
      </c>
      <c r="S796" s="223">
        <f>$D796*'Staff Allocation %'!P57</f>
        <v>0</v>
      </c>
      <c r="T796" s="223">
        <f>$D796*'Staff Allocation %'!Q57</f>
        <v>0</v>
      </c>
      <c r="U796" s="223">
        <f t="shared" si="33"/>
        <v>0</v>
      </c>
    </row>
    <row r="797" spans="2:21" hidden="1" outlineLevel="1" x14ac:dyDescent="0.25">
      <c r="B797" t="str">
        <f>'Staffing Plan'!A59</f>
        <v>Employee 51</v>
      </c>
      <c r="D797" s="124">
        <f>Fringe!W60</f>
        <v>0</v>
      </c>
      <c r="F797" s="223">
        <f>$D797*'Staff Allocation %'!C58</f>
        <v>0</v>
      </c>
      <c r="G797" s="223">
        <f>$D797*'Staff Allocation %'!D58</f>
        <v>0</v>
      </c>
      <c r="H797" s="223">
        <f>$D797*'Staff Allocation %'!E58</f>
        <v>0</v>
      </c>
      <c r="I797" s="223">
        <f>$D797*'Staff Allocation %'!F58</f>
        <v>0</v>
      </c>
      <c r="J797" s="223">
        <f>$D797*'Staff Allocation %'!G58</f>
        <v>0</v>
      </c>
      <c r="K797" s="223">
        <f>$D797*'Staff Allocation %'!H58</f>
        <v>0</v>
      </c>
      <c r="L797" s="223">
        <f>$D797*'Staff Allocation %'!I58</f>
        <v>0</v>
      </c>
      <c r="M797" s="223">
        <f>$D797*'Staff Allocation %'!J58</f>
        <v>0</v>
      </c>
      <c r="N797" s="223">
        <f>$D797*'Staff Allocation %'!K58</f>
        <v>0</v>
      </c>
      <c r="O797" s="223">
        <f>$D797*'Staff Allocation %'!L58</f>
        <v>0</v>
      </c>
      <c r="P797" s="223">
        <f>$D797*'Staff Allocation %'!M58</f>
        <v>0</v>
      </c>
      <c r="Q797" s="223">
        <f>$D797*'Staff Allocation %'!N58</f>
        <v>0</v>
      </c>
      <c r="R797" s="223">
        <f>$D797*'Staff Allocation %'!O58</f>
        <v>0</v>
      </c>
      <c r="S797" s="223">
        <f>$D797*'Staff Allocation %'!P58</f>
        <v>0</v>
      </c>
      <c r="T797" s="223">
        <f>$D797*'Staff Allocation %'!Q58</f>
        <v>0</v>
      </c>
      <c r="U797" s="223">
        <f t="shared" si="33"/>
        <v>0</v>
      </c>
    </row>
    <row r="798" spans="2:21" hidden="1" outlineLevel="1" x14ac:dyDescent="0.25">
      <c r="B798" t="str">
        <f>'Staffing Plan'!A60</f>
        <v>Employee 52</v>
      </c>
      <c r="D798" s="124">
        <f>Fringe!W61</f>
        <v>0</v>
      </c>
      <c r="F798" s="223">
        <f>$D798*'Staff Allocation %'!C59</f>
        <v>0</v>
      </c>
      <c r="G798" s="223">
        <f>$D798*'Staff Allocation %'!D59</f>
        <v>0</v>
      </c>
      <c r="H798" s="223">
        <f>$D798*'Staff Allocation %'!E59</f>
        <v>0</v>
      </c>
      <c r="I798" s="223">
        <f>$D798*'Staff Allocation %'!F59</f>
        <v>0</v>
      </c>
      <c r="J798" s="223">
        <f>$D798*'Staff Allocation %'!G59</f>
        <v>0</v>
      </c>
      <c r="K798" s="223">
        <f>$D798*'Staff Allocation %'!H59</f>
        <v>0</v>
      </c>
      <c r="L798" s="223">
        <f>$D798*'Staff Allocation %'!I59</f>
        <v>0</v>
      </c>
      <c r="M798" s="223">
        <f>$D798*'Staff Allocation %'!J59</f>
        <v>0</v>
      </c>
      <c r="N798" s="223">
        <f>$D798*'Staff Allocation %'!K59</f>
        <v>0</v>
      </c>
      <c r="O798" s="223">
        <f>$D798*'Staff Allocation %'!L59</f>
        <v>0</v>
      </c>
      <c r="P798" s="223">
        <f>$D798*'Staff Allocation %'!M59</f>
        <v>0</v>
      </c>
      <c r="Q798" s="223">
        <f>$D798*'Staff Allocation %'!N59</f>
        <v>0</v>
      </c>
      <c r="R798" s="223">
        <f>$D798*'Staff Allocation %'!O59</f>
        <v>0</v>
      </c>
      <c r="S798" s="223">
        <f>$D798*'Staff Allocation %'!P59</f>
        <v>0</v>
      </c>
      <c r="T798" s="223">
        <f>$D798*'Staff Allocation %'!Q59</f>
        <v>0</v>
      </c>
      <c r="U798" s="223">
        <f t="shared" si="33"/>
        <v>0</v>
      </c>
    </row>
    <row r="799" spans="2:21" hidden="1" outlineLevel="1" x14ac:dyDescent="0.25">
      <c r="B799" t="str">
        <f>'Staffing Plan'!A61</f>
        <v>Employee 53</v>
      </c>
      <c r="D799" s="124">
        <f>Fringe!W62</f>
        <v>0</v>
      </c>
      <c r="F799" s="223">
        <f>$D799*'Staff Allocation %'!C60</f>
        <v>0</v>
      </c>
      <c r="G799" s="223">
        <f>$D799*'Staff Allocation %'!D60</f>
        <v>0</v>
      </c>
      <c r="H799" s="223">
        <f>$D799*'Staff Allocation %'!E60</f>
        <v>0</v>
      </c>
      <c r="I799" s="223">
        <f>$D799*'Staff Allocation %'!F60</f>
        <v>0</v>
      </c>
      <c r="J799" s="223">
        <f>$D799*'Staff Allocation %'!G60</f>
        <v>0</v>
      </c>
      <c r="K799" s="223">
        <f>$D799*'Staff Allocation %'!H60</f>
        <v>0</v>
      </c>
      <c r="L799" s="223">
        <f>$D799*'Staff Allocation %'!I60</f>
        <v>0</v>
      </c>
      <c r="M799" s="223">
        <f>$D799*'Staff Allocation %'!J60</f>
        <v>0</v>
      </c>
      <c r="N799" s="223">
        <f>$D799*'Staff Allocation %'!K60</f>
        <v>0</v>
      </c>
      <c r="O799" s="223">
        <f>$D799*'Staff Allocation %'!L60</f>
        <v>0</v>
      </c>
      <c r="P799" s="223">
        <f>$D799*'Staff Allocation %'!M60</f>
        <v>0</v>
      </c>
      <c r="Q799" s="223">
        <f>$D799*'Staff Allocation %'!N60</f>
        <v>0</v>
      </c>
      <c r="R799" s="223">
        <f>$D799*'Staff Allocation %'!O60</f>
        <v>0</v>
      </c>
      <c r="S799" s="223">
        <f>$D799*'Staff Allocation %'!P60</f>
        <v>0</v>
      </c>
      <c r="T799" s="223">
        <f>$D799*'Staff Allocation %'!Q60</f>
        <v>0</v>
      </c>
      <c r="U799" s="223">
        <f t="shared" si="33"/>
        <v>0</v>
      </c>
    </row>
    <row r="800" spans="2:21" hidden="1" outlineLevel="1" x14ac:dyDescent="0.25">
      <c r="B800" t="str">
        <f>'Staffing Plan'!A62</f>
        <v>Employee 54</v>
      </c>
      <c r="D800" s="124">
        <f>Fringe!W63</f>
        <v>0</v>
      </c>
      <c r="F800" s="223">
        <f>$D800*'Staff Allocation %'!C61</f>
        <v>0</v>
      </c>
      <c r="G800" s="223">
        <f>$D800*'Staff Allocation %'!D61</f>
        <v>0</v>
      </c>
      <c r="H800" s="223">
        <f>$D800*'Staff Allocation %'!E61</f>
        <v>0</v>
      </c>
      <c r="I800" s="223">
        <f>$D800*'Staff Allocation %'!F61</f>
        <v>0</v>
      </c>
      <c r="J800" s="223">
        <f>$D800*'Staff Allocation %'!G61</f>
        <v>0</v>
      </c>
      <c r="K800" s="223">
        <f>$D800*'Staff Allocation %'!H61</f>
        <v>0</v>
      </c>
      <c r="L800" s="223">
        <f>$D800*'Staff Allocation %'!I61</f>
        <v>0</v>
      </c>
      <c r="M800" s="223">
        <f>$D800*'Staff Allocation %'!J61</f>
        <v>0</v>
      </c>
      <c r="N800" s="223">
        <f>$D800*'Staff Allocation %'!K61</f>
        <v>0</v>
      </c>
      <c r="O800" s="223">
        <f>$D800*'Staff Allocation %'!L61</f>
        <v>0</v>
      </c>
      <c r="P800" s="223">
        <f>$D800*'Staff Allocation %'!M61</f>
        <v>0</v>
      </c>
      <c r="Q800" s="223">
        <f>$D800*'Staff Allocation %'!N61</f>
        <v>0</v>
      </c>
      <c r="R800" s="223">
        <f>$D800*'Staff Allocation %'!O61</f>
        <v>0</v>
      </c>
      <c r="S800" s="223">
        <f>$D800*'Staff Allocation %'!P61</f>
        <v>0</v>
      </c>
      <c r="T800" s="223">
        <f>$D800*'Staff Allocation %'!Q61</f>
        <v>0</v>
      </c>
      <c r="U800" s="223">
        <f t="shared" si="33"/>
        <v>0</v>
      </c>
    </row>
    <row r="801" spans="2:21" hidden="1" outlineLevel="1" x14ac:dyDescent="0.25">
      <c r="B801" t="str">
        <f>'Staffing Plan'!A63</f>
        <v>Employee 55</v>
      </c>
      <c r="D801" s="124">
        <f>Fringe!W64</f>
        <v>0</v>
      </c>
      <c r="F801" s="223">
        <f>$D801*'Staff Allocation %'!C62</f>
        <v>0</v>
      </c>
      <c r="G801" s="223">
        <f>$D801*'Staff Allocation %'!D62</f>
        <v>0</v>
      </c>
      <c r="H801" s="223">
        <f>$D801*'Staff Allocation %'!E62</f>
        <v>0</v>
      </c>
      <c r="I801" s="223">
        <f>$D801*'Staff Allocation %'!F62</f>
        <v>0</v>
      </c>
      <c r="J801" s="223">
        <f>$D801*'Staff Allocation %'!G62</f>
        <v>0</v>
      </c>
      <c r="K801" s="223">
        <f>$D801*'Staff Allocation %'!H62</f>
        <v>0</v>
      </c>
      <c r="L801" s="223">
        <f>$D801*'Staff Allocation %'!I62</f>
        <v>0</v>
      </c>
      <c r="M801" s="223">
        <f>$D801*'Staff Allocation %'!J62</f>
        <v>0</v>
      </c>
      <c r="N801" s="223">
        <f>$D801*'Staff Allocation %'!K62</f>
        <v>0</v>
      </c>
      <c r="O801" s="223">
        <f>$D801*'Staff Allocation %'!L62</f>
        <v>0</v>
      </c>
      <c r="P801" s="223">
        <f>$D801*'Staff Allocation %'!M62</f>
        <v>0</v>
      </c>
      <c r="Q801" s="223">
        <f>$D801*'Staff Allocation %'!N62</f>
        <v>0</v>
      </c>
      <c r="R801" s="223">
        <f>$D801*'Staff Allocation %'!O62</f>
        <v>0</v>
      </c>
      <c r="S801" s="223">
        <f>$D801*'Staff Allocation %'!P62</f>
        <v>0</v>
      </c>
      <c r="T801" s="223">
        <f>$D801*'Staff Allocation %'!Q62</f>
        <v>0</v>
      </c>
      <c r="U801" s="223">
        <f t="shared" si="33"/>
        <v>0</v>
      </c>
    </row>
    <row r="802" spans="2:21" hidden="1" outlineLevel="1" x14ac:dyDescent="0.25">
      <c r="B802" t="str">
        <f>'Staffing Plan'!A64</f>
        <v>Employee 56</v>
      </c>
      <c r="D802" s="124">
        <f>Fringe!W65</f>
        <v>0</v>
      </c>
      <c r="F802" s="223">
        <f>$D802*'Staff Allocation %'!C63</f>
        <v>0</v>
      </c>
      <c r="G802" s="223">
        <f>$D802*'Staff Allocation %'!D63</f>
        <v>0</v>
      </c>
      <c r="H802" s="223">
        <f>$D802*'Staff Allocation %'!E63</f>
        <v>0</v>
      </c>
      <c r="I802" s="223">
        <f>$D802*'Staff Allocation %'!F63</f>
        <v>0</v>
      </c>
      <c r="J802" s="223">
        <f>$D802*'Staff Allocation %'!G63</f>
        <v>0</v>
      </c>
      <c r="K802" s="223">
        <f>$D802*'Staff Allocation %'!H63</f>
        <v>0</v>
      </c>
      <c r="L802" s="223">
        <f>$D802*'Staff Allocation %'!I63</f>
        <v>0</v>
      </c>
      <c r="M802" s="223">
        <f>$D802*'Staff Allocation %'!J63</f>
        <v>0</v>
      </c>
      <c r="N802" s="223">
        <f>$D802*'Staff Allocation %'!K63</f>
        <v>0</v>
      </c>
      <c r="O802" s="223">
        <f>$D802*'Staff Allocation %'!L63</f>
        <v>0</v>
      </c>
      <c r="P802" s="223">
        <f>$D802*'Staff Allocation %'!M63</f>
        <v>0</v>
      </c>
      <c r="Q802" s="223">
        <f>$D802*'Staff Allocation %'!N63</f>
        <v>0</v>
      </c>
      <c r="R802" s="223">
        <f>$D802*'Staff Allocation %'!O63</f>
        <v>0</v>
      </c>
      <c r="S802" s="223">
        <f>$D802*'Staff Allocation %'!P63</f>
        <v>0</v>
      </c>
      <c r="T802" s="223">
        <f>$D802*'Staff Allocation %'!Q63</f>
        <v>0</v>
      </c>
      <c r="U802" s="223">
        <f t="shared" si="33"/>
        <v>0</v>
      </c>
    </row>
    <row r="803" spans="2:21" hidden="1" outlineLevel="1" x14ac:dyDescent="0.25">
      <c r="B803" t="str">
        <f>'Staffing Plan'!A65</f>
        <v>Employee 57</v>
      </c>
      <c r="D803" s="124">
        <f>Fringe!W66</f>
        <v>0</v>
      </c>
      <c r="F803" s="223">
        <f>$D803*'Staff Allocation %'!C64</f>
        <v>0</v>
      </c>
      <c r="G803" s="223">
        <f>$D803*'Staff Allocation %'!D64</f>
        <v>0</v>
      </c>
      <c r="H803" s="223">
        <f>$D803*'Staff Allocation %'!E64</f>
        <v>0</v>
      </c>
      <c r="I803" s="223">
        <f>$D803*'Staff Allocation %'!F64</f>
        <v>0</v>
      </c>
      <c r="J803" s="223">
        <f>$D803*'Staff Allocation %'!G64</f>
        <v>0</v>
      </c>
      <c r="K803" s="223">
        <f>$D803*'Staff Allocation %'!H64</f>
        <v>0</v>
      </c>
      <c r="L803" s="223">
        <f>$D803*'Staff Allocation %'!I64</f>
        <v>0</v>
      </c>
      <c r="M803" s="223">
        <f>$D803*'Staff Allocation %'!J64</f>
        <v>0</v>
      </c>
      <c r="N803" s="223">
        <f>$D803*'Staff Allocation %'!K64</f>
        <v>0</v>
      </c>
      <c r="O803" s="223">
        <f>$D803*'Staff Allocation %'!L64</f>
        <v>0</v>
      </c>
      <c r="P803" s="223">
        <f>$D803*'Staff Allocation %'!M64</f>
        <v>0</v>
      </c>
      <c r="Q803" s="223">
        <f>$D803*'Staff Allocation %'!N64</f>
        <v>0</v>
      </c>
      <c r="R803" s="223">
        <f>$D803*'Staff Allocation %'!O64</f>
        <v>0</v>
      </c>
      <c r="S803" s="223">
        <f>$D803*'Staff Allocation %'!P64</f>
        <v>0</v>
      </c>
      <c r="T803" s="223">
        <f>$D803*'Staff Allocation %'!Q64</f>
        <v>0</v>
      </c>
      <c r="U803" s="223">
        <f t="shared" si="33"/>
        <v>0</v>
      </c>
    </row>
    <row r="804" spans="2:21" hidden="1" outlineLevel="1" x14ac:dyDescent="0.25">
      <c r="B804" t="str">
        <f>'Staffing Plan'!A66</f>
        <v>Employee 58</v>
      </c>
      <c r="D804" s="124">
        <f>Fringe!W67</f>
        <v>0</v>
      </c>
      <c r="F804" s="223">
        <f>$D804*'Staff Allocation %'!C65</f>
        <v>0</v>
      </c>
      <c r="G804" s="223">
        <f>$D804*'Staff Allocation %'!D65</f>
        <v>0</v>
      </c>
      <c r="H804" s="223">
        <f>$D804*'Staff Allocation %'!E65</f>
        <v>0</v>
      </c>
      <c r="I804" s="223">
        <f>$D804*'Staff Allocation %'!F65</f>
        <v>0</v>
      </c>
      <c r="J804" s="223">
        <f>$D804*'Staff Allocation %'!G65</f>
        <v>0</v>
      </c>
      <c r="K804" s="223">
        <f>$D804*'Staff Allocation %'!H65</f>
        <v>0</v>
      </c>
      <c r="L804" s="223">
        <f>$D804*'Staff Allocation %'!I65</f>
        <v>0</v>
      </c>
      <c r="M804" s="223">
        <f>$D804*'Staff Allocation %'!J65</f>
        <v>0</v>
      </c>
      <c r="N804" s="223">
        <f>$D804*'Staff Allocation %'!K65</f>
        <v>0</v>
      </c>
      <c r="O804" s="223">
        <f>$D804*'Staff Allocation %'!L65</f>
        <v>0</v>
      </c>
      <c r="P804" s="223">
        <f>$D804*'Staff Allocation %'!M65</f>
        <v>0</v>
      </c>
      <c r="Q804" s="223">
        <f>$D804*'Staff Allocation %'!N65</f>
        <v>0</v>
      </c>
      <c r="R804" s="223">
        <f>$D804*'Staff Allocation %'!O65</f>
        <v>0</v>
      </c>
      <c r="S804" s="223">
        <f>$D804*'Staff Allocation %'!P65</f>
        <v>0</v>
      </c>
      <c r="T804" s="223">
        <f>$D804*'Staff Allocation %'!Q65</f>
        <v>0</v>
      </c>
      <c r="U804" s="223">
        <f t="shared" si="33"/>
        <v>0</v>
      </c>
    </row>
    <row r="805" spans="2:21" hidden="1" outlineLevel="1" x14ac:dyDescent="0.25">
      <c r="B805" t="str">
        <f>'Staffing Plan'!A67</f>
        <v>Employee 59</v>
      </c>
      <c r="D805" s="124">
        <f>Fringe!W68</f>
        <v>0</v>
      </c>
      <c r="F805" s="223">
        <f>$D805*'Staff Allocation %'!C66</f>
        <v>0</v>
      </c>
      <c r="G805" s="223">
        <f>$D805*'Staff Allocation %'!D66</f>
        <v>0</v>
      </c>
      <c r="H805" s="223">
        <f>$D805*'Staff Allocation %'!E66</f>
        <v>0</v>
      </c>
      <c r="I805" s="223">
        <f>$D805*'Staff Allocation %'!F66</f>
        <v>0</v>
      </c>
      <c r="J805" s="223">
        <f>$D805*'Staff Allocation %'!G66</f>
        <v>0</v>
      </c>
      <c r="K805" s="223">
        <f>$D805*'Staff Allocation %'!H66</f>
        <v>0</v>
      </c>
      <c r="L805" s="223">
        <f>$D805*'Staff Allocation %'!I66</f>
        <v>0</v>
      </c>
      <c r="M805" s="223">
        <f>$D805*'Staff Allocation %'!J66</f>
        <v>0</v>
      </c>
      <c r="N805" s="223">
        <f>$D805*'Staff Allocation %'!K66</f>
        <v>0</v>
      </c>
      <c r="O805" s="223">
        <f>$D805*'Staff Allocation %'!L66</f>
        <v>0</v>
      </c>
      <c r="P805" s="223">
        <f>$D805*'Staff Allocation %'!M66</f>
        <v>0</v>
      </c>
      <c r="Q805" s="223">
        <f>$D805*'Staff Allocation %'!N66</f>
        <v>0</v>
      </c>
      <c r="R805" s="223">
        <f>$D805*'Staff Allocation %'!O66</f>
        <v>0</v>
      </c>
      <c r="S805" s="223">
        <f>$D805*'Staff Allocation %'!P66</f>
        <v>0</v>
      </c>
      <c r="T805" s="223">
        <f>$D805*'Staff Allocation %'!Q66</f>
        <v>0</v>
      </c>
      <c r="U805" s="223">
        <f t="shared" si="33"/>
        <v>0</v>
      </c>
    </row>
    <row r="806" spans="2:21" hidden="1" outlineLevel="1" x14ac:dyDescent="0.25">
      <c r="B806" t="str">
        <f>'Staffing Plan'!A68</f>
        <v>Employee 60</v>
      </c>
      <c r="D806" s="124">
        <f>Fringe!W69</f>
        <v>0</v>
      </c>
      <c r="F806" s="223">
        <f>$D806*'Staff Allocation %'!C67</f>
        <v>0</v>
      </c>
      <c r="G806" s="223">
        <f>$D806*'Staff Allocation %'!D67</f>
        <v>0</v>
      </c>
      <c r="H806" s="223">
        <f>$D806*'Staff Allocation %'!E67</f>
        <v>0</v>
      </c>
      <c r="I806" s="223">
        <f>$D806*'Staff Allocation %'!F67</f>
        <v>0</v>
      </c>
      <c r="J806" s="223">
        <f>$D806*'Staff Allocation %'!G67</f>
        <v>0</v>
      </c>
      <c r="K806" s="223">
        <f>$D806*'Staff Allocation %'!H67</f>
        <v>0</v>
      </c>
      <c r="L806" s="223">
        <f>$D806*'Staff Allocation %'!I67</f>
        <v>0</v>
      </c>
      <c r="M806" s="223">
        <f>$D806*'Staff Allocation %'!J67</f>
        <v>0</v>
      </c>
      <c r="N806" s="223">
        <f>$D806*'Staff Allocation %'!K67</f>
        <v>0</v>
      </c>
      <c r="O806" s="223">
        <f>$D806*'Staff Allocation %'!L67</f>
        <v>0</v>
      </c>
      <c r="P806" s="223">
        <f>$D806*'Staff Allocation %'!M67</f>
        <v>0</v>
      </c>
      <c r="Q806" s="223">
        <f>$D806*'Staff Allocation %'!N67</f>
        <v>0</v>
      </c>
      <c r="R806" s="223">
        <f>$D806*'Staff Allocation %'!O67</f>
        <v>0</v>
      </c>
      <c r="S806" s="223">
        <f>$D806*'Staff Allocation %'!P67</f>
        <v>0</v>
      </c>
      <c r="T806" s="223">
        <f>$D806*'Staff Allocation %'!Q67</f>
        <v>0</v>
      </c>
      <c r="U806" s="223">
        <f t="shared" si="33"/>
        <v>0</v>
      </c>
    </row>
    <row r="807" spans="2:21" ht="15.75" collapsed="1" thickBot="1" x14ac:dyDescent="0.3">
      <c r="B807" s="19" t="s">
        <v>16</v>
      </c>
      <c r="D807" s="124">
        <f>Fringe!W71</f>
        <v>84.046297524933351</v>
      </c>
      <c r="E807" s="242"/>
      <c r="F807" s="244">
        <f>SUM(F747:F806)</f>
        <v>59.681737621033342</v>
      </c>
      <c r="G807" s="244">
        <f t="shared" ref="G807:U807" si="34">SUM(G747:G806)</f>
        <v>1.048</v>
      </c>
      <c r="H807" s="244">
        <f t="shared" si="34"/>
        <v>18.4599242251</v>
      </c>
      <c r="I807" s="244">
        <f t="shared" si="34"/>
        <v>0</v>
      </c>
      <c r="J807" s="244">
        <f t="shared" si="34"/>
        <v>0</v>
      </c>
      <c r="K807" s="244">
        <f t="shared" si="34"/>
        <v>0</v>
      </c>
      <c r="L807" s="244">
        <f t="shared" si="34"/>
        <v>0</v>
      </c>
      <c r="M807" s="244">
        <f t="shared" si="34"/>
        <v>0</v>
      </c>
      <c r="N807" s="244">
        <f t="shared" si="34"/>
        <v>0</v>
      </c>
      <c r="O807" s="244">
        <f t="shared" si="34"/>
        <v>0</v>
      </c>
      <c r="P807" s="244">
        <f t="shared" si="34"/>
        <v>0</v>
      </c>
      <c r="Q807" s="244">
        <f t="shared" si="34"/>
        <v>0</v>
      </c>
      <c r="R807" s="244">
        <f t="shared" si="34"/>
        <v>0</v>
      </c>
      <c r="S807" s="244">
        <f t="shared" si="34"/>
        <v>0</v>
      </c>
      <c r="T807" s="244">
        <f t="shared" si="34"/>
        <v>0</v>
      </c>
      <c r="U807" s="244">
        <f t="shared" si="34"/>
        <v>79.189661846133333</v>
      </c>
    </row>
    <row r="808" spans="2:21" ht="15.75" thickTop="1" x14ac:dyDescent="0.25"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/>
      <c r="Q808" s="124"/>
      <c r="R808" s="124"/>
      <c r="S808" s="124"/>
      <c r="T808" s="124"/>
      <c r="U808" s="124"/>
    </row>
    <row r="809" spans="2:21" x14ac:dyDescent="0.25">
      <c r="B809" s="19" t="s">
        <v>289</v>
      </c>
      <c r="F809" s="247">
        <f>F807/$D$807</f>
        <v>0.71010549397881606</v>
      </c>
      <c r="G809" s="247">
        <f t="shared" ref="G809:U809" si="35">G807/$D$807</f>
        <v>1.2469317874342986E-2</v>
      </c>
      <c r="H809" s="247">
        <f t="shared" si="35"/>
        <v>0.21963994570520659</v>
      </c>
      <c r="I809" s="247">
        <f t="shared" si="35"/>
        <v>0</v>
      </c>
      <c r="J809" s="247">
        <f t="shared" si="35"/>
        <v>0</v>
      </c>
      <c r="K809" s="247">
        <f t="shared" si="35"/>
        <v>0</v>
      </c>
      <c r="L809" s="247">
        <f t="shared" si="35"/>
        <v>0</v>
      </c>
      <c r="M809" s="247">
        <f t="shared" si="35"/>
        <v>0</v>
      </c>
      <c r="N809" s="247">
        <f t="shared" si="35"/>
        <v>0</v>
      </c>
      <c r="O809" s="247">
        <f t="shared" si="35"/>
        <v>0</v>
      </c>
      <c r="P809" s="247">
        <f t="shared" si="35"/>
        <v>0</v>
      </c>
      <c r="Q809" s="247">
        <f t="shared" si="35"/>
        <v>0</v>
      </c>
      <c r="R809" s="247">
        <f t="shared" si="35"/>
        <v>0</v>
      </c>
      <c r="S809" s="247">
        <f t="shared" si="35"/>
        <v>0</v>
      </c>
      <c r="T809" s="247">
        <f t="shared" si="35"/>
        <v>0</v>
      </c>
      <c r="U809" s="247">
        <f t="shared" si="35"/>
        <v>0.94221475755836548</v>
      </c>
    </row>
    <row r="810" spans="2:21" x14ac:dyDescent="0.25">
      <c r="B810" s="19"/>
      <c r="F810" s="226"/>
      <c r="G810" s="226"/>
      <c r="H810" s="226"/>
      <c r="I810" s="226"/>
      <c r="J810" s="226"/>
      <c r="K810" s="226"/>
      <c r="L810" s="226"/>
      <c r="M810" s="226"/>
      <c r="N810" s="226"/>
      <c r="O810" s="226"/>
      <c r="P810" s="226"/>
      <c r="Q810" s="226"/>
      <c r="R810" s="226"/>
      <c r="S810" s="226"/>
      <c r="T810" s="226"/>
      <c r="U810" s="226"/>
    </row>
    <row r="811" spans="2:21" x14ac:dyDescent="0.25">
      <c r="B811" s="19"/>
      <c r="F811" s="226"/>
      <c r="G811" s="226"/>
      <c r="H811" s="226"/>
      <c r="I811" s="226"/>
      <c r="J811" s="226"/>
      <c r="K811" s="226"/>
      <c r="L811" s="226"/>
      <c r="M811" s="226"/>
      <c r="N811" s="226"/>
      <c r="O811" s="226"/>
      <c r="P811" s="226"/>
      <c r="Q811" s="226"/>
      <c r="R811" s="226"/>
      <c r="S811" s="226"/>
      <c r="T811" s="226"/>
      <c r="U811" s="226"/>
    </row>
    <row r="812" spans="2:21" x14ac:dyDescent="0.25">
      <c r="B812" s="237" t="s">
        <v>117</v>
      </c>
      <c r="C812" s="238"/>
      <c r="D812" s="239"/>
      <c r="E812" s="238"/>
      <c r="F812" s="116">
        <f>'Budget Summary'!I$5</f>
        <v>0</v>
      </c>
      <c r="G812" s="116">
        <f>'Budget Summary'!J$5</f>
        <v>0</v>
      </c>
      <c r="H812" s="116">
        <f>'Budget Summary'!K$5</f>
        <v>0</v>
      </c>
      <c r="I812" s="116">
        <f>'Budget Summary'!L$5</f>
        <v>0</v>
      </c>
      <c r="J812" s="116">
        <f>'Budget Summary'!M$5</f>
        <v>0</v>
      </c>
      <c r="K812" s="116">
        <f>'Budget Summary'!N$5</f>
        <v>0</v>
      </c>
      <c r="L812" s="116">
        <f>'Budget Summary'!O$5</f>
        <v>0</v>
      </c>
      <c r="M812" s="116">
        <f>'Budget Summary'!P$5</f>
        <v>0</v>
      </c>
      <c r="N812" s="116">
        <f>'Budget Summary'!Q$5</f>
        <v>0</v>
      </c>
      <c r="O812" s="116">
        <f>'Budget Summary'!R$5</f>
        <v>0</v>
      </c>
      <c r="P812" s="116">
        <f>'Budget Summary'!S$5</f>
        <v>0</v>
      </c>
      <c r="Q812" s="116">
        <f>'Budget Summary'!T$5</f>
        <v>0</v>
      </c>
      <c r="R812" s="116">
        <f>'Budget Summary'!U$5</f>
        <v>0</v>
      </c>
      <c r="S812" s="116">
        <f>'Budget Summary'!V$5</f>
        <v>0</v>
      </c>
      <c r="T812" s="116">
        <f>'Budget Summary'!W$5</f>
        <v>0</v>
      </c>
      <c r="U812" s="116" t="s">
        <v>285</v>
      </c>
    </row>
    <row r="813" spans="2:21" ht="51.75" x14ac:dyDescent="0.25">
      <c r="B813" s="20" t="s">
        <v>185</v>
      </c>
      <c r="C813" s="20"/>
      <c r="D813" s="21" t="s">
        <v>306</v>
      </c>
      <c r="E813" s="20"/>
      <c r="F813" s="135" t="str">
        <f>'Budget Summary'!I$6</f>
        <v xml:space="preserve">State Aid </v>
      </c>
      <c r="G813" s="135" t="str">
        <f>'Budget Summary'!J$6</f>
        <v>Classroom Site Funds</v>
      </c>
      <c r="H813" s="135" t="str">
        <f>'Budget Summary'!K$6</f>
        <v xml:space="preserve">Title 1 </v>
      </c>
      <c r="I813" s="135" t="str">
        <f>'Budget Summary'!L$6</f>
        <v>Title 2</v>
      </c>
      <c r="J813" s="135" t="str">
        <f>'Budget Summary'!M$6</f>
        <v>IDEA</v>
      </c>
      <c r="K813" s="135" t="str">
        <f>'Budget Summary'!N$6</f>
        <v>NSLP</v>
      </c>
      <c r="L813" s="135" t="str">
        <f>'Budget Summary'!O$6</f>
        <v>Tax Credit Donations</v>
      </c>
      <c r="M813" s="135" t="str">
        <f>'Budget Summary'!P$6</f>
        <v>VSUW</v>
      </c>
      <c r="N813" s="135" t="str">
        <f>'Budget Summary'!Q$6</f>
        <v>Contract 9</v>
      </c>
      <c r="O813" s="135" t="str">
        <f>'Budget Summary'!R$6</f>
        <v>Contract 10</v>
      </c>
      <c r="P813" s="135" t="str">
        <f>'Budget Summary'!S$6</f>
        <v>Contract 11</v>
      </c>
      <c r="Q813" s="135" t="str">
        <f>'Budget Summary'!T$6</f>
        <v>Contract 12</v>
      </c>
      <c r="R813" s="135" t="str">
        <f>'Budget Summary'!U$6</f>
        <v>Contract 13</v>
      </c>
      <c r="S813" s="135" t="str">
        <f>'Budget Summary'!V$6</f>
        <v>Contract 14</v>
      </c>
      <c r="T813" s="135" t="str">
        <f>'Budget Summary'!W$6</f>
        <v>Contract 15</v>
      </c>
      <c r="U813" s="21" t="s">
        <v>286</v>
      </c>
    </row>
    <row r="814" spans="2:21" hidden="1" outlineLevel="1" x14ac:dyDescent="0.25">
      <c r="B814" t="str">
        <f>'Staffing Plan'!A9</f>
        <v>Benford, LaTrese Jamia</v>
      </c>
      <c r="D814" s="124">
        <f>Fringe!P10</f>
        <v>175.85830747484999</v>
      </c>
      <c r="F814" s="223">
        <f>$D814*'Staff Allocation %'!C8</f>
        <v>175.85830747484999</v>
      </c>
      <c r="G814" s="223">
        <f>$D814*'Staff Allocation %'!D8</f>
        <v>0</v>
      </c>
      <c r="H814" s="223">
        <f>$D814*'Staff Allocation %'!E8</f>
        <v>0</v>
      </c>
      <c r="I814" s="223">
        <f>$D814*'Staff Allocation %'!F8</f>
        <v>0</v>
      </c>
      <c r="J814" s="223">
        <f>$D814*'Staff Allocation %'!G8</f>
        <v>0</v>
      </c>
      <c r="K814" s="223">
        <f>$D814*'Staff Allocation %'!H8</f>
        <v>0</v>
      </c>
      <c r="L814" s="223">
        <f>$D814*'Staff Allocation %'!I8</f>
        <v>0</v>
      </c>
      <c r="M814" s="223">
        <f>$D814*'Staff Allocation %'!J8</f>
        <v>0</v>
      </c>
      <c r="N814" s="223">
        <f>$D814*'Staff Allocation %'!K8</f>
        <v>0</v>
      </c>
      <c r="O814" s="223">
        <f>$D814*'Staff Allocation %'!L8</f>
        <v>0</v>
      </c>
      <c r="P814" s="223">
        <f>$D814*'Staff Allocation %'!M8</f>
        <v>0</v>
      </c>
      <c r="Q814" s="223">
        <f>$D814*'Staff Allocation %'!N8</f>
        <v>0</v>
      </c>
      <c r="R814" s="223">
        <f>$D814*'Staff Allocation %'!O8</f>
        <v>0</v>
      </c>
      <c r="S814" s="223">
        <f>$D814*'Staff Allocation %'!P8</f>
        <v>0</v>
      </c>
      <c r="T814" s="223">
        <f>$D814*'Staff Allocation %'!Q8</f>
        <v>0</v>
      </c>
      <c r="U814" s="223">
        <f>SUM(F814:T814)</f>
        <v>175.85830747484999</v>
      </c>
    </row>
    <row r="815" spans="2:21" hidden="1" outlineLevel="1" x14ac:dyDescent="0.25">
      <c r="B815" t="str">
        <f>'Staffing Plan'!A10</f>
        <v>Burgess, Anya</v>
      </c>
      <c r="D815" s="124">
        <f>Fringe!P11</f>
        <v>177.58664464904999</v>
      </c>
      <c r="F815" s="223">
        <f>$D815*'Staff Allocation %'!C9</f>
        <v>0</v>
      </c>
      <c r="G815" s="223">
        <f>$D815*'Staff Allocation %'!D9</f>
        <v>0</v>
      </c>
      <c r="H815" s="223">
        <f>$D815*'Staff Allocation %'!E9</f>
        <v>177.58664464904999</v>
      </c>
      <c r="I815" s="223">
        <f>$D815*'Staff Allocation %'!F9</f>
        <v>0</v>
      </c>
      <c r="J815" s="223">
        <f>$D815*'Staff Allocation %'!G9</f>
        <v>0</v>
      </c>
      <c r="K815" s="223">
        <f>$D815*'Staff Allocation %'!H9</f>
        <v>0</v>
      </c>
      <c r="L815" s="223">
        <f>$D815*'Staff Allocation %'!I9</f>
        <v>0</v>
      </c>
      <c r="M815" s="223">
        <f>$D815*'Staff Allocation %'!J9</f>
        <v>0</v>
      </c>
      <c r="N815" s="223">
        <f>$D815*'Staff Allocation %'!K9</f>
        <v>0</v>
      </c>
      <c r="O815" s="223">
        <f>$D815*'Staff Allocation %'!L9</f>
        <v>0</v>
      </c>
      <c r="P815" s="223">
        <f>$D815*'Staff Allocation %'!M9</f>
        <v>0</v>
      </c>
      <c r="Q815" s="223">
        <f>$D815*'Staff Allocation %'!N9</f>
        <v>0</v>
      </c>
      <c r="R815" s="223">
        <f>$D815*'Staff Allocation %'!O9</f>
        <v>0</v>
      </c>
      <c r="S815" s="223">
        <f>$D815*'Staff Allocation %'!P9</f>
        <v>0</v>
      </c>
      <c r="T815" s="223">
        <f>$D815*'Staff Allocation %'!Q9</f>
        <v>0</v>
      </c>
      <c r="U815" s="223">
        <f>SUM(F815:T815)</f>
        <v>177.58664464904999</v>
      </c>
    </row>
    <row r="816" spans="2:21" hidden="1" outlineLevel="1" x14ac:dyDescent="0.25">
      <c r="B816" t="str">
        <f>'Staffing Plan'!A11</f>
        <v>Garcia, Rosalia</v>
      </c>
      <c r="D816" s="124">
        <f>Fringe!P12</f>
        <v>36.969231101400005</v>
      </c>
      <c r="F816" s="223">
        <f>$D816*'Staff Allocation %'!C10</f>
        <v>0</v>
      </c>
      <c r="G816" s="223">
        <f>$D816*'Staff Allocation %'!D10</f>
        <v>0</v>
      </c>
      <c r="H816" s="223">
        <f>$D816*'Staff Allocation %'!E10</f>
        <v>0</v>
      </c>
      <c r="I816" s="223">
        <f>$D816*'Staff Allocation %'!F10</f>
        <v>0</v>
      </c>
      <c r="J816" s="223">
        <f>$D816*'Staff Allocation %'!G10</f>
        <v>0</v>
      </c>
      <c r="K816" s="223">
        <f>$D816*'Staff Allocation %'!H10</f>
        <v>0</v>
      </c>
      <c r="L816" s="223">
        <f>$D816*'Staff Allocation %'!I10</f>
        <v>0</v>
      </c>
      <c r="M816" s="223">
        <f>$D816*'Staff Allocation %'!J10</f>
        <v>0</v>
      </c>
      <c r="N816" s="223">
        <f>$D816*'Staff Allocation %'!K10</f>
        <v>0</v>
      </c>
      <c r="O816" s="223">
        <f>$D816*'Staff Allocation %'!L10</f>
        <v>0</v>
      </c>
      <c r="P816" s="223">
        <f>$D816*'Staff Allocation %'!M10</f>
        <v>0</v>
      </c>
      <c r="Q816" s="223">
        <f>$D816*'Staff Allocation %'!N10</f>
        <v>0</v>
      </c>
      <c r="R816" s="223">
        <f>$D816*'Staff Allocation %'!O10</f>
        <v>0</v>
      </c>
      <c r="S816" s="223">
        <f>$D816*'Staff Allocation %'!P10</f>
        <v>0</v>
      </c>
      <c r="T816" s="223">
        <f>$D816*'Staff Allocation %'!Q10</f>
        <v>0</v>
      </c>
      <c r="U816" s="223">
        <f>SUM(F816:T816)</f>
        <v>0</v>
      </c>
    </row>
    <row r="817" spans="2:21" hidden="1" outlineLevel="1" x14ac:dyDescent="0.25">
      <c r="B817" t="str">
        <f>'Staffing Plan'!A12</f>
        <v>Gutierrez, Guadalupe</v>
      </c>
      <c r="D817" s="124">
        <f>Fringe!P13</f>
        <v>140.1134613795</v>
      </c>
      <c r="F817" s="223">
        <f>$D817*'Staff Allocation %'!C11</f>
        <v>140.1134613795</v>
      </c>
      <c r="G817" s="223">
        <f>$D817*'Staff Allocation %'!D11</f>
        <v>0</v>
      </c>
      <c r="H817" s="223">
        <f>$D817*'Staff Allocation %'!E11</f>
        <v>0</v>
      </c>
      <c r="I817" s="223">
        <f>$D817*'Staff Allocation %'!F11</f>
        <v>0</v>
      </c>
      <c r="J817" s="223">
        <f>$D817*'Staff Allocation %'!G11</f>
        <v>0</v>
      </c>
      <c r="K817" s="223">
        <f>$D817*'Staff Allocation %'!H11</f>
        <v>0</v>
      </c>
      <c r="L817" s="223">
        <f>$D817*'Staff Allocation %'!I11</f>
        <v>0</v>
      </c>
      <c r="M817" s="223">
        <f>$D817*'Staff Allocation %'!J11</f>
        <v>0</v>
      </c>
      <c r="N817" s="223">
        <f>$D817*'Staff Allocation %'!K11</f>
        <v>0</v>
      </c>
      <c r="O817" s="223">
        <f>$D817*'Staff Allocation %'!L11</f>
        <v>0</v>
      </c>
      <c r="P817" s="223">
        <f>$D817*'Staff Allocation %'!M11</f>
        <v>0</v>
      </c>
      <c r="Q817" s="223">
        <f>$D817*'Staff Allocation %'!N11</f>
        <v>0</v>
      </c>
      <c r="R817" s="223">
        <f>$D817*'Staff Allocation %'!O11</f>
        <v>0</v>
      </c>
      <c r="S817" s="223">
        <f>$D817*'Staff Allocation %'!P11</f>
        <v>0</v>
      </c>
      <c r="T817" s="223">
        <f>$D817*'Staff Allocation %'!Q11</f>
        <v>0</v>
      </c>
      <c r="U817" s="223">
        <f>SUM(F817:T817)</f>
        <v>140.1134613795</v>
      </c>
    </row>
    <row r="818" spans="2:21" hidden="1" outlineLevel="1" x14ac:dyDescent="0.25">
      <c r="B818" t="str">
        <f>'Staffing Plan'!A13</f>
        <v>Padilla, Maria Alicia</v>
      </c>
      <c r="D818" s="124">
        <f>Fringe!P14</f>
        <v>75.144478484999993</v>
      </c>
      <c r="F818" s="223">
        <f>$D818*'Staff Allocation %'!C12</f>
        <v>75.144478484999993</v>
      </c>
      <c r="G818" s="223">
        <f>$D818*'Staff Allocation %'!D12</f>
        <v>0</v>
      </c>
      <c r="H818" s="223">
        <f>$D818*'Staff Allocation %'!E12</f>
        <v>0</v>
      </c>
      <c r="I818" s="223">
        <f>$D818*'Staff Allocation %'!F12</f>
        <v>0</v>
      </c>
      <c r="J818" s="223">
        <f>$D818*'Staff Allocation %'!G12</f>
        <v>0</v>
      </c>
      <c r="K818" s="223">
        <f>$D818*'Staff Allocation %'!H12</f>
        <v>0</v>
      </c>
      <c r="L818" s="223">
        <f>$D818*'Staff Allocation %'!I12</f>
        <v>0</v>
      </c>
      <c r="M818" s="223">
        <f>$D818*'Staff Allocation %'!J12</f>
        <v>0</v>
      </c>
      <c r="N818" s="223">
        <f>$D818*'Staff Allocation %'!K12</f>
        <v>0</v>
      </c>
      <c r="O818" s="223">
        <f>$D818*'Staff Allocation %'!L12</f>
        <v>0</v>
      </c>
      <c r="P818" s="223">
        <f>$D818*'Staff Allocation %'!M12</f>
        <v>0</v>
      </c>
      <c r="Q818" s="223">
        <f>$D818*'Staff Allocation %'!N12</f>
        <v>0</v>
      </c>
      <c r="R818" s="223">
        <f>$D818*'Staff Allocation %'!O12</f>
        <v>0</v>
      </c>
      <c r="S818" s="223">
        <f>$D818*'Staff Allocation %'!P12</f>
        <v>0</v>
      </c>
      <c r="T818" s="223">
        <f>$D818*'Staff Allocation %'!Q12</f>
        <v>0</v>
      </c>
      <c r="U818" s="223">
        <f t="shared" ref="U818:U873" si="36">SUM(F818:T818)</f>
        <v>75.144478484999993</v>
      </c>
    </row>
    <row r="819" spans="2:21" hidden="1" outlineLevel="1" x14ac:dyDescent="0.25">
      <c r="B819" t="str">
        <f>'Staffing Plan'!A14</f>
        <v>Ramirez, Ramona D</v>
      </c>
      <c r="D819" s="124">
        <f>Fringe!P15</f>
        <v>78.545750400000003</v>
      </c>
      <c r="F819" s="223">
        <f>$D819*'Staff Allocation %'!C13</f>
        <v>78.545750400000003</v>
      </c>
      <c r="G819" s="223">
        <f>$D819*'Staff Allocation %'!D13</f>
        <v>0</v>
      </c>
      <c r="H819" s="223">
        <f>$D819*'Staff Allocation %'!E13</f>
        <v>0</v>
      </c>
      <c r="I819" s="223">
        <f>$D819*'Staff Allocation %'!F13</f>
        <v>0</v>
      </c>
      <c r="J819" s="223">
        <f>$D819*'Staff Allocation %'!G13</f>
        <v>0</v>
      </c>
      <c r="K819" s="223">
        <f>$D819*'Staff Allocation %'!H13</f>
        <v>0</v>
      </c>
      <c r="L819" s="223">
        <f>$D819*'Staff Allocation %'!I13</f>
        <v>0</v>
      </c>
      <c r="M819" s="223">
        <f>$D819*'Staff Allocation %'!J13</f>
        <v>0</v>
      </c>
      <c r="N819" s="223">
        <f>$D819*'Staff Allocation %'!K13</f>
        <v>0</v>
      </c>
      <c r="O819" s="223">
        <f>$D819*'Staff Allocation %'!L13</f>
        <v>0</v>
      </c>
      <c r="P819" s="223">
        <f>$D819*'Staff Allocation %'!M13</f>
        <v>0</v>
      </c>
      <c r="Q819" s="223">
        <f>$D819*'Staff Allocation %'!N13</f>
        <v>0</v>
      </c>
      <c r="R819" s="223">
        <f>$D819*'Staff Allocation %'!O13</f>
        <v>0</v>
      </c>
      <c r="S819" s="223">
        <f>$D819*'Staff Allocation %'!P13</f>
        <v>0</v>
      </c>
      <c r="T819" s="223">
        <f>$D819*'Staff Allocation %'!Q13</f>
        <v>0</v>
      </c>
      <c r="U819" s="223">
        <f t="shared" si="36"/>
        <v>78.545750400000003</v>
      </c>
    </row>
    <row r="820" spans="2:21" hidden="1" outlineLevel="1" x14ac:dyDescent="0.25">
      <c r="B820" t="str">
        <f>'Staffing Plan'!A15</f>
        <v>Ruiz, Oscar</v>
      </c>
      <c r="D820" s="124">
        <f>Fringe!P16</f>
        <v>45.784440000000004</v>
      </c>
      <c r="F820" s="223">
        <f>$D820*'Staff Allocation %'!C14</f>
        <v>45.784440000000004</v>
      </c>
      <c r="G820" s="223">
        <f>$D820*'Staff Allocation %'!D14</f>
        <v>0</v>
      </c>
      <c r="H820" s="223">
        <f>$D820*'Staff Allocation %'!E14</f>
        <v>0</v>
      </c>
      <c r="I820" s="223">
        <f>$D820*'Staff Allocation %'!F14</f>
        <v>0</v>
      </c>
      <c r="J820" s="223">
        <f>$D820*'Staff Allocation %'!G14</f>
        <v>0</v>
      </c>
      <c r="K820" s="223">
        <f>$D820*'Staff Allocation %'!H14</f>
        <v>0</v>
      </c>
      <c r="L820" s="223">
        <f>$D820*'Staff Allocation %'!I14</f>
        <v>0</v>
      </c>
      <c r="M820" s="223">
        <f>$D820*'Staff Allocation %'!J14</f>
        <v>0</v>
      </c>
      <c r="N820" s="223">
        <f>$D820*'Staff Allocation %'!K14</f>
        <v>0</v>
      </c>
      <c r="O820" s="223">
        <f>$D820*'Staff Allocation %'!L14</f>
        <v>0</v>
      </c>
      <c r="P820" s="223">
        <f>$D820*'Staff Allocation %'!M14</f>
        <v>0</v>
      </c>
      <c r="Q820" s="223">
        <f>$D820*'Staff Allocation %'!N14</f>
        <v>0</v>
      </c>
      <c r="R820" s="223">
        <f>$D820*'Staff Allocation %'!O14</f>
        <v>0</v>
      </c>
      <c r="S820" s="223">
        <f>$D820*'Staff Allocation %'!P14</f>
        <v>0</v>
      </c>
      <c r="T820" s="223">
        <f>$D820*'Staff Allocation %'!Q14</f>
        <v>0</v>
      </c>
      <c r="U820" s="223">
        <f t="shared" si="36"/>
        <v>45.784440000000004</v>
      </c>
    </row>
    <row r="821" spans="2:21" hidden="1" outlineLevel="1" x14ac:dyDescent="0.25">
      <c r="B821" t="str">
        <f>'Staffing Plan'!A16</f>
        <v>Teague, Michelle N</v>
      </c>
      <c r="D821" s="124">
        <f>Fringe!P17</f>
        <v>55.292342040000008</v>
      </c>
      <c r="F821" s="223">
        <f>$D821*'Staff Allocation %'!C15</f>
        <v>55.292342040000008</v>
      </c>
      <c r="G821" s="223">
        <f>$D821*'Staff Allocation %'!D15</f>
        <v>0</v>
      </c>
      <c r="H821" s="223">
        <f>$D821*'Staff Allocation %'!E15</f>
        <v>0</v>
      </c>
      <c r="I821" s="223">
        <f>$D821*'Staff Allocation %'!F15</f>
        <v>0</v>
      </c>
      <c r="J821" s="223">
        <f>$D821*'Staff Allocation %'!G15</f>
        <v>0</v>
      </c>
      <c r="K821" s="223">
        <f>$D821*'Staff Allocation %'!H15</f>
        <v>0</v>
      </c>
      <c r="L821" s="223">
        <f>$D821*'Staff Allocation %'!I15</f>
        <v>0</v>
      </c>
      <c r="M821" s="223">
        <f>$D821*'Staff Allocation %'!J15</f>
        <v>0</v>
      </c>
      <c r="N821" s="223">
        <f>$D821*'Staff Allocation %'!K15</f>
        <v>0</v>
      </c>
      <c r="O821" s="223">
        <f>$D821*'Staff Allocation %'!L15</f>
        <v>0</v>
      </c>
      <c r="P821" s="223">
        <f>$D821*'Staff Allocation %'!M15</f>
        <v>0</v>
      </c>
      <c r="Q821" s="223">
        <f>$D821*'Staff Allocation %'!N15</f>
        <v>0</v>
      </c>
      <c r="R821" s="223">
        <f>$D821*'Staff Allocation %'!O15</f>
        <v>0</v>
      </c>
      <c r="S821" s="223">
        <f>$D821*'Staff Allocation %'!P15</f>
        <v>0</v>
      </c>
      <c r="T821" s="223">
        <f>$D821*'Staff Allocation %'!Q15</f>
        <v>0</v>
      </c>
      <c r="U821" s="223">
        <f t="shared" si="36"/>
        <v>55.292342040000008</v>
      </c>
    </row>
    <row r="822" spans="2:21" hidden="1" outlineLevel="1" x14ac:dyDescent="0.25">
      <c r="B822" t="str">
        <f>'Staffing Plan'!A17</f>
        <v>Chelsia Stallworth</v>
      </c>
      <c r="D822" s="124">
        <f>Fringe!P18</f>
        <v>161.22384</v>
      </c>
      <c r="F822" s="223">
        <f>$D822*'Staff Allocation %'!C16</f>
        <v>161.22384</v>
      </c>
      <c r="G822" s="223">
        <f>$D822*'Staff Allocation %'!D16</f>
        <v>0</v>
      </c>
      <c r="H822" s="223">
        <f>$D822*'Staff Allocation %'!E16</f>
        <v>0</v>
      </c>
      <c r="I822" s="223">
        <f>$D822*'Staff Allocation %'!F16</f>
        <v>0</v>
      </c>
      <c r="J822" s="223">
        <f>$D822*'Staff Allocation %'!G16</f>
        <v>0</v>
      </c>
      <c r="K822" s="223">
        <f>$D822*'Staff Allocation %'!H16</f>
        <v>0</v>
      </c>
      <c r="L822" s="223">
        <f>$D822*'Staff Allocation %'!I16</f>
        <v>0</v>
      </c>
      <c r="M822" s="223">
        <f>$D822*'Staff Allocation %'!J16</f>
        <v>0</v>
      </c>
      <c r="N822" s="223">
        <f>$D822*'Staff Allocation %'!K16</f>
        <v>0</v>
      </c>
      <c r="O822" s="223">
        <f>$D822*'Staff Allocation %'!L16</f>
        <v>0</v>
      </c>
      <c r="P822" s="223">
        <f>$D822*'Staff Allocation %'!M16</f>
        <v>0</v>
      </c>
      <c r="Q822" s="223">
        <f>$D822*'Staff Allocation %'!N16</f>
        <v>0</v>
      </c>
      <c r="R822" s="223">
        <f>$D822*'Staff Allocation %'!O16</f>
        <v>0</v>
      </c>
      <c r="S822" s="223">
        <f>$D822*'Staff Allocation %'!P16</f>
        <v>0</v>
      </c>
      <c r="T822" s="223">
        <f>$D822*'Staff Allocation %'!Q16</f>
        <v>0</v>
      </c>
      <c r="U822" s="223">
        <f t="shared" si="36"/>
        <v>161.22384</v>
      </c>
    </row>
    <row r="823" spans="2:21" hidden="1" outlineLevel="1" x14ac:dyDescent="0.25">
      <c r="B823" t="str">
        <f>'Staffing Plan'!A18</f>
        <v xml:space="preserve">Vacant </v>
      </c>
      <c r="D823" s="124">
        <f>Fringe!P19</f>
        <v>23.479200000000002</v>
      </c>
      <c r="F823" s="223">
        <f>$D823*'Staff Allocation %'!C17</f>
        <v>0</v>
      </c>
      <c r="G823" s="223">
        <f>$D823*'Staff Allocation %'!D17</f>
        <v>0</v>
      </c>
      <c r="H823" s="223">
        <f>$D823*'Staff Allocation %'!E17</f>
        <v>0</v>
      </c>
      <c r="I823" s="223">
        <f>$D823*'Staff Allocation %'!F17</f>
        <v>0</v>
      </c>
      <c r="J823" s="223">
        <f>$D823*'Staff Allocation %'!G17</f>
        <v>0</v>
      </c>
      <c r="K823" s="223">
        <f>$D823*'Staff Allocation %'!H17</f>
        <v>0</v>
      </c>
      <c r="L823" s="223">
        <f>$D823*'Staff Allocation %'!I17</f>
        <v>0</v>
      </c>
      <c r="M823" s="223">
        <f>$D823*'Staff Allocation %'!J17</f>
        <v>0</v>
      </c>
      <c r="N823" s="223">
        <f>$D823*'Staff Allocation %'!K17</f>
        <v>0</v>
      </c>
      <c r="O823" s="223">
        <f>$D823*'Staff Allocation %'!L17</f>
        <v>0</v>
      </c>
      <c r="P823" s="223">
        <f>$D823*'Staff Allocation %'!M17</f>
        <v>0</v>
      </c>
      <c r="Q823" s="223">
        <f>$D823*'Staff Allocation %'!N17</f>
        <v>0</v>
      </c>
      <c r="R823" s="223">
        <f>$D823*'Staff Allocation %'!O17</f>
        <v>0</v>
      </c>
      <c r="S823" s="223">
        <f>$D823*'Staff Allocation %'!P17</f>
        <v>0</v>
      </c>
      <c r="T823" s="223">
        <f>$D823*'Staff Allocation %'!Q17</f>
        <v>0</v>
      </c>
      <c r="U823" s="223">
        <f t="shared" si="36"/>
        <v>0</v>
      </c>
    </row>
    <row r="824" spans="2:21" hidden="1" outlineLevel="1" x14ac:dyDescent="0.25">
      <c r="B824">
        <f>'Staffing Plan'!A19</f>
        <v>0</v>
      </c>
      <c r="D824" s="124">
        <f>Fringe!P20</f>
        <v>0</v>
      </c>
      <c r="F824" s="223">
        <f>$D824*'Staff Allocation %'!C18</f>
        <v>0</v>
      </c>
      <c r="G824" s="223">
        <f>$D824*'Staff Allocation %'!D18</f>
        <v>0</v>
      </c>
      <c r="H824" s="223">
        <f>$D824*'Staff Allocation %'!E18</f>
        <v>0</v>
      </c>
      <c r="I824" s="223">
        <f>$D824*'Staff Allocation %'!F18</f>
        <v>0</v>
      </c>
      <c r="J824" s="223">
        <f>$D824*'Staff Allocation %'!G18</f>
        <v>0</v>
      </c>
      <c r="K824" s="223">
        <f>$D824*'Staff Allocation %'!H18</f>
        <v>0</v>
      </c>
      <c r="L824" s="223">
        <f>$D824*'Staff Allocation %'!I18</f>
        <v>0</v>
      </c>
      <c r="M824" s="223">
        <f>$D824*'Staff Allocation %'!J18</f>
        <v>0</v>
      </c>
      <c r="N824" s="223">
        <f>$D824*'Staff Allocation %'!K18</f>
        <v>0</v>
      </c>
      <c r="O824" s="223">
        <f>$D824*'Staff Allocation %'!L18</f>
        <v>0</v>
      </c>
      <c r="P824" s="223">
        <f>$D824*'Staff Allocation %'!M18</f>
        <v>0</v>
      </c>
      <c r="Q824" s="223">
        <f>$D824*'Staff Allocation %'!N18</f>
        <v>0</v>
      </c>
      <c r="R824" s="223">
        <f>$D824*'Staff Allocation %'!O18</f>
        <v>0</v>
      </c>
      <c r="S824" s="223">
        <f>$D824*'Staff Allocation %'!P18</f>
        <v>0</v>
      </c>
      <c r="T824" s="223">
        <f>$D824*'Staff Allocation %'!Q18</f>
        <v>0</v>
      </c>
      <c r="U824" s="223">
        <f t="shared" si="36"/>
        <v>0</v>
      </c>
    </row>
    <row r="825" spans="2:21" hidden="1" outlineLevel="1" x14ac:dyDescent="0.25">
      <c r="B825">
        <f>'Staffing Plan'!A20</f>
        <v>0</v>
      </c>
      <c r="D825" s="124">
        <f>Fringe!P21</f>
        <v>0</v>
      </c>
      <c r="F825" s="223">
        <f>$D825*'Staff Allocation %'!C19</f>
        <v>0</v>
      </c>
      <c r="G825" s="223">
        <f>$D825*'Staff Allocation %'!D19</f>
        <v>0</v>
      </c>
      <c r="H825" s="223">
        <f>$D825*'Staff Allocation %'!E19</f>
        <v>0</v>
      </c>
      <c r="I825" s="223">
        <f>$D825*'Staff Allocation %'!F19</f>
        <v>0</v>
      </c>
      <c r="J825" s="223">
        <f>$D825*'Staff Allocation %'!G19</f>
        <v>0</v>
      </c>
      <c r="K825" s="223">
        <f>$D825*'Staff Allocation %'!H19</f>
        <v>0</v>
      </c>
      <c r="L825" s="223">
        <f>$D825*'Staff Allocation %'!I19</f>
        <v>0</v>
      </c>
      <c r="M825" s="223">
        <f>$D825*'Staff Allocation %'!J19</f>
        <v>0</v>
      </c>
      <c r="N825" s="223">
        <f>$D825*'Staff Allocation %'!K19</f>
        <v>0</v>
      </c>
      <c r="O825" s="223">
        <f>$D825*'Staff Allocation %'!L19</f>
        <v>0</v>
      </c>
      <c r="P825" s="223">
        <f>$D825*'Staff Allocation %'!M19</f>
        <v>0</v>
      </c>
      <c r="Q825" s="223">
        <f>$D825*'Staff Allocation %'!N19</f>
        <v>0</v>
      </c>
      <c r="R825" s="223">
        <f>$D825*'Staff Allocation %'!O19</f>
        <v>0</v>
      </c>
      <c r="S825" s="223">
        <f>$D825*'Staff Allocation %'!P19</f>
        <v>0</v>
      </c>
      <c r="T825" s="223">
        <f>$D825*'Staff Allocation %'!Q19</f>
        <v>0</v>
      </c>
      <c r="U825" s="223">
        <f t="shared" si="36"/>
        <v>0</v>
      </c>
    </row>
    <row r="826" spans="2:21" hidden="1" outlineLevel="1" x14ac:dyDescent="0.25">
      <c r="B826" t="str">
        <f>'Staffing Plan'!A21</f>
        <v>Vacant</v>
      </c>
      <c r="D826" s="124">
        <f>Fringe!P22</f>
        <v>10.87</v>
      </c>
      <c r="F826" s="223">
        <f>$D826*'Staff Allocation %'!C20</f>
        <v>10.87</v>
      </c>
      <c r="G826" s="223">
        <f>$D826*'Staff Allocation %'!D20</f>
        <v>0</v>
      </c>
      <c r="H826" s="223">
        <f>$D826*'Staff Allocation %'!E20</f>
        <v>0</v>
      </c>
      <c r="I826" s="223">
        <f>$D826*'Staff Allocation %'!F20</f>
        <v>0</v>
      </c>
      <c r="J826" s="223">
        <f>$D826*'Staff Allocation %'!G20</f>
        <v>0</v>
      </c>
      <c r="K826" s="223">
        <f>$D826*'Staff Allocation %'!H20</f>
        <v>0</v>
      </c>
      <c r="L826" s="223">
        <f>$D826*'Staff Allocation %'!I20</f>
        <v>0</v>
      </c>
      <c r="M826" s="223">
        <f>$D826*'Staff Allocation %'!J20</f>
        <v>0</v>
      </c>
      <c r="N826" s="223">
        <f>$D826*'Staff Allocation %'!K20</f>
        <v>0</v>
      </c>
      <c r="O826" s="223">
        <f>$D826*'Staff Allocation %'!L20</f>
        <v>0</v>
      </c>
      <c r="P826" s="223">
        <f>$D826*'Staff Allocation %'!M20</f>
        <v>0</v>
      </c>
      <c r="Q826" s="223">
        <f>$D826*'Staff Allocation %'!N20</f>
        <v>0</v>
      </c>
      <c r="R826" s="223">
        <f>$D826*'Staff Allocation %'!O20</f>
        <v>0</v>
      </c>
      <c r="S826" s="223">
        <f>$D826*'Staff Allocation %'!P20</f>
        <v>0</v>
      </c>
      <c r="T826" s="223">
        <f>$D826*'Staff Allocation %'!Q20</f>
        <v>0</v>
      </c>
      <c r="U826" s="223">
        <f t="shared" si="36"/>
        <v>10.87</v>
      </c>
    </row>
    <row r="827" spans="2:21" hidden="1" outlineLevel="1" x14ac:dyDescent="0.25">
      <c r="B827">
        <f>'Staffing Plan'!A22</f>
        <v>0</v>
      </c>
      <c r="D827" s="124">
        <f>Fringe!P23</f>
        <v>0</v>
      </c>
      <c r="F827" s="223">
        <f>$D827*'Staff Allocation %'!C21</f>
        <v>0</v>
      </c>
      <c r="G827" s="223">
        <f>$D827*'Staff Allocation %'!D21</f>
        <v>0</v>
      </c>
      <c r="H827" s="223">
        <f>$D827*'Staff Allocation %'!E21</f>
        <v>0</v>
      </c>
      <c r="I827" s="223">
        <f>$D827*'Staff Allocation %'!F21</f>
        <v>0</v>
      </c>
      <c r="J827" s="223">
        <f>$D827*'Staff Allocation %'!G21</f>
        <v>0</v>
      </c>
      <c r="K827" s="223">
        <f>$D827*'Staff Allocation %'!H21</f>
        <v>0</v>
      </c>
      <c r="L827" s="223">
        <f>$D827*'Staff Allocation %'!I21</f>
        <v>0</v>
      </c>
      <c r="M827" s="223">
        <f>$D827*'Staff Allocation %'!J21</f>
        <v>0</v>
      </c>
      <c r="N827" s="223">
        <f>$D827*'Staff Allocation %'!K21</f>
        <v>0</v>
      </c>
      <c r="O827" s="223">
        <f>$D827*'Staff Allocation %'!L21</f>
        <v>0</v>
      </c>
      <c r="P827" s="223">
        <f>$D827*'Staff Allocation %'!M21</f>
        <v>0</v>
      </c>
      <c r="Q827" s="223">
        <f>$D827*'Staff Allocation %'!N21</f>
        <v>0</v>
      </c>
      <c r="R827" s="223">
        <f>$D827*'Staff Allocation %'!O21</f>
        <v>0</v>
      </c>
      <c r="S827" s="223">
        <f>$D827*'Staff Allocation %'!P21</f>
        <v>0</v>
      </c>
      <c r="T827" s="223">
        <f>$D827*'Staff Allocation %'!Q21</f>
        <v>0</v>
      </c>
      <c r="U827" s="223">
        <f t="shared" si="36"/>
        <v>0</v>
      </c>
    </row>
    <row r="828" spans="2:21" hidden="1" outlineLevel="1" x14ac:dyDescent="0.25">
      <c r="B828" t="str">
        <f>'Staffing Plan'!A23</f>
        <v>Vacant</v>
      </c>
      <c r="D828" s="124">
        <f>Fringe!P24</f>
        <v>0</v>
      </c>
      <c r="F828" s="223">
        <f>$D828*'Staff Allocation %'!C22</f>
        <v>0</v>
      </c>
      <c r="G828" s="223">
        <f>$D828*'Staff Allocation %'!D22</f>
        <v>0</v>
      </c>
      <c r="H828" s="223">
        <f>$D828*'Staff Allocation %'!E22</f>
        <v>0</v>
      </c>
      <c r="I828" s="223">
        <f>$D828*'Staff Allocation %'!F22</f>
        <v>0</v>
      </c>
      <c r="J828" s="223">
        <f>$D828*'Staff Allocation %'!G22</f>
        <v>0</v>
      </c>
      <c r="K828" s="223">
        <f>$D828*'Staff Allocation %'!H22</f>
        <v>0</v>
      </c>
      <c r="L828" s="223">
        <f>$D828*'Staff Allocation %'!I22</f>
        <v>0</v>
      </c>
      <c r="M828" s="223">
        <f>$D828*'Staff Allocation %'!J22</f>
        <v>0</v>
      </c>
      <c r="N828" s="223">
        <f>$D828*'Staff Allocation %'!K22</f>
        <v>0</v>
      </c>
      <c r="O828" s="223">
        <f>$D828*'Staff Allocation %'!L22</f>
        <v>0</v>
      </c>
      <c r="P828" s="223">
        <f>$D828*'Staff Allocation %'!M22</f>
        <v>0</v>
      </c>
      <c r="Q828" s="223">
        <f>$D828*'Staff Allocation %'!N22</f>
        <v>0</v>
      </c>
      <c r="R828" s="223">
        <f>$D828*'Staff Allocation %'!O22</f>
        <v>0</v>
      </c>
      <c r="S828" s="223">
        <f>$D828*'Staff Allocation %'!P22</f>
        <v>0</v>
      </c>
      <c r="T828" s="223">
        <f>$D828*'Staff Allocation %'!Q22</f>
        <v>0</v>
      </c>
      <c r="U828" s="223">
        <f t="shared" si="36"/>
        <v>0</v>
      </c>
    </row>
    <row r="829" spans="2:21" hidden="1" outlineLevel="1" x14ac:dyDescent="0.25">
      <c r="B829" t="str">
        <f>'Staffing Plan'!A24</f>
        <v>CSF Performance Pay/ Avid Teaching</v>
      </c>
      <c r="D829" s="124">
        <f>Fringe!P25</f>
        <v>13.043999999999999</v>
      </c>
      <c r="F829" s="223">
        <f>$D829*'Staff Allocation %'!C23</f>
        <v>0</v>
      </c>
      <c r="G829" s="223">
        <f>$D829*'Staff Allocation %'!D23</f>
        <v>13.043999999999999</v>
      </c>
      <c r="H829" s="223">
        <f>$D829*'Staff Allocation %'!E23</f>
        <v>0</v>
      </c>
      <c r="I829" s="223">
        <f>$D829*'Staff Allocation %'!F23</f>
        <v>0</v>
      </c>
      <c r="J829" s="223">
        <f>$D829*'Staff Allocation %'!G23</f>
        <v>0</v>
      </c>
      <c r="K829" s="223">
        <f>$D829*'Staff Allocation %'!H23</f>
        <v>0</v>
      </c>
      <c r="L829" s="223">
        <f>$D829*'Staff Allocation %'!I23</f>
        <v>0</v>
      </c>
      <c r="M829" s="223">
        <f>$D829*'Staff Allocation %'!J23</f>
        <v>0</v>
      </c>
      <c r="N829" s="223">
        <f>$D829*'Staff Allocation %'!K23</f>
        <v>0</v>
      </c>
      <c r="O829" s="223">
        <f>$D829*'Staff Allocation %'!L23</f>
        <v>0</v>
      </c>
      <c r="P829" s="223">
        <f>$D829*'Staff Allocation %'!M23</f>
        <v>0</v>
      </c>
      <c r="Q829" s="223">
        <f>$D829*'Staff Allocation %'!N23</f>
        <v>0</v>
      </c>
      <c r="R829" s="223">
        <f>$D829*'Staff Allocation %'!O23</f>
        <v>0</v>
      </c>
      <c r="S829" s="223">
        <f>$D829*'Staff Allocation %'!P23</f>
        <v>0</v>
      </c>
      <c r="T829" s="223">
        <f>$D829*'Staff Allocation %'!Q23</f>
        <v>0</v>
      </c>
      <c r="U829" s="223">
        <f t="shared" si="36"/>
        <v>13.043999999999999</v>
      </c>
    </row>
    <row r="830" spans="2:21" hidden="1" outlineLevel="1" x14ac:dyDescent="0.25">
      <c r="B830" t="str">
        <f>'Staffing Plan'!A25</f>
        <v>Mares, Yizza</v>
      </c>
      <c r="D830" s="124">
        <f>Fringe!P26</f>
        <v>52.176000000000002</v>
      </c>
      <c r="F830" s="223">
        <f>$D830*'Staff Allocation %'!C24</f>
        <v>0</v>
      </c>
      <c r="G830" s="223">
        <f>$D830*'Staff Allocation %'!D24</f>
        <v>0</v>
      </c>
      <c r="H830" s="223">
        <f>$D830*'Staff Allocation %'!E24</f>
        <v>52.176000000000002</v>
      </c>
      <c r="I830" s="223">
        <f>$D830*'Staff Allocation %'!F24</f>
        <v>0</v>
      </c>
      <c r="J830" s="223">
        <f>$D830*'Staff Allocation %'!G24</f>
        <v>0</v>
      </c>
      <c r="K830" s="223">
        <f>$D830*'Staff Allocation %'!H24</f>
        <v>0</v>
      </c>
      <c r="L830" s="223">
        <f>$D830*'Staff Allocation %'!I24</f>
        <v>0</v>
      </c>
      <c r="M830" s="223">
        <f>$D830*'Staff Allocation %'!J24</f>
        <v>0</v>
      </c>
      <c r="N830" s="223">
        <f>$D830*'Staff Allocation %'!K24</f>
        <v>0</v>
      </c>
      <c r="O830" s="223">
        <f>$D830*'Staff Allocation %'!L24</f>
        <v>0</v>
      </c>
      <c r="P830" s="223">
        <f>$D830*'Staff Allocation %'!M24</f>
        <v>0</v>
      </c>
      <c r="Q830" s="223">
        <f>$D830*'Staff Allocation %'!N24</f>
        <v>0</v>
      </c>
      <c r="R830" s="223">
        <f>$D830*'Staff Allocation %'!O24</f>
        <v>0</v>
      </c>
      <c r="S830" s="223">
        <f>$D830*'Staff Allocation %'!P24</f>
        <v>0</v>
      </c>
      <c r="T830" s="223">
        <f>$D830*'Staff Allocation %'!Q24</f>
        <v>0</v>
      </c>
      <c r="U830" s="223">
        <f t="shared" si="36"/>
        <v>52.176000000000002</v>
      </c>
    </row>
    <row r="831" spans="2:21" hidden="1" outlineLevel="1" x14ac:dyDescent="0.25">
      <c r="B831" t="str">
        <f>'Staffing Plan'!A26</f>
        <v>Employee 18</v>
      </c>
      <c r="D831" s="124">
        <f>Fringe!P27</f>
        <v>0</v>
      </c>
      <c r="F831" s="223">
        <f>$D831*'Staff Allocation %'!C25</f>
        <v>0</v>
      </c>
      <c r="G831" s="223">
        <f>$D831*'Staff Allocation %'!D25</f>
        <v>0</v>
      </c>
      <c r="H831" s="223">
        <f>$D831*'Staff Allocation %'!E25</f>
        <v>0</v>
      </c>
      <c r="I831" s="223">
        <f>$D831*'Staff Allocation %'!F25</f>
        <v>0</v>
      </c>
      <c r="J831" s="223">
        <f>$D831*'Staff Allocation %'!G25</f>
        <v>0</v>
      </c>
      <c r="K831" s="223">
        <f>$D831*'Staff Allocation %'!H25</f>
        <v>0</v>
      </c>
      <c r="L831" s="223">
        <f>$D831*'Staff Allocation %'!I25</f>
        <v>0</v>
      </c>
      <c r="M831" s="223">
        <f>$D831*'Staff Allocation %'!J25</f>
        <v>0</v>
      </c>
      <c r="N831" s="223">
        <f>$D831*'Staff Allocation %'!K25</f>
        <v>0</v>
      </c>
      <c r="O831" s="223">
        <f>$D831*'Staff Allocation %'!L25</f>
        <v>0</v>
      </c>
      <c r="P831" s="223">
        <f>$D831*'Staff Allocation %'!M25</f>
        <v>0</v>
      </c>
      <c r="Q831" s="223">
        <f>$D831*'Staff Allocation %'!N25</f>
        <v>0</v>
      </c>
      <c r="R831" s="223">
        <f>$D831*'Staff Allocation %'!O25</f>
        <v>0</v>
      </c>
      <c r="S831" s="223">
        <f>$D831*'Staff Allocation %'!P25</f>
        <v>0</v>
      </c>
      <c r="T831" s="223">
        <f>$D831*'Staff Allocation %'!Q25</f>
        <v>0</v>
      </c>
      <c r="U831" s="223">
        <f t="shared" si="36"/>
        <v>0</v>
      </c>
    </row>
    <row r="832" spans="2:21" hidden="1" outlineLevel="1" x14ac:dyDescent="0.25">
      <c r="B832" t="str">
        <f>'Staffing Plan'!A27</f>
        <v>Employee 19</v>
      </c>
      <c r="D832" s="124">
        <f>Fringe!P28</f>
        <v>0</v>
      </c>
      <c r="F832" s="223">
        <f>$D832*'Staff Allocation %'!C26</f>
        <v>0</v>
      </c>
      <c r="G832" s="223">
        <f>$D832*'Staff Allocation %'!D26</f>
        <v>0</v>
      </c>
      <c r="H832" s="223">
        <f>$D832*'Staff Allocation %'!E26</f>
        <v>0</v>
      </c>
      <c r="I832" s="223">
        <f>$D832*'Staff Allocation %'!F26</f>
        <v>0</v>
      </c>
      <c r="J832" s="223">
        <f>$D832*'Staff Allocation %'!G26</f>
        <v>0</v>
      </c>
      <c r="K832" s="223">
        <f>$D832*'Staff Allocation %'!H26</f>
        <v>0</v>
      </c>
      <c r="L832" s="223">
        <f>$D832*'Staff Allocation %'!I26</f>
        <v>0</v>
      </c>
      <c r="M832" s="223">
        <f>$D832*'Staff Allocation %'!J26</f>
        <v>0</v>
      </c>
      <c r="N832" s="223">
        <f>$D832*'Staff Allocation %'!K26</f>
        <v>0</v>
      </c>
      <c r="O832" s="223">
        <f>$D832*'Staff Allocation %'!L26</f>
        <v>0</v>
      </c>
      <c r="P832" s="223">
        <f>$D832*'Staff Allocation %'!M26</f>
        <v>0</v>
      </c>
      <c r="Q832" s="223">
        <f>$D832*'Staff Allocation %'!N26</f>
        <v>0</v>
      </c>
      <c r="R832" s="223">
        <f>$D832*'Staff Allocation %'!O26</f>
        <v>0</v>
      </c>
      <c r="S832" s="223">
        <f>$D832*'Staff Allocation %'!P26</f>
        <v>0</v>
      </c>
      <c r="T832" s="223">
        <f>$D832*'Staff Allocation %'!Q26</f>
        <v>0</v>
      </c>
      <c r="U832" s="223">
        <f t="shared" si="36"/>
        <v>0</v>
      </c>
    </row>
    <row r="833" spans="2:21" hidden="1" outlineLevel="1" x14ac:dyDescent="0.25">
      <c r="B833" t="str">
        <f>'Staffing Plan'!A28</f>
        <v>Employee 20</v>
      </c>
      <c r="D833" s="124">
        <f>Fringe!P29</f>
        <v>0</v>
      </c>
      <c r="F833" s="223">
        <f>$D833*'Staff Allocation %'!C27</f>
        <v>0</v>
      </c>
      <c r="G833" s="223">
        <f>$D833*'Staff Allocation %'!D27</f>
        <v>0</v>
      </c>
      <c r="H833" s="223">
        <f>$D833*'Staff Allocation %'!E27</f>
        <v>0</v>
      </c>
      <c r="I833" s="223">
        <f>$D833*'Staff Allocation %'!F27</f>
        <v>0</v>
      </c>
      <c r="J833" s="223">
        <f>$D833*'Staff Allocation %'!G27</f>
        <v>0</v>
      </c>
      <c r="K833" s="223">
        <f>$D833*'Staff Allocation %'!H27</f>
        <v>0</v>
      </c>
      <c r="L833" s="223">
        <f>$D833*'Staff Allocation %'!I27</f>
        <v>0</v>
      </c>
      <c r="M833" s="223">
        <f>$D833*'Staff Allocation %'!J27</f>
        <v>0</v>
      </c>
      <c r="N833" s="223">
        <f>$D833*'Staff Allocation %'!K27</f>
        <v>0</v>
      </c>
      <c r="O833" s="223">
        <f>$D833*'Staff Allocation %'!L27</f>
        <v>0</v>
      </c>
      <c r="P833" s="223">
        <f>$D833*'Staff Allocation %'!M27</f>
        <v>0</v>
      </c>
      <c r="Q833" s="223">
        <f>$D833*'Staff Allocation %'!N27</f>
        <v>0</v>
      </c>
      <c r="R833" s="223">
        <f>$D833*'Staff Allocation %'!O27</f>
        <v>0</v>
      </c>
      <c r="S833" s="223">
        <f>$D833*'Staff Allocation %'!P27</f>
        <v>0</v>
      </c>
      <c r="T833" s="223">
        <f>$D833*'Staff Allocation %'!Q27</f>
        <v>0</v>
      </c>
      <c r="U833" s="223">
        <f t="shared" si="36"/>
        <v>0</v>
      </c>
    </row>
    <row r="834" spans="2:21" hidden="1" outlineLevel="1" x14ac:dyDescent="0.25">
      <c r="B834" t="str">
        <f>'Staffing Plan'!A29</f>
        <v>Employee 21</v>
      </c>
      <c r="D834" s="124">
        <f>Fringe!P30</f>
        <v>0</v>
      </c>
      <c r="F834" s="223">
        <f>$D834*'Staff Allocation %'!C28</f>
        <v>0</v>
      </c>
      <c r="G834" s="223">
        <f>$D834*'Staff Allocation %'!D28</f>
        <v>0</v>
      </c>
      <c r="H834" s="223">
        <f>$D834*'Staff Allocation %'!E28</f>
        <v>0</v>
      </c>
      <c r="I834" s="223">
        <f>$D834*'Staff Allocation %'!F28</f>
        <v>0</v>
      </c>
      <c r="J834" s="223">
        <f>$D834*'Staff Allocation %'!G28</f>
        <v>0</v>
      </c>
      <c r="K834" s="223">
        <f>$D834*'Staff Allocation %'!H28</f>
        <v>0</v>
      </c>
      <c r="L834" s="223">
        <f>$D834*'Staff Allocation %'!I28</f>
        <v>0</v>
      </c>
      <c r="M834" s="223">
        <f>$D834*'Staff Allocation %'!J28</f>
        <v>0</v>
      </c>
      <c r="N834" s="223">
        <f>$D834*'Staff Allocation %'!K28</f>
        <v>0</v>
      </c>
      <c r="O834" s="223">
        <f>$D834*'Staff Allocation %'!L28</f>
        <v>0</v>
      </c>
      <c r="P834" s="223">
        <f>$D834*'Staff Allocation %'!M28</f>
        <v>0</v>
      </c>
      <c r="Q834" s="223">
        <f>$D834*'Staff Allocation %'!N28</f>
        <v>0</v>
      </c>
      <c r="R834" s="223">
        <f>$D834*'Staff Allocation %'!O28</f>
        <v>0</v>
      </c>
      <c r="S834" s="223">
        <f>$D834*'Staff Allocation %'!P28</f>
        <v>0</v>
      </c>
      <c r="T834" s="223">
        <f>$D834*'Staff Allocation %'!Q28</f>
        <v>0</v>
      </c>
      <c r="U834" s="223">
        <f t="shared" si="36"/>
        <v>0</v>
      </c>
    </row>
    <row r="835" spans="2:21" hidden="1" outlineLevel="1" x14ac:dyDescent="0.25">
      <c r="B835" t="str">
        <f>'Staffing Plan'!A30</f>
        <v>Employee 22</v>
      </c>
      <c r="D835" s="124">
        <f>Fringe!P31</f>
        <v>0</v>
      </c>
      <c r="F835" s="223">
        <f>$D835*'Staff Allocation %'!C29</f>
        <v>0</v>
      </c>
      <c r="G835" s="223">
        <f>$D835*'Staff Allocation %'!D29</f>
        <v>0</v>
      </c>
      <c r="H835" s="223">
        <f>$D835*'Staff Allocation %'!E29</f>
        <v>0</v>
      </c>
      <c r="I835" s="223">
        <f>$D835*'Staff Allocation %'!F29</f>
        <v>0</v>
      </c>
      <c r="J835" s="223">
        <f>$D835*'Staff Allocation %'!G29</f>
        <v>0</v>
      </c>
      <c r="K835" s="223">
        <f>$D835*'Staff Allocation %'!H29</f>
        <v>0</v>
      </c>
      <c r="L835" s="223">
        <f>$D835*'Staff Allocation %'!I29</f>
        <v>0</v>
      </c>
      <c r="M835" s="223">
        <f>$D835*'Staff Allocation %'!J29</f>
        <v>0</v>
      </c>
      <c r="N835" s="223">
        <f>$D835*'Staff Allocation %'!K29</f>
        <v>0</v>
      </c>
      <c r="O835" s="223">
        <f>$D835*'Staff Allocation %'!L29</f>
        <v>0</v>
      </c>
      <c r="P835" s="223">
        <f>$D835*'Staff Allocation %'!M29</f>
        <v>0</v>
      </c>
      <c r="Q835" s="223">
        <f>$D835*'Staff Allocation %'!N29</f>
        <v>0</v>
      </c>
      <c r="R835" s="223">
        <f>$D835*'Staff Allocation %'!O29</f>
        <v>0</v>
      </c>
      <c r="S835" s="223">
        <f>$D835*'Staff Allocation %'!P29</f>
        <v>0</v>
      </c>
      <c r="T835" s="223">
        <f>$D835*'Staff Allocation %'!Q29</f>
        <v>0</v>
      </c>
      <c r="U835" s="223">
        <f t="shared" si="36"/>
        <v>0</v>
      </c>
    </row>
    <row r="836" spans="2:21" hidden="1" outlineLevel="1" x14ac:dyDescent="0.25">
      <c r="B836" t="str">
        <f>'Staffing Plan'!A31</f>
        <v>Employee 23</v>
      </c>
      <c r="D836" s="124">
        <f>Fringe!P32</f>
        <v>0</v>
      </c>
      <c r="F836" s="223">
        <f>$D836*'Staff Allocation %'!C30</f>
        <v>0</v>
      </c>
      <c r="G836" s="223">
        <f>$D836*'Staff Allocation %'!D30</f>
        <v>0</v>
      </c>
      <c r="H836" s="223">
        <f>$D836*'Staff Allocation %'!E30</f>
        <v>0</v>
      </c>
      <c r="I836" s="223">
        <f>$D836*'Staff Allocation %'!F30</f>
        <v>0</v>
      </c>
      <c r="J836" s="223">
        <f>$D836*'Staff Allocation %'!G30</f>
        <v>0</v>
      </c>
      <c r="K836" s="223">
        <f>$D836*'Staff Allocation %'!H30</f>
        <v>0</v>
      </c>
      <c r="L836" s="223">
        <f>$D836*'Staff Allocation %'!I30</f>
        <v>0</v>
      </c>
      <c r="M836" s="223">
        <f>$D836*'Staff Allocation %'!J30</f>
        <v>0</v>
      </c>
      <c r="N836" s="223">
        <f>$D836*'Staff Allocation %'!K30</f>
        <v>0</v>
      </c>
      <c r="O836" s="223">
        <f>$D836*'Staff Allocation %'!L30</f>
        <v>0</v>
      </c>
      <c r="P836" s="223">
        <f>$D836*'Staff Allocation %'!M30</f>
        <v>0</v>
      </c>
      <c r="Q836" s="223">
        <f>$D836*'Staff Allocation %'!N30</f>
        <v>0</v>
      </c>
      <c r="R836" s="223">
        <f>$D836*'Staff Allocation %'!O30</f>
        <v>0</v>
      </c>
      <c r="S836" s="223">
        <f>$D836*'Staff Allocation %'!P30</f>
        <v>0</v>
      </c>
      <c r="T836" s="223">
        <f>$D836*'Staff Allocation %'!Q30</f>
        <v>0</v>
      </c>
      <c r="U836" s="223">
        <f t="shared" si="36"/>
        <v>0</v>
      </c>
    </row>
    <row r="837" spans="2:21" hidden="1" outlineLevel="1" x14ac:dyDescent="0.25">
      <c r="B837" t="str">
        <f>'Staffing Plan'!A32</f>
        <v>Employee 24</v>
      </c>
      <c r="D837" s="124">
        <f>Fringe!P33</f>
        <v>0</v>
      </c>
      <c r="F837" s="223">
        <f>$D837*'Staff Allocation %'!C31</f>
        <v>0</v>
      </c>
      <c r="G837" s="223">
        <f>$D837*'Staff Allocation %'!D31</f>
        <v>0</v>
      </c>
      <c r="H837" s="223">
        <f>$D837*'Staff Allocation %'!E31</f>
        <v>0</v>
      </c>
      <c r="I837" s="223">
        <f>$D837*'Staff Allocation %'!F31</f>
        <v>0</v>
      </c>
      <c r="J837" s="223">
        <f>$D837*'Staff Allocation %'!G31</f>
        <v>0</v>
      </c>
      <c r="K837" s="223">
        <f>$D837*'Staff Allocation %'!H31</f>
        <v>0</v>
      </c>
      <c r="L837" s="223">
        <f>$D837*'Staff Allocation %'!I31</f>
        <v>0</v>
      </c>
      <c r="M837" s="223">
        <f>$D837*'Staff Allocation %'!J31</f>
        <v>0</v>
      </c>
      <c r="N837" s="223">
        <f>$D837*'Staff Allocation %'!K31</f>
        <v>0</v>
      </c>
      <c r="O837" s="223">
        <f>$D837*'Staff Allocation %'!L31</f>
        <v>0</v>
      </c>
      <c r="P837" s="223">
        <f>$D837*'Staff Allocation %'!M31</f>
        <v>0</v>
      </c>
      <c r="Q837" s="223">
        <f>$D837*'Staff Allocation %'!N31</f>
        <v>0</v>
      </c>
      <c r="R837" s="223">
        <f>$D837*'Staff Allocation %'!O31</f>
        <v>0</v>
      </c>
      <c r="S837" s="223">
        <f>$D837*'Staff Allocation %'!P31</f>
        <v>0</v>
      </c>
      <c r="T837" s="223">
        <f>$D837*'Staff Allocation %'!Q31</f>
        <v>0</v>
      </c>
      <c r="U837" s="223">
        <f t="shared" si="36"/>
        <v>0</v>
      </c>
    </row>
    <row r="838" spans="2:21" hidden="1" outlineLevel="1" x14ac:dyDescent="0.25">
      <c r="B838" t="str">
        <f>'Staffing Plan'!A33</f>
        <v>Employee 25</v>
      </c>
      <c r="D838" s="124">
        <f>Fringe!P34</f>
        <v>0</v>
      </c>
      <c r="F838" s="223">
        <f>$D838*'Staff Allocation %'!C32</f>
        <v>0</v>
      </c>
      <c r="G838" s="223">
        <f>$D838*'Staff Allocation %'!D32</f>
        <v>0</v>
      </c>
      <c r="H838" s="223">
        <f>$D838*'Staff Allocation %'!E32</f>
        <v>0</v>
      </c>
      <c r="I838" s="223">
        <f>$D838*'Staff Allocation %'!F32</f>
        <v>0</v>
      </c>
      <c r="J838" s="223">
        <f>$D838*'Staff Allocation %'!G32</f>
        <v>0</v>
      </c>
      <c r="K838" s="223">
        <f>$D838*'Staff Allocation %'!H32</f>
        <v>0</v>
      </c>
      <c r="L838" s="223">
        <f>$D838*'Staff Allocation %'!I32</f>
        <v>0</v>
      </c>
      <c r="M838" s="223">
        <f>$D838*'Staff Allocation %'!J32</f>
        <v>0</v>
      </c>
      <c r="N838" s="223">
        <f>$D838*'Staff Allocation %'!K32</f>
        <v>0</v>
      </c>
      <c r="O838" s="223">
        <f>$D838*'Staff Allocation %'!L32</f>
        <v>0</v>
      </c>
      <c r="P838" s="223">
        <f>$D838*'Staff Allocation %'!M32</f>
        <v>0</v>
      </c>
      <c r="Q838" s="223">
        <f>$D838*'Staff Allocation %'!N32</f>
        <v>0</v>
      </c>
      <c r="R838" s="223">
        <f>$D838*'Staff Allocation %'!O32</f>
        <v>0</v>
      </c>
      <c r="S838" s="223">
        <f>$D838*'Staff Allocation %'!P32</f>
        <v>0</v>
      </c>
      <c r="T838" s="223">
        <f>$D838*'Staff Allocation %'!Q32</f>
        <v>0</v>
      </c>
      <c r="U838" s="223">
        <f t="shared" si="36"/>
        <v>0</v>
      </c>
    </row>
    <row r="839" spans="2:21" hidden="1" outlineLevel="1" x14ac:dyDescent="0.25">
      <c r="B839" t="str">
        <f>'Staffing Plan'!A34</f>
        <v>Employee 26</v>
      </c>
      <c r="D839" s="124">
        <f>Fringe!P35</f>
        <v>0</v>
      </c>
      <c r="F839" s="223">
        <f>$D839*'Staff Allocation %'!C33</f>
        <v>0</v>
      </c>
      <c r="G839" s="223">
        <f>$D839*'Staff Allocation %'!D33</f>
        <v>0</v>
      </c>
      <c r="H839" s="223">
        <f>$D839*'Staff Allocation %'!E33</f>
        <v>0</v>
      </c>
      <c r="I839" s="223">
        <f>$D839*'Staff Allocation %'!F33</f>
        <v>0</v>
      </c>
      <c r="J839" s="223">
        <f>$D839*'Staff Allocation %'!G33</f>
        <v>0</v>
      </c>
      <c r="K839" s="223">
        <f>$D839*'Staff Allocation %'!H33</f>
        <v>0</v>
      </c>
      <c r="L839" s="223">
        <f>$D839*'Staff Allocation %'!I33</f>
        <v>0</v>
      </c>
      <c r="M839" s="223">
        <f>$D839*'Staff Allocation %'!J33</f>
        <v>0</v>
      </c>
      <c r="N839" s="223">
        <f>$D839*'Staff Allocation %'!K33</f>
        <v>0</v>
      </c>
      <c r="O839" s="223">
        <f>$D839*'Staff Allocation %'!L33</f>
        <v>0</v>
      </c>
      <c r="P839" s="223">
        <f>$D839*'Staff Allocation %'!M33</f>
        <v>0</v>
      </c>
      <c r="Q839" s="223">
        <f>$D839*'Staff Allocation %'!N33</f>
        <v>0</v>
      </c>
      <c r="R839" s="223">
        <f>$D839*'Staff Allocation %'!O33</f>
        <v>0</v>
      </c>
      <c r="S839" s="223">
        <f>$D839*'Staff Allocation %'!P33</f>
        <v>0</v>
      </c>
      <c r="T839" s="223">
        <f>$D839*'Staff Allocation %'!Q33</f>
        <v>0</v>
      </c>
      <c r="U839" s="223">
        <f t="shared" si="36"/>
        <v>0</v>
      </c>
    </row>
    <row r="840" spans="2:21" hidden="1" outlineLevel="1" x14ac:dyDescent="0.25">
      <c r="B840" t="str">
        <f>'Staffing Plan'!A35</f>
        <v>Employee 27</v>
      </c>
      <c r="D840" s="124">
        <f>Fringe!P36</f>
        <v>0</v>
      </c>
      <c r="F840" s="223">
        <f>$D840*'Staff Allocation %'!C34</f>
        <v>0</v>
      </c>
      <c r="G840" s="223">
        <f>$D840*'Staff Allocation %'!D34</f>
        <v>0</v>
      </c>
      <c r="H840" s="223">
        <f>$D840*'Staff Allocation %'!E34</f>
        <v>0</v>
      </c>
      <c r="I840" s="223">
        <f>$D840*'Staff Allocation %'!F34</f>
        <v>0</v>
      </c>
      <c r="J840" s="223">
        <f>$D840*'Staff Allocation %'!G34</f>
        <v>0</v>
      </c>
      <c r="K840" s="223">
        <f>$D840*'Staff Allocation %'!H34</f>
        <v>0</v>
      </c>
      <c r="L840" s="223">
        <f>$D840*'Staff Allocation %'!I34</f>
        <v>0</v>
      </c>
      <c r="M840" s="223">
        <f>$D840*'Staff Allocation %'!J34</f>
        <v>0</v>
      </c>
      <c r="N840" s="223">
        <f>$D840*'Staff Allocation %'!K34</f>
        <v>0</v>
      </c>
      <c r="O840" s="223">
        <f>$D840*'Staff Allocation %'!L34</f>
        <v>0</v>
      </c>
      <c r="P840" s="223">
        <f>$D840*'Staff Allocation %'!M34</f>
        <v>0</v>
      </c>
      <c r="Q840" s="223">
        <f>$D840*'Staff Allocation %'!N34</f>
        <v>0</v>
      </c>
      <c r="R840" s="223">
        <f>$D840*'Staff Allocation %'!O34</f>
        <v>0</v>
      </c>
      <c r="S840" s="223">
        <f>$D840*'Staff Allocation %'!P34</f>
        <v>0</v>
      </c>
      <c r="T840" s="223">
        <f>$D840*'Staff Allocation %'!Q34</f>
        <v>0</v>
      </c>
      <c r="U840" s="223">
        <f t="shared" si="36"/>
        <v>0</v>
      </c>
    </row>
    <row r="841" spans="2:21" hidden="1" outlineLevel="1" x14ac:dyDescent="0.25">
      <c r="B841" t="str">
        <f>'Staffing Plan'!A36</f>
        <v>Employee 28</v>
      </c>
      <c r="D841" s="124">
        <f>Fringe!P37</f>
        <v>0</v>
      </c>
      <c r="F841" s="223">
        <f>$D841*'Staff Allocation %'!C35</f>
        <v>0</v>
      </c>
      <c r="G841" s="223">
        <f>$D841*'Staff Allocation %'!D35</f>
        <v>0</v>
      </c>
      <c r="H841" s="223">
        <f>$D841*'Staff Allocation %'!E35</f>
        <v>0</v>
      </c>
      <c r="I841" s="223">
        <f>$D841*'Staff Allocation %'!F35</f>
        <v>0</v>
      </c>
      <c r="J841" s="223">
        <f>$D841*'Staff Allocation %'!G35</f>
        <v>0</v>
      </c>
      <c r="K841" s="223">
        <f>$D841*'Staff Allocation %'!H35</f>
        <v>0</v>
      </c>
      <c r="L841" s="223">
        <f>$D841*'Staff Allocation %'!I35</f>
        <v>0</v>
      </c>
      <c r="M841" s="223">
        <f>$D841*'Staff Allocation %'!J35</f>
        <v>0</v>
      </c>
      <c r="N841" s="223">
        <f>$D841*'Staff Allocation %'!K35</f>
        <v>0</v>
      </c>
      <c r="O841" s="223">
        <f>$D841*'Staff Allocation %'!L35</f>
        <v>0</v>
      </c>
      <c r="P841" s="223">
        <f>$D841*'Staff Allocation %'!M35</f>
        <v>0</v>
      </c>
      <c r="Q841" s="223">
        <f>$D841*'Staff Allocation %'!N35</f>
        <v>0</v>
      </c>
      <c r="R841" s="223">
        <f>$D841*'Staff Allocation %'!O35</f>
        <v>0</v>
      </c>
      <c r="S841" s="223">
        <f>$D841*'Staff Allocation %'!P35</f>
        <v>0</v>
      </c>
      <c r="T841" s="223">
        <f>$D841*'Staff Allocation %'!Q35</f>
        <v>0</v>
      </c>
      <c r="U841" s="223">
        <f t="shared" si="36"/>
        <v>0</v>
      </c>
    </row>
    <row r="842" spans="2:21" hidden="1" outlineLevel="1" x14ac:dyDescent="0.25">
      <c r="B842" t="str">
        <f>'Staffing Plan'!A37</f>
        <v>Employee 29</v>
      </c>
      <c r="D842" s="124">
        <f>Fringe!P38</f>
        <v>0</v>
      </c>
      <c r="F842" s="223">
        <f>$D842*'Staff Allocation %'!C36</f>
        <v>0</v>
      </c>
      <c r="G842" s="223">
        <f>$D842*'Staff Allocation %'!D36</f>
        <v>0</v>
      </c>
      <c r="H842" s="223">
        <f>$D842*'Staff Allocation %'!E36</f>
        <v>0</v>
      </c>
      <c r="I842" s="223">
        <f>$D842*'Staff Allocation %'!F36</f>
        <v>0</v>
      </c>
      <c r="J842" s="223">
        <f>$D842*'Staff Allocation %'!G36</f>
        <v>0</v>
      </c>
      <c r="K842" s="223">
        <f>$D842*'Staff Allocation %'!H36</f>
        <v>0</v>
      </c>
      <c r="L842" s="223">
        <f>$D842*'Staff Allocation %'!I36</f>
        <v>0</v>
      </c>
      <c r="M842" s="223">
        <f>$D842*'Staff Allocation %'!J36</f>
        <v>0</v>
      </c>
      <c r="N842" s="223">
        <f>$D842*'Staff Allocation %'!K36</f>
        <v>0</v>
      </c>
      <c r="O842" s="223">
        <f>$D842*'Staff Allocation %'!L36</f>
        <v>0</v>
      </c>
      <c r="P842" s="223">
        <f>$D842*'Staff Allocation %'!M36</f>
        <v>0</v>
      </c>
      <c r="Q842" s="223">
        <f>$D842*'Staff Allocation %'!N36</f>
        <v>0</v>
      </c>
      <c r="R842" s="223">
        <f>$D842*'Staff Allocation %'!O36</f>
        <v>0</v>
      </c>
      <c r="S842" s="223">
        <f>$D842*'Staff Allocation %'!P36</f>
        <v>0</v>
      </c>
      <c r="T842" s="223">
        <f>$D842*'Staff Allocation %'!Q36</f>
        <v>0</v>
      </c>
      <c r="U842" s="223">
        <f t="shared" si="36"/>
        <v>0</v>
      </c>
    </row>
    <row r="843" spans="2:21" hidden="1" outlineLevel="1" x14ac:dyDescent="0.25">
      <c r="B843" t="str">
        <f>'Staffing Plan'!A38</f>
        <v>Employee 30</v>
      </c>
      <c r="D843" s="124">
        <f>Fringe!P39</f>
        <v>0</v>
      </c>
      <c r="F843" s="223">
        <f>$D843*'Staff Allocation %'!C37</f>
        <v>0</v>
      </c>
      <c r="G843" s="223">
        <f>$D843*'Staff Allocation %'!D37</f>
        <v>0</v>
      </c>
      <c r="H843" s="223">
        <f>$D843*'Staff Allocation %'!E37</f>
        <v>0</v>
      </c>
      <c r="I843" s="223">
        <f>$D843*'Staff Allocation %'!F37</f>
        <v>0</v>
      </c>
      <c r="J843" s="223">
        <f>$D843*'Staff Allocation %'!G37</f>
        <v>0</v>
      </c>
      <c r="K843" s="223">
        <f>$D843*'Staff Allocation %'!H37</f>
        <v>0</v>
      </c>
      <c r="L843" s="223">
        <f>$D843*'Staff Allocation %'!I37</f>
        <v>0</v>
      </c>
      <c r="M843" s="223">
        <f>$D843*'Staff Allocation %'!J37</f>
        <v>0</v>
      </c>
      <c r="N843" s="223">
        <f>$D843*'Staff Allocation %'!K37</f>
        <v>0</v>
      </c>
      <c r="O843" s="223">
        <f>$D843*'Staff Allocation %'!L37</f>
        <v>0</v>
      </c>
      <c r="P843" s="223">
        <f>$D843*'Staff Allocation %'!M37</f>
        <v>0</v>
      </c>
      <c r="Q843" s="223">
        <f>$D843*'Staff Allocation %'!N37</f>
        <v>0</v>
      </c>
      <c r="R843" s="223">
        <f>$D843*'Staff Allocation %'!O37</f>
        <v>0</v>
      </c>
      <c r="S843" s="223">
        <f>$D843*'Staff Allocation %'!P37</f>
        <v>0</v>
      </c>
      <c r="T843" s="223">
        <f>$D843*'Staff Allocation %'!Q37</f>
        <v>0</v>
      </c>
      <c r="U843" s="223">
        <f t="shared" si="36"/>
        <v>0</v>
      </c>
    </row>
    <row r="844" spans="2:21" hidden="1" outlineLevel="1" x14ac:dyDescent="0.25">
      <c r="B844" t="str">
        <f>'Staffing Plan'!A39</f>
        <v>Employee 31</v>
      </c>
      <c r="D844" s="124">
        <f>Fringe!P40</f>
        <v>0</v>
      </c>
      <c r="F844" s="223">
        <f>$D844*'Staff Allocation %'!C38</f>
        <v>0</v>
      </c>
      <c r="G844" s="223">
        <f>$D844*'Staff Allocation %'!D38</f>
        <v>0</v>
      </c>
      <c r="H844" s="223">
        <f>$D844*'Staff Allocation %'!E38</f>
        <v>0</v>
      </c>
      <c r="I844" s="223">
        <f>$D844*'Staff Allocation %'!F38</f>
        <v>0</v>
      </c>
      <c r="J844" s="223">
        <f>$D844*'Staff Allocation %'!G38</f>
        <v>0</v>
      </c>
      <c r="K844" s="223">
        <f>$D844*'Staff Allocation %'!H38</f>
        <v>0</v>
      </c>
      <c r="L844" s="223">
        <f>$D844*'Staff Allocation %'!I38</f>
        <v>0</v>
      </c>
      <c r="M844" s="223">
        <f>$D844*'Staff Allocation %'!J38</f>
        <v>0</v>
      </c>
      <c r="N844" s="223">
        <f>$D844*'Staff Allocation %'!K38</f>
        <v>0</v>
      </c>
      <c r="O844" s="223">
        <f>$D844*'Staff Allocation %'!L38</f>
        <v>0</v>
      </c>
      <c r="P844" s="223">
        <f>$D844*'Staff Allocation %'!M38</f>
        <v>0</v>
      </c>
      <c r="Q844" s="223">
        <f>$D844*'Staff Allocation %'!N38</f>
        <v>0</v>
      </c>
      <c r="R844" s="223">
        <f>$D844*'Staff Allocation %'!O38</f>
        <v>0</v>
      </c>
      <c r="S844" s="223">
        <f>$D844*'Staff Allocation %'!P38</f>
        <v>0</v>
      </c>
      <c r="T844" s="223">
        <f>$D844*'Staff Allocation %'!Q38</f>
        <v>0</v>
      </c>
      <c r="U844" s="223">
        <f t="shared" si="36"/>
        <v>0</v>
      </c>
    </row>
    <row r="845" spans="2:21" hidden="1" outlineLevel="1" x14ac:dyDescent="0.25">
      <c r="B845" t="str">
        <f>'Staffing Plan'!A40</f>
        <v>Employee 32</v>
      </c>
      <c r="D845" s="124">
        <f>Fringe!P41</f>
        <v>0</v>
      </c>
      <c r="F845" s="223">
        <f>$D845*'Staff Allocation %'!C39</f>
        <v>0</v>
      </c>
      <c r="G845" s="223">
        <f>$D845*'Staff Allocation %'!D39</f>
        <v>0</v>
      </c>
      <c r="H845" s="223">
        <f>$D845*'Staff Allocation %'!E39</f>
        <v>0</v>
      </c>
      <c r="I845" s="223">
        <f>$D845*'Staff Allocation %'!F39</f>
        <v>0</v>
      </c>
      <c r="J845" s="223">
        <f>$D845*'Staff Allocation %'!G39</f>
        <v>0</v>
      </c>
      <c r="K845" s="223">
        <f>$D845*'Staff Allocation %'!H39</f>
        <v>0</v>
      </c>
      <c r="L845" s="223">
        <f>$D845*'Staff Allocation %'!I39</f>
        <v>0</v>
      </c>
      <c r="M845" s="223">
        <f>$D845*'Staff Allocation %'!J39</f>
        <v>0</v>
      </c>
      <c r="N845" s="223">
        <f>$D845*'Staff Allocation %'!K39</f>
        <v>0</v>
      </c>
      <c r="O845" s="223">
        <f>$D845*'Staff Allocation %'!L39</f>
        <v>0</v>
      </c>
      <c r="P845" s="223">
        <f>$D845*'Staff Allocation %'!M39</f>
        <v>0</v>
      </c>
      <c r="Q845" s="223">
        <f>$D845*'Staff Allocation %'!N39</f>
        <v>0</v>
      </c>
      <c r="R845" s="223">
        <f>$D845*'Staff Allocation %'!O39</f>
        <v>0</v>
      </c>
      <c r="S845" s="223">
        <f>$D845*'Staff Allocation %'!P39</f>
        <v>0</v>
      </c>
      <c r="T845" s="223">
        <f>$D845*'Staff Allocation %'!Q39</f>
        <v>0</v>
      </c>
      <c r="U845" s="223">
        <f t="shared" si="36"/>
        <v>0</v>
      </c>
    </row>
    <row r="846" spans="2:21" hidden="1" outlineLevel="1" x14ac:dyDescent="0.25">
      <c r="B846" t="str">
        <f>'Staffing Plan'!A41</f>
        <v>Employee 33</v>
      </c>
      <c r="D846" s="124">
        <f>Fringe!P42</f>
        <v>0</v>
      </c>
      <c r="F846" s="223">
        <f>$D846*'Staff Allocation %'!C40</f>
        <v>0</v>
      </c>
      <c r="G846" s="223">
        <f>$D846*'Staff Allocation %'!D40</f>
        <v>0</v>
      </c>
      <c r="H846" s="223">
        <f>$D846*'Staff Allocation %'!E40</f>
        <v>0</v>
      </c>
      <c r="I846" s="223">
        <f>$D846*'Staff Allocation %'!F40</f>
        <v>0</v>
      </c>
      <c r="J846" s="223">
        <f>$D846*'Staff Allocation %'!G40</f>
        <v>0</v>
      </c>
      <c r="K846" s="223">
        <f>$D846*'Staff Allocation %'!H40</f>
        <v>0</v>
      </c>
      <c r="L846" s="223">
        <f>$D846*'Staff Allocation %'!I40</f>
        <v>0</v>
      </c>
      <c r="M846" s="223">
        <f>$D846*'Staff Allocation %'!J40</f>
        <v>0</v>
      </c>
      <c r="N846" s="223">
        <f>$D846*'Staff Allocation %'!K40</f>
        <v>0</v>
      </c>
      <c r="O846" s="223">
        <f>$D846*'Staff Allocation %'!L40</f>
        <v>0</v>
      </c>
      <c r="P846" s="223">
        <f>$D846*'Staff Allocation %'!M40</f>
        <v>0</v>
      </c>
      <c r="Q846" s="223">
        <f>$D846*'Staff Allocation %'!N40</f>
        <v>0</v>
      </c>
      <c r="R846" s="223">
        <f>$D846*'Staff Allocation %'!O40</f>
        <v>0</v>
      </c>
      <c r="S846" s="223">
        <f>$D846*'Staff Allocation %'!P40</f>
        <v>0</v>
      </c>
      <c r="T846" s="223">
        <f>$D846*'Staff Allocation %'!Q40</f>
        <v>0</v>
      </c>
      <c r="U846" s="223">
        <f t="shared" si="36"/>
        <v>0</v>
      </c>
    </row>
    <row r="847" spans="2:21" hidden="1" outlineLevel="1" x14ac:dyDescent="0.25">
      <c r="B847" t="str">
        <f>'Staffing Plan'!A42</f>
        <v>Employee 34</v>
      </c>
      <c r="D847" s="124">
        <f>Fringe!P43</f>
        <v>0</v>
      </c>
      <c r="F847" s="223">
        <f>$D847*'Staff Allocation %'!C41</f>
        <v>0</v>
      </c>
      <c r="G847" s="223">
        <f>$D847*'Staff Allocation %'!D41</f>
        <v>0</v>
      </c>
      <c r="H847" s="223">
        <f>$D847*'Staff Allocation %'!E41</f>
        <v>0</v>
      </c>
      <c r="I847" s="223">
        <f>$D847*'Staff Allocation %'!F41</f>
        <v>0</v>
      </c>
      <c r="J847" s="223">
        <f>$D847*'Staff Allocation %'!G41</f>
        <v>0</v>
      </c>
      <c r="K847" s="223">
        <f>$D847*'Staff Allocation %'!H41</f>
        <v>0</v>
      </c>
      <c r="L847" s="223">
        <f>$D847*'Staff Allocation %'!I41</f>
        <v>0</v>
      </c>
      <c r="M847" s="223">
        <f>$D847*'Staff Allocation %'!J41</f>
        <v>0</v>
      </c>
      <c r="N847" s="223">
        <f>$D847*'Staff Allocation %'!K41</f>
        <v>0</v>
      </c>
      <c r="O847" s="223">
        <f>$D847*'Staff Allocation %'!L41</f>
        <v>0</v>
      </c>
      <c r="P847" s="223">
        <f>$D847*'Staff Allocation %'!M41</f>
        <v>0</v>
      </c>
      <c r="Q847" s="223">
        <f>$D847*'Staff Allocation %'!N41</f>
        <v>0</v>
      </c>
      <c r="R847" s="223">
        <f>$D847*'Staff Allocation %'!O41</f>
        <v>0</v>
      </c>
      <c r="S847" s="223">
        <f>$D847*'Staff Allocation %'!P41</f>
        <v>0</v>
      </c>
      <c r="T847" s="223">
        <f>$D847*'Staff Allocation %'!Q41</f>
        <v>0</v>
      </c>
      <c r="U847" s="223">
        <f t="shared" si="36"/>
        <v>0</v>
      </c>
    </row>
    <row r="848" spans="2:21" hidden="1" outlineLevel="1" x14ac:dyDescent="0.25">
      <c r="B848" t="str">
        <f>'Staffing Plan'!A43</f>
        <v>Employee 35</v>
      </c>
      <c r="D848" s="124">
        <f>Fringe!P44</f>
        <v>0</v>
      </c>
      <c r="F848" s="223">
        <f>$D848*'Staff Allocation %'!C42</f>
        <v>0</v>
      </c>
      <c r="G848" s="223">
        <f>$D848*'Staff Allocation %'!D42</f>
        <v>0</v>
      </c>
      <c r="H848" s="223">
        <f>$D848*'Staff Allocation %'!E42</f>
        <v>0</v>
      </c>
      <c r="I848" s="223">
        <f>$D848*'Staff Allocation %'!F42</f>
        <v>0</v>
      </c>
      <c r="J848" s="223">
        <f>$D848*'Staff Allocation %'!G42</f>
        <v>0</v>
      </c>
      <c r="K848" s="223">
        <f>$D848*'Staff Allocation %'!H42</f>
        <v>0</v>
      </c>
      <c r="L848" s="223">
        <f>$D848*'Staff Allocation %'!I42</f>
        <v>0</v>
      </c>
      <c r="M848" s="223">
        <f>$D848*'Staff Allocation %'!J42</f>
        <v>0</v>
      </c>
      <c r="N848" s="223">
        <f>$D848*'Staff Allocation %'!K42</f>
        <v>0</v>
      </c>
      <c r="O848" s="223">
        <f>$D848*'Staff Allocation %'!L42</f>
        <v>0</v>
      </c>
      <c r="P848" s="223">
        <f>$D848*'Staff Allocation %'!M42</f>
        <v>0</v>
      </c>
      <c r="Q848" s="223">
        <f>$D848*'Staff Allocation %'!N42</f>
        <v>0</v>
      </c>
      <c r="R848" s="223">
        <f>$D848*'Staff Allocation %'!O42</f>
        <v>0</v>
      </c>
      <c r="S848" s="223">
        <f>$D848*'Staff Allocation %'!P42</f>
        <v>0</v>
      </c>
      <c r="T848" s="223">
        <f>$D848*'Staff Allocation %'!Q42</f>
        <v>0</v>
      </c>
      <c r="U848" s="223">
        <f t="shared" si="36"/>
        <v>0</v>
      </c>
    </row>
    <row r="849" spans="2:21" hidden="1" outlineLevel="1" x14ac:dyDescent="0.25">
      <c r="B849" t="str">
        <f>'Staffing Plan'!A44</f>
        <v>Employee 36</v>
      </c>
      <c r="D849" s="124">
        <f>Fringe!P45</f>
        <v>0</v>
      </c>
      <c r="F849" s="223">
        <f>$D849*'Staff Allocation %'!C43</f>
        <v>0</v>
      </c>
      <c r="G849" s="223">
        <f>$D849*'Staff Allocation %'!D43</f>
        <v>0</v>
      </c>
      <c r="H849" s="223">
        <f>$D849*'Staff Allocation %'!E43</f>
        <v>0</v>
      </c>
      <c r="I849" s="223">
        <f>$D849*'Staff Allocation %'!F43</f>
        <v>0</v>
      </c>
      <c r="J849" s="223">
        <f>$D849*'Staff Allocation %'!G43</f>
        <v>0</v>
      </c>
      <c r="K849" s="223">
        <f>$D849*'Staff Allocation %'!H43</f>
        <v>0</v>
      </c>
      <c r="L849" s="223">
        <f>$D849*'Staff Allocation %'!I43</f>
        <v>0</v>
      </c>
      <c r="M849" s="223">
        <f>$D849*'Staff Allocation %'!J43</f>
        <v>0</v>
      </c>
      <c r="N849" s="223">
        <f>$D849*'Staff Allocation %'!K43</f>
        <v>0</v>
      </c>
      <c r="O849" s="223">
        <f>$D849*'Staff Allocation %'!L43</f>
        <v>0</v>
      </c>
      <c r="P849" s="223">
        <f>$D849*'Staff Allocation %'!M43</f>
        <v>0</v>
      </c>
      <c r="Q849" s="223">
        <f>$D849*'Staff Allocation %'!N43</f>
        <v>0</v>
      </c>
      <c r="R849" s="223">
        <f>$D849*'Staff Allocation %'!O43</f>
        <v>0</v>
      </c>
      <c r="S849" s="223">
        <f>$D849*'Staff Allocation %'!P43</f>
        <v>0</v>
      </c>
      <c r="T849" s="223">
        <f>$D849*'Staff Allocation %'!Q43</f>
        <v>0</v>
      </c>
      <c r="U849" s="223">
        <f t="shared" si="36"/>
        <v>0</v>
      </c>
    </row>
    <row r="850" spans="2:21" hidden="1" outlineLevel="1" x14ac:dyDescent="0.25">
      <c r="B850" t="str">
        <f>'Staffing Plan'!A45</f>
        <v>Employee 37</v>
      </c>
      <c r="D850" s="124">
        <f>Fringe!P46</f>
        <v>0</v>
      </c>
      <c r="F850" s="223">
        <f>$D850*'Staff Allocation %'!C44</f>
        <v>0</v>
      </c>
      <c r="G850" s="223">
        <f>$D850*'Staff Allocation %'!D44</f>
        <v>0</v>
      </c>
      <c r="H850" s="223">
        <f>$D850*'Staff Allocation %'!E44</f>
        <v>0</v>
      </c>
      <c r="I850" s="223">
        <f>$D850*'Staff Allocation %'!F44</f>
        <v>0</v>
      </c>
      <c r="J850" s="223">
        <f>$D850*'Staff Allocation %'!G44</f>
        <v>0</v>
      </c>
      <c r="K850" s="223">
        <f>$D850*'Staff Allocation %'!H44</f>
        <v>0</v>
      </c>
      <c r="L850" s="223">
        <f>$D850*'Staff Allocation %'!I44</f>
        <v>0</v>
      </c>
      <c r="M850" s="223">
        <f>$D850*'Staff Allocation %'!J44</f>
        <v>0</v>
      </c>
      <c r="N850" s="223">
        <f>$D850*'Staff Allocation %'!K44</f>
        <v>0</v>
      </c>
      <c r="O850" s="223">
        <f>$D850*'Staff Allocation %'!L44</f>
        <v>0</v>
      </c>
      <c r="P850" s="223">
        <f>$D850*'Staff Allocation %'!M44</f>
        <v>0</v>
      </c>
      <c r="Q850" s="223">
        <f>$D850*'Staff Allocation %'!N44</f>
        <v>0</v>
      </c>
      <c r="R850" s="223">
        <f>$D850*'Staff Allocation %'!O44</f>
        <v>0</v>
      </c>
      <c r="S850" s="223">
        <f>$D850*'Staff Allocation %'!P44</f>
        <v>0</v>
      </c>
      <c r="T850" s="223">
        <f>$D850*'Staff Allocation %'!Q44</f>
        <v>0</v>
      </c>
      <c r="U850" s="223">
        <f t="shared" si="36"/>
        <v>0</v>
      </c>
    </row>
    <row r="851" spans="2:21" hidden="1" outlineLevel="1" x14ac:dyDescent="0.25">
      <c r="B851" t="str">
        <f>'Staffing Plan'!A46</f>
        <v>Employee 38</v>
      </c>
      <c r="D851" s="124">
        <f>Fringe!P47</f>
        <v>0</v>
      </c>
      <c r="F851" s="223">
        <f>$D851*'Staff Allocation %'!C45</f>
        <v>0</v>
      </c>
      <c r="G851" s="223">
        <f>$D851*'Staff Allocation %'!D45</f>
        <v>0</v>
      </c>
      <c r="H851" s="223">
        <f>$D851*'Staff Allocation %'!E45</f>
        <v>0</v>
      </c>
      <c r="I851" s="223">
        <f>$D851*'Staff Allocation %'!F45</f>
        <v>0</v>
      </c>
      <c r="J851" s="223">
        <f>$D851*'Staff Allocation %'!G45</f>
        <v>0</v>
      </c>
      <c r="K851" s="223">
        <f>$D851*'Staff Allocation %'!H45</f>
        <v>0</v>
      </c>
      <c r="L851" s="223">
        <f>$D851*'Staff Allocation %'!I45</f>
        <v>0</v>
      </c>
      <c r="M851" s="223">
        <f>$D851*'Staff Allocation %'!J45</f>
        <v>0</v>
      </c>
      <c r="N851" s="223">
        <f>$D851*'Staff Allocation %'!K45</f>
        <v>0</v>
      </c>
      <c r="O851" s="223">
        <f>$D851*'Staff Allocation %'!L45</f>
        <v>0</v>
      </c>
      <c r="P851" s="223">
        <f>$D851*'Staff Allocation %'!M45</f>
        <v>0</v>
      </c>
      <c r="Q851" s="223">
        <f>$D851*'Staff Allocation %'!N45</f>
        <v>0</v>
      </c>
      <c r="R851" s="223">
        <f>$D851*'Staff Allocation %'!O45</f>
        <v>0</v>
      </c>
      <c r="S851" s="223">
        <f>$D851*'Staff Allocation %'!P45</f>
        <v>0</v>
      </c>
      <c r="T851" s="223">
        <f>$D851*'Staff Allocation %'!Q45</f>
        <v>0</v>
      </c>
      <c r="U851" s="223">
        <f t="shared" si="36"/>
        <v>0</v>
      </c>
    </row>
    <row r="852" spans="2:21" hidden="1" outlineLevel="1" x14ac:dyDescent="0.25">
      <c r="B852" t="str">
        <f>'Staffing Plan'!A47</f>
        <v>Employee 39</v>
      </c>
      <c r="D852" s="124">
        <f>Fringe!P48</f>
        <v>0</v>
      </c>
      <c r="F852" s="223">
        <f>$D852*'Staff Allocation %'!C46</f>
        <v>0</v>
      </c>
      <c r="G852" s="223">
        <f>$D852*'Staff Allocation %'!D46</f>
        <v>0</v>
      </c>
      <c r="H852" s="223">
        <f>$D852*'Staff Allocation %'!E46</f>
        <v>0</v>
      </c>
      <c r="I852" s="223">
        <f>$D852*'Staff Allocation %'!F46</f>
        <v>0</v>
      </c>
      <c r="J852" s="223">
        <f>$D852*'Staff Allocation %'!G46</f>
        <v>0</v>
      </c>
      <c r="K852" s="223">
        <f>$D852*'Staff Allocation %'!H46</f>
        <v>0</v>
      </c>
      <c r="L852" s="223">
        <f>$D852*'Staff Allocation %'!I46</f>
        <v>0</v>
      </c>
      <c r="M852" s="223">
        <f>$D852*'Staff Allocation %'!J46</f>
        <v>0</v>
      </c>
      <c r="N852" s="223">
        <f>$D852*'Staff Allocation %'!K46</f>
        <v>0</v>
      </c>
      <c r="O852" s="223">
        <f>$D852*'Staff Allocation %'!L46</f>
        <v>0</v>
      </c>
      <c r="P852" s="223">
        <f>$D852*'Staff Allocation %'!M46</f>
        <v>0</v>
      </c>
      <c r="Q852" s="223">
        <f>$D852*'Staff Allocation %'!N46</f>
        <v>0</v>
      </c>
      <c r="R852" s="223">
        <f>$D852*'Staff Allocation %'!O46</f>
        <v>0</v>
      </c>
      <c r="S852" s="223">
        <f>$D852*'Staff Allocation %'!P46</f>
        <v>0</v>
      </c>
      <c r="T852" s="223">
        <f>$D852*'Staff Allocation %'!Q46</f>
        <v>0</v>
      </c>
      <c r="U852" s="223">
        <f t="shared" si="36"/>
        <v>0</v>
      </c>
    </row>
    <row r="853" spans="2:21" hidden="1" outlineLevel="1" x14ac:dyDescent="0.25">
      <c r="B853" t="str">
        <f>'Staffing Plan'!A48</f>
        <v>Employee 40</v>
      </c>
      <c r="D853" s="124">
        <f>Fringe!P49</f>
        <v>0</v>
      </c>
      <c r="F853" s="223">
        <f>$D853*'Staff Allocation %'!C47</f>
        <v>0</v>
      </c>
      <c r="G853" s="223">
        <f>$D853*'Staff Allocation %'!D47</f>
        <v>0</v>
      </c>
      <c r="H853" s="223">
        <f>$D853*'Staff Allocation %'!E47</f>
        <v>0</v>
      </c>
      <c r="I853" s="223">
        <f>$D853*'Staff Allocation %'!F47</f>
        <v>0</v>
      </c>
      <c r="J853" s="223">
        <f>$D853*'Staff Allocation %'!G47</f>
        <v>0</v>
      </c>
      <c r="K853" s="223">
        <f>$D853*'Staff Allocation %'!H47</f>
        <v>0</v>
      </c>
      <c r="L853" s="223">
        <f>$D853*'Staff Allocation %'!I47</f>
        <v>0</v>
      </c>
      <c r="M853" s="223">
        <f>$D853*'Staff Allocation %'!J47</f>
        <v>0</v>
      </c>
      <c r="N853" s="223">
        <f>$D853*'Staff Allocation %'!K47</f>
        <v>0</v>
      </c>
      <c r="O853" s="223">
        <f>$D853*'Staff Allocation %'!L47</f>
        <v>0</v>
      </c>
      <c r="P853" s="223">
        <f>$D853*'Staff Allocation %'!M47</f>
        <v>0</v>
      </c>
      <c r="Q853" s="223">
        <f>$D853*'Staff Allocation %'!N47</f>
        <v>0</v>
      </c>
      <c r="R853" s="223">
        <f>$D853*'Staff Allocation %'!O47</f>
        <v>0</v>
      </c>
      <c r="S853" s="223">
        <f>$D853*'Staff Allocation %'!P47</f>
        <v>0</v>
      </c>
      <c r="T853" s="223">
        <f>$D853*'Staff Allocation %'!Q47</f>
        <v>0</v>
      </c>
      <c r="U853" s="223">
        <f t="shared" si="36"/>
        <v>0</v>
      </c>
    </row>
    <row r="854" spans="2:21" hidden="1" outlineLevel="1" x14ac:dyDescent="0.25">
      <c r="B854" t="str">
        <f>'Staffing Plan'!A49</f>
        <v>Employee 41</v>
      </c>
      <c r="D854" s="124">
        <f>Fringe!P50</f>
        <v>0</v>
      </c>
      <c r="F854" s="223">
        <f>$D854*'Staff Allocation %'!C48</f>
        <v>0</v>
      </c>
      <c r="G854" s="223">
        <f>$D854*'Staff Allocation %'!D48</f>
        <v>0</v>
      </c>
      <c r="H854" s="223">
        <f>$D854*'Staff Allocation %'!E48</f>
        <v>0</v>
      </c>
      <c r="I854" s="223">
        <f>$D854*'Staff Allocation %'!F48</f>
        <v>0</v>
      </c>
      <c r="J854" s="223">
        <f>$D854*'Staff Allocation %'!G48</f>
        <v>0</v>
      </c>
      <c r="K854" s="223">
        <f>$D854*'Staff Allocation %'!H48</f>
        <v>0</v>
      </c>
      <c r="L854" s="223">
        <f>$D854*'Staff Allocation %'!I48</f>
        <v>0</v>
      </c>
      <c r="M854" s="223">
        <f>$D854*'Staff Allocation %'!J48</f>
        <v>0</v>
      </c>
      <c r="N854" s="223">
        <f>$D854*'Staff Allocation %'!K48</f>
        <v>0</v>
      </c>
      <c r="O854" s="223">
        <f>$D854*'Staff Allocation %'!L48</f>
        <v>0</v>
      </c>
      <c r="P854" s="223">
        <f>$D854*'Staff Allocation %'!M48</f>
        <v>0</v>
      </c>
      <c r="Q854" s="223">
        <f>$D854*'Staff Allocation %'!N48</f>
        <v>0</v>
      </c>
      <c r="R854" s="223">
        <f>$D854*'Staff Allocation %'!O48</f>
        <v>0</v>
      </c>
      <c r="S854" s="223">
        <f>$D854*'Staff Allocation %'!P48</f>
        <v>0</v>
      </c>
      <c r="T854" s="223">
        <f>$D854*'Staff Allocation %'!Q48</f>
        <v>0</v>
      </c>
      <c r="U854" s="223">
        <f t="shared" si="36"/>
        <v>0</v>
      </c>
    </row>
    <row r="855" spans="2:21" hidden="1" outlineLevel="1" x14ac:dyDescent="0.25">
      <c r="B855" t="str">
        <f>'Staffing Plan'!A50</f>
        <v>Employee 42</v>
      </c>
      <c r="D855" s="124">
        <f>Fringe!P51</f>
        <v>0</v>
      </c>
      <c r="F855" s="223">
        <f>$D855*'Staff Allocation %'!C49</f>
        <v>0</v>
      </c>
      <c r="G855" s="223">
        <f>$D855*'Staff Allocation %'!D49</f>
        <v>0</v>
      </c>
      <c r="H855" s="223">
        <f>$D855*'Staff Allocation %'!E49</f>
        <v>0</v>
      </c>
      <c r="I855" s="223">
        <f>$D855*'Staff Allocation %'!F49</f>
        <v>0</v>
      </c>
      <c r="J855" s="223">
        <f>$D855*'Staff Allocation %'!G49</f>
        <v>0</v>
      </c>
      <c r="K855" s="223">
        <f>$D855*'Staff Allocation %'!H49</f>
        <v>0</v>
      </c>
      <c r="L855" s="223">
        <f>$D855*'Staff Allocation %'!I49</f>
        <v>0</v>
      </c>
      <c r="M855" s="223">
        <f>$D855*'Staff Allocation %'!J49</f>
        <v>0</v>
      </c>
      <c r="N855" s="223">
        <f>$D855*'Staff Allocation %'!K49</f>
        <v>0</v>
      </c>
      <c r="O855" s="223">
        <f>$D855*'Staff Allocation %'!L49</f>
        <v>0</v>
      </c>
      <c r="P855" s="223">
        <f>$D855*'Staff Allocation %'!M49</f>
        <v>0</v>
      </c>
      <c r="Q855" s="223">
        <f>$D855*'Staff Allocation %'!N49</f>
        <v>0</v>
      </c>
      <c r="R855" s="223">
        <f>$D855*'Staff Allocation %'!O49</f>
        <v>0</v>
      </c>
      <c r="S855" s="223">
        <f>$D855*'Staff Allocation %'!P49</f>
        <v>0</v>
      </c>
      <c r="T855" s="223">
        <f>$D855*'Staff Allocation %'!Q49</f>
        <v>0</v>
      </c>
      <c r="U855" s="223">
        <f t="shared" si="36"/>
        <v>0</v>
      </c>
    </row>
    <row r="856" spans="2:21" hidden="1" outlineLevel="1" x14ac:dyDescent="0.25">
      <c r="B856" t="str">
        <f>'Staffing Plan'!A51</f>
        <v>Employee 43</v>
      </c>
      <c r="D856" s="124">
        <f>Fringe!P52</f>
        <v>0</v>
      </c>
      <c r="F856" s="223">
        <f>$D856*'Staff Allocation %'!C50</f>
        <v>0</v>
      </c>
      <c r="G856" s="223">
        <f>$D856*'Staff Allocation %'!D50</f>
        <v>0</v>
      </c>
      <c r="H856" s="223">
        <f>$D856*'Staff Allocation %'!E50</f>
        <v>0</v>
      </c>
      <c r="I856" s="223">
        <f>$D856*'Staff Allocation %'!F50</f>
        <v>0</v>
      </c>
      <c r="J856" s="223">
        <f>$D856*'Staff Allocation %'!G50</f>
        <v>0</v>
      </c>
      <c r="K856" s="223">
        <f>$D856*'Staff Allocation %'!H50</f>
        <v>0</v>
      </c>
      <c r="L856" s="223">
        <f>$D856*'Staff Allocation %'!I50</f>
        <v>0</v>
      </c>
      <c r="M856" s="223">
        <f>$D856*'Staff Allocation %'!J50</f>
        <v>0</v>
      </c>
      <c r="N856" s="223">
        <f>$D856*'Staff Allocation %'!K50</f>
        <v>0</v>
      </c>
      <c r="O856" s="223">
        <f>$D856*'Staff Allocation %'!L50</f>
        <v>0</v>
      </c>
      <c r="P856" s="223">
        <f>$D856*'Staff Allocation %'!M50</f>
        <v>0</v>
      </c>
      <c r="Q856" s="223">
        <f>$D856*'Staff Allocation %'!N50</f>
        <v>0</v>
      </c>
      <c r="R856" s="223">
        <f>$D856*'Staff Allocation %'!O50</f>
        <v>0</v>
      </c>
      <c r="S856" s="223">
        <f>$D856*'Staff Allocation %'!P50</f>
        <v>0</v>
      </c>
      <c r="T856" s="223">
        <f>$D856*'Staff Allocation %'!Q50</f>
        <v>0</v>
      </c>
      <c r="U856" s="223">
        <f t="shared" si="36"/>
        <v>0</v>
      </c>
    </row>
    <row r="857" spans="2:21" hidden="1" outlineLevel="1" x14ac:dyDescent="0.25">
      <c r="B857" t="str">
        <f>'Staffing Plan'!A52</f>
        <v>Employee 44</v>
      </c>
      <c r="D857" s="124">
        <f>Fringe!P53</f>
        <v>0</v>
      </c>
      <c r="F857" s="223">
        <f>$D857*'Staff Allocation %'!C51</f>
        <v>0</v>
      </c>
      <c r="G857" s="223">
        <f>$D857*'Staff Allocation %'!D51</f>
        <v>0</v>
      </c>
      <c r="H857" s="223">
        <f>$D857*'Staff Allocation %'!E51</f>
        <v>0</v>
      </c>
      <c r="I857" s="223">
        <f>$D857*'Staff Allocation %'!F51</f>
        <v>0</v>
      </c>
      <c r="J857" s="223">
        <f>$D857*'Staff Allocation %'!G51</f>
        <v>0</v>
      </c>
      <c r="K857" s="223">
        <f>$D857*'Staff Allocation %'!H51</f>
        <v>0</v>
      </c>
      <c r="L857" s="223">
        <f>$D857*'Staff Allocation %'!I51</f>
        <v>0</v>
      </c>
      <c r="M857" s="223">
        <f>$D857*'Staff Allocation %'!J51</f>
        <v>0</v>
      </c>
      <c r="N857" s="223">
        <f>$D857*'Staff Allocation %'!K51</f>
        <v>0</v>
      </c>
      <c r="O857" s="223">
        <f>$D857*'Staff Allocation %'!L51</f>
        <v>0</v>
      </c>
      <c r="P857" s="223">
        <f>$D857*'Staff Allocation %'!M51</f>
        <v>0</v>
      </c>
      <c r="Q857" s="223">
        <f>$D857*'Staff Allocation %'!N51</f>
        <v>0</v>
      </c>
      <c r="R857" s="223">
        <f>$D857*'Staff Allocation %'!O51</f>
        <v>0</v>
      </c>
      <c r="S857" s="223">
        <f>$D857*'Staff Allocation %'!P51</f>
        <v>0</v>
      </c>
      <c r="T857" s="223">
        <f>$D857*'Staff Allocation %'!Q51</f>
        <v>0</v>
      </c>
      <c r="U857" s="223">
        <f t="shared" si="36"/>
        <v>0</v>
      </c>
    </row>
    <row r="858" spans="2:21" hidden="1" outlineLevel="1" x14ac:dyDescent="0.25">
      <c r="B858" t="str">
        <f>'Staffing Plan'!A53</f>
        <v>Employee 45</v>
      </c>
      <c r="D858" s="124">
        <f>Fringe!P54</f>
        <v>0</v>
      </c>
      <c r="F858" s="223">
        <f>$D858*'Staff Allocation %'!C52</f>
        <v>0</v>
      </c>
      <c r="G858" s="223">
        <f>$D858*'Staff Allocation %'!D52</f>
        <v>0</v>
      </c>
      <c r="H858" s="223">
        <f>$D858*'Staff Allocation %'!E52</f>
        <v>0</v>
      </c>
      <c r="I858" s="223">
        <f>$D858*'Staff Allocation %'!F52</f>
        <v>0</v>
      </c>
      <c r="J858" s="223">
        <f>$D858*'Staff Allocation %'!G52</f>
        <v>0</v>
      </c>
      <c r="K858" s="223">
        <f>$D858*'Staff Allocation %'!H52</f>
        <v>0</v>
      </c>
      <c r="L858" s="223">
        <f>$D858*'Staff Allocation %'!I52</f>
        <v>0</v>
      </c>
      <c r="M858" s="223">
        <f>$D858*'Staff Allocation %'!J52</f>
        <v>0</v>
      </c>
      <c r="N858" s="223">
        <f>$D858*'Staff Allocation %'!K52</f>
        <v>0</v>
      </c>
      <c r="O858" s="223">
        <f>$D858*'Staff Allocation %'!L52</f>
        <v>0</v>
      </c>
      <c r="P858" s="223">
        <f>$D858*'Staff Allocation %'!M52</f>
        <v>0</v>
      </c>
      <c r="Q858" s="223">
        <f>$D858*'Staff Allocation %'!N52</f>
        <v>0</v>
      </c>
      <c r="R858" s="223">
        <f>$D858*'Staff Allocation %'!O52</f>
        <v>0</v>
      </c>
      <c r="S858" s="223">
        <f>$D858*'Staff Allocation %'!P52</f>
        <v>0</v>
      </c>
      <c r="T858" s="223">
        <f>$D858*'Staff Allocation %'!Q52</f>
        <v>0</v>
      </c>
      <c r="U858" s="223">
        <f t="shared" si="36"/>
        <v>0</v>
      </c>
    </row>
    <row r="859" spans="2:21" hidden="1" outlineLevel="1" x14ac:dyDescent="0.25">
      <c r="B859" t="str">
        <f>'Staffing Plan'!A54</f>
        <v>Employee 46</v>
      </c>
      <c r="D859" s="124">
        <f>Fringe!P55</f>
        <v>0</v>
      </c>
      <c r="F859" s="223">
        <f>$D859*'Staff Allocation %'!C53</f>
        <v>0</v>
      </c>
      <c r="G859" s="223">
        <f>$D859*'Staff Allocation %'!D53</f>
        <v>0</v>
      </c>
      <c r="H859" s="223">
        <f>$D859*'Staff Allocation %'!E53</f>
        <v>0</v>
      </c>
      <c r="I859" s="223">
        <f>$D859*'Staff Allocation %'!F53</f>
        <v>0</v>
      </c>
      <c r="J859" s="223">
        <f>$D859*'Staff Allocation %'!G53</f>
        <v>0</v>
      </c>
      <c r="K859" s="223">
        <f>$D859*'Staff Allocation %'!H53</f>
        <v>0</v>
      </c>
      <c r="L859" s="223">
        <f>$D859*'Staff Allocation %'!I53</f>
        <v>0</v>
      </c>
      <c r="M859" s="223">
        <f>$D859*'Staff Allocation %'!J53</f>
        <v>0</v>
      </c>
      <c r="N859" s="223">
        <f>$D859*'Staff Allocation %'!K53</f>
        <v>0</v>
      </c>
      <c r="O859" s="223">
        <f>$D859*'Staff Allocation %'!L53</f>
        <v>0</v>
      </c>
      <c r="P859" s="223">
        <f>$D859*'Staff Allocation %'!M53</f>
        <v>0</v>
      </c>
      <c r="Q859" s="223">
        <f>$D859*'Staff Allocation %'!N53</f>
        <v>0</v>
      </c>
      <c r="R859" s="223">
        <f>$D859*'Staff Allocation %'!O53</f>
        <v>0</v>
      </c>
      <c r="S859" s="223">
        <f>$D859*'Staff Allocation %'!P53</f>
        <v>0</v>
      </c>
      <c r="T859" s="223">
        <f>$D859*'Staff Allocation %'!Q53</f>
        <v>0</v>
      </c>
      <c r="U859" s="223">
        <f t="shared" si="36"/>
        <v>0</v>
      </c>
    </row>
    <row r="860" spans="2:21" hidden="1" outlineLevel="1" x14ac:dyDescent="0.25">
      <c r="B860" t="str">
        <f>'Staffing Plan'!A55</f>
        <v>Employee 47</v>
      </c>
      <c r="D860" s="124">
        <f>Fringe!P56</f>
        <v>0</v>
      </c>
      <c r="F860" s="223">
        <f>$D860*'Staff Allocation %'!C54</f>
        <v>0</v>
      </c>
      <c r="G860" s="223">
        <f>$D860*'Staff Allocation %'!D54</f>
        <v>0</v>
      </c>
      <c r="H860" s="223">
        <f>$D860*'Staff Allocation %'!E54</f>
        <v>0</v>
      </c>
      <c r="I860" s="223">
        <f>$D860*'Staff Allocation %'!F54</f>
        <v>0</v>
      </c>
      <c r="J860" s="223">
        <f>$D860*'Staff Allocation %'!G54</f>
        <v>0</v>
      </c>
      <c r="K860" s="223">
        <f>$D860*'Staff Allocation %'!H54</f>
        <v>0</v>
      </c>
      <c r="L860" s="223">
        <f>$D860*'Staff Allocation %'!I54</f>
        <v>0</v>
      </c>
      <c r="M860" s="223">
        <f>$D860*'Staff Allocation %'!J54</f>
        <v>0</v>
      </c>
      <c r="N860" s="223">
        <f>$D860*'Staff Allocation %'!K54</f>
        <v>0</v>
      </c>
      <c r="O860" s="223">
        <f>$D860*'Staff Allocation %'!L54</f>
        <v>0</v>
      </c>
      <c r="P860" s="223">
        <f>$D860*'Staff Allocation %'!M54</f>
        <v>0</v>
      </c>
      <c r="Q860" s="223">
        <f>$D860*'Staff Allocation %'!N54</f>
        <v>0</v>
      </c>
      <c r="R860" s="223">
        <f>$D860*'Staff Allocation %'!O54</f>
        <v>0</v>
      </c>
      <c r="S860" s="223">
        <f>$D860*'Staff Allocation %'!P54</f>
        <v>0</v>
      </c>
      <c r="T860" s="223">
        <f>$D860*'Staff Allocation %'!Q54</f>
        <v>0</v>
      </c>
      <c r="U860" s="223">
        <f t="shared" si="36"/>
        <v>0</v>
      </c>
    </row>
    <row r="861" spans="2:21" hidden="1" outlineLevel="1" x14ac:dyDescent="0.25">
      <c r="B861" t="str">
        <f>'Staffing Plan'!A56</f>
        <v>Employee 48</v>
      </c>
      <c r="D861" s="124">
        <f>Fringe!P57</f>
        <v>0</v>
      </c>
      <c r="F861" s="223">
        <f>$D861*'Staff Allocation %'!C55</f>
        <v>0</v>
      </c>
      <c r="G861" s="223">
        <f>$D861*'Staff Allocation %'!D55</f>
        <v>0</v>
      </c>
      <c r="H861" s="223">
        <f>$D861*'Staff Allocation %'!E55</f>
        <v>0</v>
      </c>
      <c r="I861" s="223">
        <f>$D861*'Staff Allocation %'!F55</f>
        <v>0</v>
      </c>
      <c r="J861" s="223">
        <f>$D861*'Staff Allocation %'!G55</f>
        <v>0</v>
      </c>
      <c r="K861" s="223">
        <f>$D861*'Staff Allocation %'!H55</f>
        <v>0</v>
      </c>
      <c r="L861" s="223">
        <f>$D861*'Staff Allocation %'!I55</f>
        <v>0</v>
      </c>
      <c r="M861" s="223">
        <f>$D861*'Staff Allocation %'!J55</f>
        <v>0</v>
      </c>
      <c r="N861" s="223">
        <f>$D861*'Staff Allocation %'!K55</f>
        <v>0</v>
      </c>
      <c r="O861" s="223">
        <f>$D861*'Staff Allocation %'!L55</f>
        <v>0</v>
      </c>
      <c r="P861" s="223">
        <f>$D861*'Staff Allocation %'!M55</f>
        <v>0</v>
      </c>
      <c r="Q861" s="223">
        <f>$D861*'Staff Allocation %'!N55</f>
        <v>0</v>
      </c>
      <c r="R861" s="223">
        <f>$D861*'Staff Allocation %'!O55</f>
        <v>0</v>
      </c>
      <c r="S861" s="223">
        <f>$D861*'Staff Allocation %'!P55</f>
        <v>0</v>
      </c>
      <c r="T861" s="223">
        <f>$D861*'Staff Allocation %'!Q55</f>
        <v>0</v>
      </c>
      <c r="U861" s="223">
        <f t="shared" si="36"/>
        <v>0</v>
      </c>
    </row>
    <row r="862" spans="2:21" hidden="1" outlineLevel="1" x14ac:dyDescent="0.25">
      <c r="B862" t="str">
        <f>'Staffing Plan'!A57</f>
        <v>Employee 49</v>
      </c>
      <c r="D862" s="124">
        <f>Fringe!P58</f>
        <v>0</v>
      </c>
      <c r="F862" s="223">
        <f>$D862*'Staff Allocation %'!C56</f>
        <v>0</v>
      </c>
      <c r="G862" s="223">
        <f>$D862*'Staff Allocation %'!D56</f>
        <v>0</v>
      </c>
      <c r="H862" s="223">
        <f>$D862*'Staff Allocation %'!E56</f>
        <v>0</v>
      </c>
      <c r="I862" s="223">
        <f>$D862*'Staff Allocation %'!F56</f>
        <v>0</v>
      </c>
      <c r="J862" s="223">
        <f>$D862*'Staff Allocation %'!G56</f>
        <v>0</v>
      </c>
      <c r="K862" s="223">
        <f>$D862*'Staff Allocation %'!H56</f>
        <v>0</v>
      </c>
      <c r="L862" s="223">
        <f>$D862*'Staff Allocation %'!I56</f>
        <v>0</v>
      </c>
      <c r="M862" s="223">
        <f>$D862*'Staff Allocation %'!J56</f>
        <v>0</v>
      </c>
      <c r="N862" s="223">
        <f>$D862*'Staff Allocation %'!K56</f>
        <v>0</v>
      </c>
      <c r="O862" s="223">
        <f>$D862*'Staff Allocation %'!L56</f>
        <v>0</v>
      </c>
      <c r="P862" s="223">
        <f>$D862*'Staff Allocation %'!M56</f>
        <v>0</v>
      </c>
      <c r="Q862" s="223">
        <f>$D862*'Staff Allocation %'!N56</f>
        <v>0</v>
      </c>
      <c r="R862" s="223">
        <f>$D862*'Staff Allocation %'!O56</f>
        <v>0</v>
      </c>
      <c r="S862" s="223">
        <f>$D862*'Staff Allocation %'!P56</f>
        <v>0</v>
      </c>
      <c r="T862" s="223">
        <f>$D862*'Staff Allocation %'!Q56</f>
        <v>0</v>
      </c>
      <c r="U862" s="223">
        <f t="shared" si="36"/>
        <v>0</v>
      </c>
    </row>
    <row r="863" spans="2:21" hidden="1" outlineLevel="1" x14ac:dyDescent="0.25">
      <c r="B863" t="str">
        <f>'Staffing Plan'!A58</f>
        <v>Employee 50</v>
      </c>
      <c r="D863" s="124">
        <f>Fringe!P59</f>
        <v>0</v>
      </c>
      <c r="F863" s="223">
        <f>$D863*'Staff Allocation %'!C57</f>
        <v>0</v>
      </c>
      <c r="G863" s="223">
        <f>$D863*'Staff Allocation %'!D57</f>
        <v>0</v>
      </c>
      <c r="H863" s="223">
        <f>$D863*'Staff Allocation %'!E57</f>
        <v>0</v>
      </c>
      <c r="I863" s="223">
        <f>$D863*'Staff Allocation %'!F57</f>
        <v>0</v>
      </c>
      <c r="J863" s="223">
        <f>$D863*'Staff Allocation %'!G57</f>
        <v>0</v>
      </c>
      <c r="K863" s="223">
        <f>$D863*'Staff Allocation %'!H57</f>
        <v>0</v>
      </c>
      <c r="L863" s="223">
        <f>$D863*'Staff Allocation %'!I57</f>
        <v>0</v>
      </c>
      <c r="M863" s="223">
        <f>$D863*'Staff Allocation %'!J57</f>
        <v>0</v>
      </c>
      <c r="N863" s="223">
        <f>$D863*'Staff Allocation %'!K57</f>
        <v>0</v>
      </c>
      <c r="O863" s="223">
        <f>$D863*'Staff Allocation %'!L57</f>
        <v>0</v>
      </c>
      <c r="P863" s="223">
        <f>$D863*'Staff Allocation %'!M57</f>
        <v>0</v>
      </c>
      <c r="Q863" s="223">
        <f>$D863*'Staff Allocation %'!N57</f>
        <v>0</v>
      </c>
      <c r="R863" s="223">
        <f>$D863*'Staff Allocation %'!O57</f>
        <v>0</v>
      </c>
      <c r="S863" s="223">
        <f>$D863*'Staff Allocation %'!P57</f>
        <v>0</v>
      </c>
      <c r="T863" s="223">
        <f>$D863*'Staff Allocation %'!Q57</f>
        <v>0</v>
      </c>
      <c r="U863" s="223">
        <f t="shared" si="36"/>
        <v>0</v>
      </c>
    </row>
    <row r="864" spans="2:21" hidden="1" outlineLevel="1" x14ac:dyDescent="0.25">
      <c r="B864" t="str">
        <f>'Staffing Plan'!A59</f>
        <v>Employee 51</v>
      </c>
      <c r="D864" s="124">
        <f>Fringe!P60</f>
        <v>0</v>
      </c>
      <c r="F864" s="223">
        <f>$D864*'Staff Allocation %'!C58</f>
        <v>0</v>
      </c>
      <c r="G864" s="223">
        <f>$D864*'Staff Allocation %'!D58</f>
        <v>0</v>
      </c>
      <c r="H864" s="223">
        <f>$D864*'Staff Allocation %'!E58</f>
        <v>0</v>
      </c>
      <c r="I864" s="223">
        <f>$D864*'Staff Allocation %'!F58</f>
        <v>0</v>
      </c>
      <c r="J864" s="223">
        <f>$D864*'Staff Allocation %'!G58</f>
        <v>0</v>
      </c>
      <c r="K864" s="223">
        <f>$D864*'Staff Allocation %'!H58</f>
        <v>0</v>
      </c>
      <c r="L864" s="223">
        <f>$D864*'Staff Allocation %'!I58</f>
        <v>0</v>
      </c>
      <c r="M864" s="223">
        <f>$D864*'Staff Allocation %'!J58</f>
        <v>0</v>
      </c>
      <c r="N864" s="223">
        <f>$D864*'Staff Allocation %'!K58</f>
        <v>0</v>
      </c>
      <c r="O864" s="223">
        <f>$D864*'Staff Allocation %'!L58</f>
        <v>0</v>
      </c>
      <c r="P864" s="223">
        <f>$D864*'Staff Allocation %'!M58</f>
        <v>0</v>
      </c>
      <c r="Q864" s="223">
        <f>$D864*'Staff Allocation %'!N58</f>
        <v>0</v>
      </c>
      <c r="R864" s="223">
        <f>$D864*'Staff Allocation %'!O58</f>
        <v>0</v>
      </c>
      <c r="S864" s="223">
        <f>$D864*'Staff Allocation %'!P58</f>
        <v>0</v>
      </c>
      <c r="T864" s="223">
        <f>$D864*'Staff Allocation %'!Q58</f>
        <v>0</v>
      </c>
      <c r="U864" s="223">
        <f t="shared" si="36"/>
        <v>0</v>
      </c>
    </row>
    <row r="865" spans="2:21" hidden="1" outlineLevel="1" x14ac:dyDescent="0.25">
      <c r="B865" t="str">
        <f>'Staffing Plan'!A60</f>
        <v>Employee 52</v>
      </c>
      <c r="D865" s="124">
        <f>Fringe!P61</f>
        <v>0</v>
      </c>
      <c r="F865" s="223">
        <f>$D865*'Staff Allocation %'!C59</f>
        <v>0</v>
      </c>
      <c r="G865" s="223">
        <f>$D865*'Staff Allocation %'!D59</f>
        <v>0</v>
      </c>
      <c r="H865" s="223">
        <f>$D865*'Staff Allocation %'!E59</f>
        <v>0</v>
      </c>
      <c r="I865" s="223">
        <f>$D865*'Staff Allocation %'!F59</f>
        <v>0</v>
      </c>
      <c r="J865" s="223">
        <f>$D865*'Staff Allocation %'!G59</f>
        <v>0</v>
      </c>
      <c r="K865" s="223">
        <f>$D865*'Staff Allocation %'!H59</f>
        <v>0</v>
      </c>
      <c r="L865" s="223">
        <f>$D865*'Staff Allocation %'!I59</f>
        <v>0</v>
      </c>
      <c r="M865" s="223">
        <f>$D865*'Staff Allocation %'!J59</f>
        <v>0</v>
      </c>
      <c r="N865" s="223">
        <f>$D865*'Staff Allocation %'!K59</f>
        <v>0</v>
      </c>
      <c r="O865" s="223">
        <f>$D865*'Staff Allocation %'!L59</f>
        <v>0</v>
      </c>
      <c r="P865" s="223">
        <f>$D865*'Staff Allocation %'!M59</f>
        <v>0</v>
      </c>
      <c r="Q865" s="223">
        <f>$D865*'Staff Allocation %'!N59</f>
        <v>0</v>
      </c>
      <c r="R865" s="223">
        <f>$D865*'Staff Allocation %'!O59</f>
        <v>0</v>
      </c>
      <c r="S865" s="223">
        <f>$D865*'Staff Allocation %'!P59</f>
        <v>0</v>
      </c>
      <c r="T865" s="223">
        <f>$D865*'Staff Allocation %'!Q59</f>
        <v>0</v>
      </c>
      <c r="U865" s="223">
        <f t="shared" si="36"/>
        <v>0</v>
      </c>
    </row>
    <row r="866" spans="2:21" hidden="1" outlineLevel="1" x14ac:dyDescent="0.25">
      <c r="B866" t="str">
        <f>'Staffing Plan'!A61</f>
        <v>Employee 53</v>
      </c>
      <c r="D866" s="124">
        <f>Fringe!P62</f>
        <v>0</v>
      </c>
      <c r="F866" s="223">
        <f>$D866*'Staff Allocation %'!C60</f>
        <v>0</v>
      </c>
      <c r="G866" s="223">
        <f>$D866*'Staff Allocation %'!D60</f>
        <v>0</v>
      </c>
      <c r="H866" s="223">
        <f>$D866*'Staff Allocation %'!E60</f>
        <v>0</v>
      </c>
      <c r="I866" s="223">
        <f>$D866*'Staff Allocation %'!F60</f>
        <v>0</v>
      </c>
      <c r="J866" s="223">
        <f>$D866*'Staff Allocation %'!G60</f>
        <v>0</v>
      </c>
      <c r="K866" s="223">
        <f>$D866*'Staff Allocation %'!H60</f>
        <v>0</v>
      </c>
      <c r="L866" s="223">
        <f>$D866*'Staff Allocation %'!I60</f>
        <v>0</v>
      </c>
      <c r="M866" s="223">
        <f>$D866*'Staff Allocation %'!J60</f>
        <v>0</v>
      </c>
      <c r="N866" s="223">
        <f>$D866*'Staff Allocation %'!K60</f>
        <v>0</v>
      </c>
      <c r="O866" s="223">
        <f>$D866*'Staff Allocation %'!L60</f>
        <v>0</v>
      </c>
      <c r="P866" s="223">
        <f>$D866*'Staff Allocation %'!M60</f>
        <v>0</v>
      </c>
      <c r="Q866" s="223">
        <f>$D866*'Staff Allocation %'!N60</f>
        <v>0</v>
      </c>
      <c r="R866" s="223">
        <f>$D866*'Staff Allocation %'!O60</f>
        <v>0</v>
      </c>
      <c r="S866" s="223">
        <f>$D866*'Staff Allocation %'!P60</f>
        <v>0</v>
      </c>
      <c r="T866" s="223">
        <f>$D866*'Staff Allocation %'!Q60</f>
        <v>0</v>
      </c>
      <c r="U866" s="223">
        <f t="shared" si="36"/>
        <v>0</v>
      </c>
    </row>
    <row r="867" spans="2:21" hidden="1" outlineLevel="1" x14ac:dyDescent="0.25">
      <c r="B867" t="str">
        <f>'Staffing Plan'!A62</f>
        <v>Employee 54</v>
      </c>
      <c r="D867" s="124">
        <f>Fringe!P63</f>
        <v>0</v>
      </c>
      <c r="F867" s="223">
        <f>$D867*'Staff Allocation %'!C61</f>
        <v>0</v>
      </c>
      <c r="G867" s="223">
        <f>$D867*'Staff Allocation %'!D61</f>
        <v>0</v>
      </c>
      <c r="H867" s="223">
        <f>$D867*'Staff Allocation %'!E61</f>
        <v>0</v>
      </c>
      <c r="I867" s="223">
        <f>$D867*'Staff Allocation %'!F61</f>
        <v>0</v>
      </c>
      <c r="J867" s="223">
        <f>$D867*'Staff Allocation %'!G61</f>
        <v>0</v>
      </c>
      <c r="K867" s="223">
        <f>$D867*'Staff Allocation %'!H61</f>
        <v>0</v>
      </c>
      <c r="L867" s="223">
        <f>$D867*'Staff Allocation %'!I61</f>
        <v>0</v>
      </c>
      <c r="M867" s="223">
        <f>$D867*'Staff Allocation %'!J61</f>
        <v>0</v>
      </c>
      <c r="N867" s="223">
        <f>$D867*'Staff Allocation %'!K61</f>
        <v>0</v>
      </c>
      <c r="O867" s="223">
        <f>$D867*'Staff Allocation %'!L61</f>
        <v>0</v>
      </c>
      <c r="P867" s="223">
        <f>$D867*'Staff Allocation %'!M61</f>
        <v>0</v>
      </c>
      <c r="Q867" s="223">
        <f>$D867*'Staff Allocation %'!N61</f>
        <v>0</v>
      </c>
      <c r="R867" s="223">
        <f>$D867*'Staff Allocation %'!O61</f>
        <v>0</v>
      </c>
      <c r="S867" s="223">
        <f>$D867*'Staff Allocation %'!P61</f>
        <v>0</v>
      </c>
      <c r="T867" s="223">
        <f>$D867*'Staff Allocation %'!Q61</f>
        <v>0</v>
      </c>
      <c r="U867" s="223">
        <f t="shared" si="36"/>
        <v>0</v>
      </c>
    </row>
    <row r="868" spans="2:21" hidden="1" outlineLevel="1" x14ac:dyDescent="0.25">
      <c r="B868" t="str">
        <f>'Staffing Plan'!A63</f>
        <v>Employee 55</v>
      </c>
      <c r="D868" s="124">
        <f>Fringe!P64</f>
        <v>0</v>
      </c>
      <c r="F868" s="223">
        <f>$D868*'Staff Allocation %'!C62</f>
        <v>0</v>
      </c>
      <c r="G868" s="223">
        <f>$D868*'Staff Allocation %'!D62</f>
        <v>0</v>
      </c>
      <c r="H868" s="223">
        <f>$D868*'Staff Allocation %'!E62</f>
        <v>0</v>
      </c>
      <c r="I868" s="223">
        <f>$D868*'Staff Allocation %'!F62</f>
        <v>0</v>
      </c>
      <c r="J868" s="223">
        <f>$D868*'Staff Allocation %'!G62</f>
        <v>0</v>
      </c>
      <c r="K868" s="223">
        <f>$D868*'Staff Allocation %'!H62</f>
        <v>0</v>
      </c>
      <c r="L868" s="223">
        <f>$D868*'Staff Allocation %'!I62</f>
        <v>0</v>
      </c>
      <c r="M868" s="223">
        <f>$D868*'Staff Allocation %'!J62</f>
        <v>0</v>
      </c>
      <c r="N868" s="223">
        <f>$D868*'Staff Allocation %'!K62</f>
        <v>0</v>
      </c>
      <c r="O868" s="223">
        <f>$D868*'Staff Allocation %'!L62</f>
        <v>0</v>
      </c>
      <c r="P868" s="223">
        <f>$D868*'Staff Allocation %'!M62</f>
        <v>0</v>
      </c>
      <c r="Q868" s="223">
        <f>$D868*'Staff Allocation %'!N62</f>
        <v>0</v>
      </c>
      <c r="R868" s="223">
        <f>$D868*'Staff Allocation %'!O62</f>
        <v>0</v>
      </c>
      <c r="S868" s="223">
        <f>$D868*'Staff Allocation %'!P62</f>
        <v>0</v>
      </c>
      <c r="T868" s="223">
        <f>$D868*'Staff Allocation %'!Q62</f>
        <v>0</v>
      </c>
      <c r="U868" s="223">
        <f t="shared" si="36"/>
        <v>0</v>
      </c>
    </row>
    <row r="869" spans="2:21" hidden="1" outlineLevel="1" x14ac:dyDescent="0.25">
      <c r="B869" t="str">
        <f>'Staffing Plan'!A64</f>
        <v>Employee 56</v>
      </c>
      <c r="D869" s="124">
        <f>Fringe!P65</f>
        <v>0</v>
      </c>
      <c r="F869" s="223">
        <f>$D869*'Staff Allocation %'!C63</f>
        <v>0</v>
      </c>
      <c r="G869" s="223">
        <f>$D869*'Staff Allocation %'!D63</f>
        <v>0</v>
      </c>
      <c r="H869" s="223">
        <f>$D869*'Staff Allocation %'!E63</f>
        <v>0</v>
      </c>
      <c r="I869" s="223">
        <f>$D869*'Staff Allocation %'!F63</f>
        <v>0</v>
      </c>
      <c r="J869" s="223">
        <f>$D869*'Staff Allocation %'!G63</f>
        <v>0</v>
      </c>
      <c r="K869" s="223">
        <f>$D869*'Staff Allocation %'!H63</f>
        <v>0</v>
      </c>
      <c r="L869" s="223">
        <f>$D869*'Staff Allocation %'!I63</f>
        <v>0</v>
      </c>
      <c r="M869" s="223">
        <f>$D869*'Staff Allocation %'!J63</f>
        <v>0</v>
      </c>
      <c r="N869" s="223">
        <f>$D869*'Staff Allocation %'!K63</f>
        <v>0</v>
      </c>
      <c r="O869" s="223">
        <f>$D869*'Staff Allocation %'!L63</f>
        <v>0</v>
      </c>
      <c r="P869" s="223">
        <f>$D869*'Staff Allocation %'!M63</f>
        <v>0</v>
      </c>
      <c r="Q869" s="223">
        <f>$D869*'Staff Allocation %'!N63</f>
        <v>0</v>
      </c>
      <c r="R869" s="223">
        <f>$D869*'Staff Allocation %'!O63</f>
        <v>0</v>
      </c>
      <c r="S869" s="223">
        <f>$D869*'Staff Allocation %'!P63</f>
        <v>0</v>
      </c>
      <c r="T869" s="223">
        <f>$D869*'Staff Allocation %'!Q63</f>
        <v>0</v>
      </c>
      <c r="U869" s="223">
        <f t="shared" si="36"/>
        <v>0</v>
      </c>
    </row>
    <row r="870" spans="2:21" hidden="1" outlineLevel="1" x14ac:dyDescent="0.25">
      <c r="B870" t="str">
        <f>'Staffing Plan'!A65</f>
        <v>Employee 57</v>
      </c>
      <c r="D870" s="124">
        <f>Fringe!P66</f>
        <v>0</v>
      </c>
      <c r="F870" s="223">
        <f>$D870*'Staff Allocation %'!C64</f>
        <v>0</v>
      </c>
      <c r="G870" s="223">
        <f>$D870*'Staff Allocation %'!D64</f>
        <v>0</v>
      </c>
      <c r="H870" s="223">
        <f>$D870*'Staff Allocation %'!E64</f>
        <v>0</v>
      </c>
      <c r="I870" s="223">
        <f>$D870*'Staff Allocation %'!F64</f>
        <v>0</v>
      </c>
      <c r="J870" s="223">
        <f>$D870*'Staff Allocation %'!G64</f>
        <v>0</v>
      </c>
      <c r="K870" s="223">
        <f>$D870*'Staff Allocation %'!H64</f>
        <v>0</v>
      </c>
      <c r="L870" s="223">
        <f>$D870*'Staff Allocation %'!I64</f>
        <v>0</v>
      </c>
      <c r="M870" s="223">
        <f>$D870*'Staff Allocation %'!J64</f>
        <v>0</v>
      </c>
      <c r="N870" s="223">
        <f>$D870*'Staff Allocation %'!K64</f>
        <v>0</v>
      </c>
      <c r="O870" s="223">
        <f>$D870*'Staff Allocation %'!L64</f>
        <v>0</v>
      </c>
      <c r="P870" s="223">
        <f>$D870*'Staff Allocation %'!M64</f>
        <v>0</v>
      </c>
      <c r="Q870" s="223">
        <f>$D870*'Staff Allocation %'!N64</f>
        <v>0</v>
      </c>
      <c r="R870" s="223">
        <f>$D870*'Staff Allocation %'!O64</f>
        <v>0</v>
      </c>
      <c r="S870" s="223">
        <f>$D870*'Staff Allocation %'!P64</f>
        <v>0</v>
      </c>
      <c r="T870" s="223">
        <f>$D870*'Staff Allocation %'!Q64</f>
        <v>0</v>
      </c>
      <c r="U870" s="223">
        <f t="shared" si="36"/>
        <v>0</v>
      </c>
    </row>
    <row r="871" spans="2:21" hidden="1" outlineLevel="1" x14ac:dyDescent="0.25">
      <c r="B871" t="str">
        <f>'Staffing Plan'!A66</f>
        <v>Employee 58</v>
      </c>
      <c r="D871" s="124">
        <f>Fringe!P67</f>
        <v>0</v>
      </c>
      <c r="F871" s="223">
        <f>$D871*'Staff Allocation %'!C65</f>
        <v>0</v>
      </c>
      <c r="G871" s="223">
        <f>$D871*'Staff Allocation %'!D65</f>
        <v>0</v>
      </c>
      <c r="H871" s="223">
        <f>$D871*'Staff Allocation %'!E65</f>
        <v>0</v>
      </c>
      <c r="I871" s="223">
        <f>$D871*'Staff Allocation %'!F65</f>
        <v>0</v>
      </c>
      <c r="J871" s="223">
        <f>$D871*'Staff Allocation %'!G65</f>
        <v>0</v>
      </c>
      <c r="K871" s="223">
        <f>$D871*'Staff Allocation %'!H65</f>
        <v>0</v>
      </c>
      <c r="L871" s="223">
        <f>$D871*'Staff Allocation %'!I65</f>
        <v>0</v>
      </c>
      <c r="M871" s="223">
        <f>$D871*'Staff Allocation %'!J65</f>
        <v>0</v>
      </c>
      <c r="N871" s="223">
        <f>$D871*'Staff Allocation %'!K65</f>
        <v>0</v>
      </c>
      <c r="O871" s="223">
        <f>$D871*'Staff Allocation %'!L65</f>
        <v>0</v>
      </c>
      <c r="P871" s="223">
        <f>$D871*'Staff Allocation %'!M65</f>
        <v>0</v>
      </c>
      <c r="Q871" s="223">
        <f>$D871*'Staff Allocation %'!N65</f>
        <v>0</v>
      </c>
      <c r="R871" s="223">
        <f>$D871*'Staff Allocation %'!O65</f>
        <v>0</v>
      </c>
      <c r="S871" s="223">
        <f>$D871*'Staff Allocation %'!P65</f>
        <v>0</v>
      </c>
      <c r="T871" s="223">
        <f>$D871*'Staff Allocation %'!Q65</f>
        <v>0</v>
      </c>
      <c r="U871" s="223">
        <f t="shared" si="36"/>
        <v>0</v>
      </c>
    </row>
    <row r="872" spans="2:21" hidden="1" outlineLevel="1" x14ac:dyDescent="0.25">
      <c r="B872" t="str">
        <f>'Staffing Plan'!A67</f>
        <v>Employee 59</v>
      </c>
      <c r="D872" s="124">
        <f>Fringe!P68</f>
        <v>0</v>
      </c>
      <c r="F872" s="223">
        <f>$D872*'Staff Allocation %'!C66</f>
        <v>0</v>
      </c>
      <c r="G872" s="223">
        <f>$D872*'Staff Allocation %'!D66</f>
        <v>0</v>
      </c>
      <c r="H872" s="223">
        <f>$D872*'Staff Allocation %'!E66</f>
        <v>0</v>
      </c>
      <c r="I872" s="223">
        <f>$D872*'Staff Allocation %'!F66</f>
        <v>0</v>
      </c>
      <c r="J872" s="223">
        <f>$D872*'Staff Allocation %'!G66</f>
        <v>0</v>
      </c>
      <c r="K872" s="223">
        <f>$D872*'Staff Allocation %'!H66</f>
        <v>0</v>
      </c>
      <c r="L872" s="223">
        <f>$D872*'Staff Allocation %'!I66</f>
        <v>0</v>
      </c>
      <c r="M872" s="223">
        <f>$D872*'Staff Allocation %'!J66</f>
        <v>0</v>
      </c>
      <c r="N872" s="223">
        <f>$D872*'Staff Allocation %'!K66</f>
        <v>0</v>
      </c>
      <c r="O872" s="223">
        <f>$D872*'Staff Allocation %'!L66</f>
        <v>0</v>
      </c>
      <c r="P872" s="223">
        <f>$D872*'Staff Allocation %'!M66</f>
        <v>0</v>
      </c>
      <c r="Q872" s="223">
        <f>$D872*'Staff Allocation %'!N66</f>
        <v>0</v>
      </c>
      <c r="R872" s="223">
        <f>$D872*'Staff Allocation %'!O66</f>
        <v>0</v>
      </c>
      <c r="S872" s="223">
        <f>$D872*'Staff Allocation %'!P66</f>
        <v>0</v>
      </c>
      <c r="T872" s="223">
        <f>$D872*'Staff Allocation %'!Q66</f>
        <v>0</v>
      </c>
      <c r="U872" s="223">
        <f t="shared" si="36"/>
        <v>0</v>
      </c>
    </row>
    <row r="873" spans="2:21" hidden="1" outlineLevel="1" x14ac:dyDescent="0.25">
      <c r="B873" t="str">
        <f>'Staffing Plan'!A68</f>
        <v>Employee 60</v>
      </c>
      <c r="D873" s="124">
        <f>Fringe!P69</f>
        <v>0</v>
      </c>
      <c r="F873" s="223">
        <f>$D873*'Staff Allocation %'!C67</f>
        <v>0</v>
      </c>
      <c r="G873" s="223">
        <f>$D873*'Staff Allocation %'!D67</f>
        <v>0</v>
      </c>
      <c r="H873" s="223">
        <f>$D873*'Staff Allocation %'!E67</f>
        <v>0</v>
      </c>
      <c r="I873" s="223">
        <f>$D873*'Staff Allocation %'!F67</f>
        <v>0</v>
      </c>
      <c r="J873" s="223">
        <f>$D873*'Staff Allocation %'!G67</f>
        <v>0</v>
      </c>
      <c r="K873" s="223">
        <f>$D873*'Staff Allocation %'!H67</f>
        <v>0</v>
      </c>
      <c r="L873" s="223">
        <f>$D873*'Staff Allocation %'!I67</f>
        <v>0</v>
      </c>
      <c r="M873" s="223">
        <f>$D873*'Staff Allocation %'!J67</f>
        <v>0</v>
      </c>
      <c r="N873" s="223">
        <f>$D873*'Staff Allocation %'!K67</f>
        <v>0</v>
      </c>
      <c r="O873" s="223">
        <f>$D873*'Staff Allocation %'!L67</f>
        <v>0</v>
      </c>
      <c r="P873" s="223">
        <f>$D873*'Staff Allocation %'!M67</f>
        <v>0</v>
      </c>
      <c r="Q873" s="223">
        <f>$D873*'Staff Allocation %'!N67</f>
        <v>0</v>
      </c>
      <c r="R873" s="223">
        <f>$D873*'Staff Allocation %'!O67</f>
        <v>0</v>
      </c>
      <c r="S873" s="223">
        <f>$D873*'Staff Allocation %'!P67</f>
        <v>0</v>
      </c>
      <c r="T873" s="223">
        <f>$D873*'Staff Allocation %'!Q67</f>
        <v>0</v>
      </c>
      <c r="U873" s="223">
        <f t="shared" si="36"/>
        <v>0</v>
      </c>
    </row>
    <row r="874" spans="2:21" ht="15.75" collapsed="1" thickBot="1" x14ac:dyDescent="0.3">
      <c r="B874" s="19" t="s">
        <v>16</v>
      </c>
      <c r="D874" s="244">
        <f>Fringe!P71</f>
        <v>1046.0876955297999</v>
      </c>
      <c r="E874" s="242"/>
      <c r="F874" s="244">
        <f>SUM(F814:F873)</f>
        <v>742.83261977935001</v>
      </c>
      <c r="G874" s="244">
        <f t="shared" ref="G874:U874" si="37">SUM(G814:G873)</f>
        <v>13.043999999999999</v>
      </c>
      <c r="H874" s="244">
        <f t="shared" si="37"/>
        <v>229.76264464905</v>
      </c>
      <c r="I874" s="244">
        <f t="shared" si="37"/>
        <v>0</v>
      </c>
      <c r="J874" s="244">
        <f t="shared" si="37"/>
        <v>0</v>
      </c>
      <c r="K874" s="244">
        <f t="shared" si="37"/>
        <v>0</v>
      </c>
      <c r="L874" s="244">
        <f t="shared" si="37"/>
        <v>0</v>
      </c>
      <c r="M874" s="244">
        <f t="shared" si="37"/>
        <v>0</v>
      </c>
      <c r="N874" s="244">
        <f t="shared" si="37"/>
        <v>0</v>
      </c>
      <c r="O874" s="244">
        <f t="shared" si="37"/>
        <v>0</v>
      </c>
      <c r="P874" s="244">
        <f t="shared" si="37"/>
        <v>0</v>
      </c>
      <c r="Q874" s="244">
        <f t="shared" si="37"/>
        <v>0</v>
      </c>
      <c r="R874" s="244">
        <f t="shared" si="37"/>
        <v>0</v>
      </c>
      <c r="S874" s="244">
        <f t="shared" si="37"/>
        <v>0</v>
      </c>
      <c r="T874" s="244">
        <f t="shared" si="37"/>
        <v>0</v>
      </c>
      <c r="U874" s="244">
        <f t="shared" si="37"/>
        <v>985.6392644284</v>
      </c>
    </row>
    <row r="875" spans="2:21" ht="15.75" thickTop="1" x14ac:dyDescent="0.25">
      <c r="F875" s="124"/>
      <c r="G875" s="124"/>
      <c r="H875" s="124"/>
      <c r="I875" s="124"/>
      <c r="J875" s="124"/>
      <c r="K875" s="124"/>
      <c r="L875" s="124"/>
      <c r="M875" s="124"/>
      <c r="N875" s="124"/>
      <c r="O875" s="124"/>
      <c r="P875" s="124"/>
      <c r="Q875" s="124"/>
      <c r="R875" s="124"/>
      <c r="S875" s="124"/>
      <c r="T875" s="124"/>
      <c r="U875" s="124"/>
    </row>
    <row r="876" spans="2:21" x14ac:dyDescent="0.25">
      <c r="B876" s="19" t="s">
        <v>289</v>
      </c>
      <c r="F876" s="247">
        <f>F874/$D$874</f>
        <v>0.71010549397881617</v>
      </c>
      <c r="G876" s="247">
        <f t="shared" ref="G876:U876" si="38">G874/$D$874</f>
        <v>1.2469317874342987E-2</v>
      </c>
      <c r="H876" s="247">
        <f t="shared" si="38"/>
        <v>0.21963994570520665</v>
      </c>
      <c r="I876" s="247">
        <f t="shared" si="38"/>
        <v>0</v>
      </c>
      <c r="J876" s="247">
        <f t="shared" si="38"/>
        <v>0</v>
      </c>
      <c r="K876" s="247">
        <f t="shared" si="38"/>
        <v>0</v>
      </c>
      <c r="L876" s="247">
        <f t="shared" si="38"/>
        <v>0</v>
      </c>
      <c r="M876" s="247">
        <f t="shared" si="38"/>
        <v>0</v>
      </c>
      <c r="N876" s="247">
        <f t="shared" si="38"/>
        <v>0</v>
      </c>
      <c r="O876" s="247">
        <f t="shared" si="38"/>
        <v>0</v>
      </c>
      <c r="P876" s="247">
        <f t="shared" si="38"/>
        <v>0</v>
      </c>
      <c r="Q876" s="247">
        <f t="shared" si="38"/>
        <v>0</v>
      </c>
      <c r="R876" s="247">
        <f t="shared" si="38"/>
        <v>0</v>
      </c>
      <c r="S876" s="247">
        <f t="shared" si="38"/>
        <v>0</v>
      </c>
      <c r="T876" s="247">
        <f t="shared" si="38"/>
        <v>0</v>
      </c>
      <c r="U876" s="247">
        <f t="shared" si="38"/>
        <v>0.94221475755836581</v>
      </c>
    </row>
    <row r="877" spans="2:21" x14ac:dyDescent="0.25">
      <c r="B877" s="19"/>
      <c r="F877" s="226"/>
      <c r="G877" s="226"/>
      <c r="H877" s="226"/>
      <c r="I877" s="226"/>
      <c r="J877" s="226"/>
      <c r="K877" s="226"/>
      <c r="L877" s="226"/>
      <c r="M877" s="226"/>
      <c r="N877" s="226"/>
      <c r="O877" s="226"/>
      <c r="P877" s="226"/>
      <c r="Q877" s="226"/>
      <c r="R877" s="226"/>
      <c r="S877" s="226"/>
      <c r="T877" s="226"/>
      <c r="U877" s="226"/>
    </row>
    <row r="878" spans="2:21" x14ac:dyDescent="0.25">
      <c r="B878" s="19"/>
      <c r="F878" s="226"/>
      <c r="G878" s="226"/>
      <c r="H878" s="226"/>
      <c r="I878" s="226"/>
      <c r="J878" s="226"/>
      <c r="K878" s="226"/>
      <c r="L878" s="226"/>
      <c r="M878" s="226"/>
      <c r="N878" s="226"/>
      <c r="O878" s="226"/>
      <c r="P878" s="226"/>
      <c r="Q878" s="226"/>
      <c r="R878" s="226"/>
      <c r="S878" s="226"/>
      <c r="T878" s="226"/>
      <c r="U878" s="226"/>
    </row>
    <row r="881" spans="2:21" x14ac:dyDescent="0.25">
      <c r="B881" s="237" t="s">
        <v>307</v>
      </c>
      <c r="C881" s="238"/>
      <c r="D881" s="239"/>
      <c r="E881" s="238"/>
      <c r="F881" s="116">
        <f>'Budget Summary'!I$5</f>
        <v>0</v>
      </c>
      <c r="G881" s="116">
        <f>'Budget Summary'!J$5</f>
        <v>0</v>
      </c>
      <c r="H881" s="116">
        <f>'Budget Summary'!K$5</f>
        <v>0</v>
      </c>
      <c r="I881" s="116">
        <f>'Budget Summary'!L$5</f>
        <v>0</v>
      </c>
      <c r="J881" s="116">
        <f>'Budget Summary'!M$5</f>
        <v>0</v>
      </c>
      <c r="K881" s="116">
        <f>'Budget Summary'!N$5</f>
        <v>0</v>
      </c>
      <c r="L881" s="116">
        <f>'Budget Summary'!O$5</f>
        <v>0</v>
      </c>
      <c r="M881" s="116">
        <f>'Budget Summary'!P$5</f>
        <v>0</v>
      </c>
      <c r="N881" s="116">
        <f>'Budget Summary'!Q$5</f>
        <v>0</v>
      </c>
      <c r="O881" s="116">
        <f>'Budget Summary'!R$5</f>
        <v>0</v>
      </c>
      <c r="P881" s="116">
        <f>'Budget Summary'!S$5</f>
        <v>0</v>
      </c>
      <c r="Q881" s="116">
        <f>'Budget Summary'!T$5</f>
        <v>0</v>
      </c>
      <c r="R881" s="116">
        <f>'Budget Summary'!U$5</f>
        <v>0</v>
      </c>
      <c r="S881" s="116">
        <f>'Budget Summary'!V$5</f>
        <v>0</v>
      </c>
      <c r="T881" s="116">
        <f>'Budget Summary'!W$5</f>
        <v>0</v>
      </c>
      <c r="U881" s="116" t="s">
        <v>285</v>
      </c>
    </row>
    <row r="882" spans="2:21" ht="51.75" x14ac:dyDescent="0.25">
      <c r="B882" s="20" t="s">
        <v>185</v>
      </c>
      <c r="C882" s="20"/>
      <c r="D882" s="21" t="s">
        <v>306</v>
      </c>
      <c r="E882" s="20"/>
      <c r="F882" s="135" t="str">
        <f>'Budget Summary'!I$6</f>
        <v xml:space="preserve">State Aid </v>
      </c>
      <c r="G882" s="135" t="str">
        <f>'Budget Summary'!J$6</f>
        <v>Classroom Site Funds</v>
      </c>
      <c r="H882" s="135" t="str">
        <f>'Budget Summary'!K$6</f>
        <v xml:space="preserve">Title 1 </v>
      </c>
      <c r="I882" s="135" t="str">
        <f>'Budget Summary'!L$6</f>
        <v>Title 2</v>
      </c>
      <c r="J882" s="135" t="str">
        <f>'Budget Summary'!M$6</f>
        <v>IDEA</v>
      </c>
      <c r="K882" s="135" t="str">
        <f>'Budget Summary'!N$6</f>
        <v>NSLP</v>
      </c>
      <c r="L882" s="135" t="str">
        <f>'Budget Summary'!O$6</f>
        <v>Tax Credit Donations</v>
      </c>
      <c r="M882" s="135" t="str">
        <f>'Budget Summary'!P$6</f>
        <v>VSUW</v>
      </c>
      <c r="N882" s="135" t="str">
        <f>'Budget Summary'!Q$6</f>
        <v>Contract 9</v>
      </c>
      <c r="O882" s="135" t="str">
        <f>'Budget Summary'!R$6</f>
        <v>Contract 10</v>
      </c>
      <c r="P882" s="135" t="str">
        <f>'Budget Summary'!S$6</f>
        <v>Contract 11</v>
      </c>
      <c r="Q882" s="135" t="str">
        <f>'Budget Summary'!T$6</f>
        <v>Contract 12</v>
      </c>
      <c r="R882" s="135" t="str">
        <f>'Budget Summary'!U$6</f>
        <v>Contract 13</v>
      </c>
      <c r="S882" s="135" t="str">
        <f>'Budget Summary'!V$6</f>
        <v>Contract 14</v>
      </c>
      <c r="T882" s="135" t="str">
        <f>'Budget Summary'!W$6</f>
        <v>Contract 15</v>
      </c>
      <c r="U882" s="21" t="s">
        <v>286</v>
      </c>
    </row>
    <row r="883" spans="2:21" hidden="1" outlineLevel="1" x14ac:dyDescent="0.25">
      <c r="B883" t="str">
        <f>'Staffing Plan'!A9</f>
        <v>Benford, LaTrese Jamia</v>
      </c>
      <c r="D883" s="124">
        <f>Fringe!X10</f>
        <v>95.182432595250006</v>
      </c>
      <c r="F883" s="223">
        <f>$D883*'Staff Allocation %'!C8</f>
        <v>95.182432595250006</v>
      </c>
      <c r="G883" s="223">
        <f>$D883*'Staff Allocation %'!D8</f>
        <v>0</v>
      </c>
      <c r="H883" s="223">
        <f>$D883*'Staff Allocation %'!E8</f>
        <v>0</v>
      </c>
      <c r="I883" s="223">
        <f>$D883*'Staff Allocation %'!F8</f>
        <v>0</v>
      </c>
      <c r="J883" s="223">
        <f>$D883*'Staff Allocation %'!G8</f>
        <v>0</v>
      </c>
      <c r="K883" s="223">
        <f>$D883*'Staff Allocation %'!H8</f>
        <v>0</v>
      </c>
      <c r="L883" s="223">
        <f>$D883*'Staff Allocation %'!I8</f>
        <v>0</v>
      </c>
      <c r="M883" s="223">
        <f>$D883*'Staff Allocation %'!J8</f>
        <v>0</v>
      </c>
      <c r="N883" s="223">
        <f>$D883*'Staff Allocation %'!K8</f>
        <v>0</v>
      </c>
      <c r="O883" s="223">
        <f>$D883*'Staff Allocation %'!L8</f>
        <v>0</v>
      </c>
      <c r="P883" s="223">
        <f>$D883*'Staff Allocation %'!M8</f>
        <v>0</v>
      </c>
      <c r="Q883" s="223">
        <f>$D883*'Staff Allocation %'!N8</f>
        <v>0</v>
      </c>
      <c r="R883" s="223">
        <f>$D883*'Staff Allocation %'!O8</f>
        <v>0</v>
      </c>
      <c r="S883" s="223">
        <f>$D883*'Staff Allocation %'!P8</f>
        <v>0</v>
      </c>
      <c r="T883" s="223">
        <f>$D883*'Staff Allocation %'!Q8</f>
        <v>0</v>
      </c>
      <c r="U883" s="223">
        <f>SUM(F883:T883)</f>
        <v>95.182432595250006</v>
      </c>
    </row>
    <row r="884" spans="2:21" hidden="1" outlineLevel="1" x14ac:dyDescent="0.25">
      <c r="B884" t="str">
        <f>'Staffing Plan'!A10</f>
        <v>Burgess, Anya</v>
      </c>
      <c r="D884" s="124">
        <f>Fringe!X11</f>
        <v>96.11788647825</v>
      </c>
      <c r="F884" s="223">
        <f>$D884*'Staff Allocation %'!C9</f>
        <v>0</v>
      </c>
      <c r="G884" s="223">
        <f>$D884*'Staff Allocation %'!D9</f>
        <v>0</v>
      </c>
      <c r="H884" s="223">
        <f>$D884*'Staff Allocation %'!E9</f>
        <v>96.11788647825</v>
      </c>
      <c r="I884" s="223">
        <f>$D884*'Staff Allocation %'!F9</f>
        <v>0</v>
      </c>
      <c r="J884" s="223">
        <f>$D884*'Staff Allocation %'!G9</f>
        <v>0</v>
      </c>
      <c r="K884" s="223">
        <f>$D884*'Staff Allocation %'!H9</f>
        <v>0</v>
      </c>
      <c r="L884" s="223">
        <f>$D884*'Staff Allocation %'!I9</f>
        <v>0</v>
      </c>
      <c r="M884" s="223">
        <f>$D884*'Staff Allocation %'!J9</f>
        <v>0</v>
      </c>
      <c r="N884" s="223">
        <f>$D884*'Staff Allocation %'!K9</f>
        <v>0</v>
      </c>
      <c r="O884" s="223">
        <f>$D884*'Staff Allocation %'!L9</f>
        <v>0</v>
      </c>
      <c r="P884" s="223">
        <f>$D884*'Staff Allocation %'!M9</f>
        <v>0</v>
      </c>
      <c r="Q884" s="223">
        <f>$D884*'Staff Allocation %'!N9</f>
        <v>0</v>
      </c>
      <c r="R884" s="223">
        <f>$D884*'Staff Allocation %'!O9</f>
        <v>0</v>
      </c>
      <c r="S884" s="223">
        <f>$D884*'Staff Allocation %'!P9</f>
        <v>0</v>
      </c>
      <c r="T884" s="223">
        <f>$D884*'Staff Allocation %'!Q9</f>
        <v>0</v>
      </c>
      <c r="U884" s="223">
        <f>SUM(F884:T884)</f>
        <v>96.11788647825</v>
      </c>
    </row>
    <row r="885" spans="2:21" hidden="1" outlineLevel="1" x14ac:dyDescent="0.25">
      <c r="B885" t="str">
        <f>'Staffing Plan'!A11</f>
        <v>Garcia, Rosalia</v>
      </c>
      <c r="D885" s="124">
        <f>Fringe!X12</f>
        <v>20.009412111000003</v>
      </c>
      <c r="F885" s="223">
        <f>$D885*'Staff Allocation %'!C10</f>
        <v>0</v>
      </c>
      <c r="G885" s="223">
        <f>$D885*'Staff Allocation %'!D10</f>
        <v>0</v>
      </c>
      <c r="H885" s="223">
        <f>$D885*'Staff Allocation %'!E10</f>
        <v>0</v>
      </c>
      <c r="I885" s="223">
        <f>$D885*'Staff Allocation %'!F10</f>
        <v>0</v>
      </c>
      <c r="J885" s="223">
        <f>$D885*'Staff Allocation %'!G10</f>
        <v>0</v>
      </c>
      <c r="K885" s="223">
        <f>$D885*'Staff Allocation %'!H10</f>
        <v>0</v>
      </c>
      <c r="L885" s="223">
        <f>$D885*'Staff Allocation %'!I10</f>
        <v>0</v>
      </c>
      <c r="M885" s="223">
        <f>$D885*'Staff Allocation %'!J10</f>
        <v>0</v>
      </c>
      <c r="N885" s="223">
        <f>$D885*'Staff Allocation %'!K10</f>
        <v>0</v>
      </c>
      <c r="O885" s="223">
        <f>$D885*'Staff Allocation %'!L10</f>
        <v>0</v>
      </c>
      <c r="P885" s="223">
        <f>$D885*'Staff Allocation %'!M10</f>
        <v>0</v>
      </c>
      <c r="Q885" s="223">
        <f>$D885*'Staff Allocation %'!N10</f>
        <v>0</v>
      </c>
      <c r="R885" s="223">
        <f>$D885*'Staff Allocation %'!O10</f>
        <v>0</v>
      </c>
      <c r="S885" s="223">
        <f>$D885*'Staff Allocation %'!P10</f>
        <v>0</v>
      </c>
      <c r="T885" s="223">
        <f>$D885*'Staff Allocation %'!Q10</f>
        <v>0</v>
      </c>
      <c r="U885" s="223">
        <f>SUM(F885:T885)</f>
        <v>0</v>
      </c>
    </row>
    <row r="886" spans="2:21" hidden="1" outlineLevel="1" x14ac:dyDescent="0.25">
      <c r="B886" t="str">
        <f>'Staffing Plan'!A12</f>
        <v>Gutierrez, Guadalupe</v>
      </c>
      <c r="D886" s="124">
        <f>Fringe!X13</f>
        <v>75.835712767500013</v>
      </c>
      <c r="F886" s="223">
        <f>$D886*'Staff Allocation %'!C11</f>
        <v>75.835712767500013</v>
      </c>
      <c r="G886" s="223">
        <f>$D886*'Staff Allocation %'!D11</f>
        <v>0</v>
      </c>
      <c r="H886" s="223">
        <f>$D886*'Staff Allocation %'!E11</f>
        <v>0</v>
      </c>
      <c r="I886" s="223">
        <f>$D886*'Staff Allocation %'!F11</f>
        <v>0</v>
      </c>
      <c r="J886" s="223">
        <f>$D886*'Staff Allocation %'!G11</f>
        <v>0</v>
      </c>
      <c r="K886" s="223">
        <f>$D886*'Staff Allocation %'!H11</f>
        <v>0</v>
      </c>
      <c r="L886" s="223">
        <f>$D886*'Staff Allocation %'!I11</f>
        <v>0</v>
      </c>
      <c r="M886" s="223">
        <f>$D886*'Staff Allocation %'!J11</f>
        <v>0</v>
      </c>
      <c r="N886" s="223">
        <f>$D886*'Staff Allocation %'!K11</f>
        <v>0</v>
      </c>
      <c r="O886" s="223">
        <f>$D886*'Staff Allocation %'!L11</f>
        <v>0</v>
      </c>
      <c r="P886" s="223">
        <f>$D886*'Staff Allocation %'!M11</f>
        <v>0</v>
      </c>
      <c r="Q886" s="223">
        <f>$D886*'Staff Allocation %'!N11</f>
        <v>0</v>
      </c>
      <c r="R886" s="223">
        <f>$D886*'Staff Allocation %'!O11</f>
        <v>0</v>
      </c>
      <c r="S886" s="223">
        <f>$D886*'Staff Allocation %'!P11</f>
        <v>0</v>
      </c>
      <c r="T886" s="223">
        <f>$D886*'Staff Allocation %'!Q11</f>
        <v>0</v>
      </c>
      <c r="U886" s="223">
        <f>SUM(F886:T886)</f>
        <v>75.835712767500013</v>
      </c>
    </row>
    <row r="887" spans="2:21" hidden="1" outlineLevel="1" x14ac:dyDescent="0.25">
      <c r="B887" t="str">
        <f>'Staffing Plan'!A13</f>
        <v>Padilla, Maria Alicia</v>
      </c>
      <c r="D887" s="124">
        <f>Fringe!X14</f>
        <v>40.671574524999997</v>
      </c>
      <c r="F887" s="223">
        <f>$D887*'Staff Allocation %'!C12</f>
        <v>40.671574524999997</v>
      </c>
      <c r="G887" s="223">
        <f>$D887*'Staff Allocation %'!D12</f>
        <v>0</v>
      </c>
      <c r="H887" s="223">
        <f>$D887*'Staff Allocation %'!E12</f>
        <v>0</v>
      </c>
      <c r="I887" s="223">
        <f>$D887*'Staff Allocation %'!F12</f>
        <v>0</v>
      </c>
      <c r="J887" s="223">
        <f>$D887*'Staff Allocation %'!G12</f>
        <v>0</v>
      </c>
      <c r="K887" s="223">
        <f>$D887*'Staff Allocation %'!H12</f>
        <v>0</v>
      </c>
      <c r="L887" s="223">
        <f>$D887*'Staff Allocation %'!I12</f>
        <v>0</v>
      </c>
      <c r="M887" s="223">
        <f>$D887*'Staff Allocation %'!J12</f>
        <v>0</v>
      </c>
      <c r="N887" s="223">
        <f>$D887*'Staff Allocation %'!K12</f>
        <v>0</v>
      </c>
      <c r="O887" s="223">
        <f>$D887*'Staff Allocation %'!L12</f>
        <v>0</v>
      </c>
      <c r="P887" s="223">
        <f>$D887*'Staff Allocation %'!M12</f>
        <v>0</v>
      </c>
      <c r="Q887" s="223">
        <f>$D887*'Staff Allocation %'!N12</f>
        <v>0</v>
      </c>
      <c r="R887" s="223">
        <f>$D887*'Staff Allocation %'!O12</f>
        <v>0</v>
      </c>
      <c r="S887" s="223">
        <f>$D887*'Staff Allocation %'!P12</f>
        <v>0</v>
      </c>
      <c r="T887" s="223">
        <f>$D887*'Staff Allocation %'!Q12</f>
        <v>0</v>
      </c>
      <c r="U887" s="223">
        <f t="shared" ref="U887:U942" si="39">SUM(F887:T887)</f>
        <v>40.671574524999997</v>
      </c>
    </row>
    <row r="888" spans="2:21" hidden="1" outlineLevel="1" x14ac:dyDescent="0.25">
      <c r="B888" t="str">
        <f>'Staffing Plan'!A14</f>
        <v>Ramirez, Ramona D</v>
      </c>
      <c r="D888" s="124">
        <f>Fringe!X15</f>
        <v>42.512496000000006</v>
      </c>
      <c r="F888" s="223">
        <f>$D888*'Staff Allocation %'!C13</f>
        <v>42.512496000000006</v>
      </c>
      <c r="G888" s="223">
        <f>$D888*'Staff Allocation %'!D13</f>
        <v>0</v>
      </c>
      <c r="H888" s="223">
        <f>$D888*'Staff Allocation %'!E13</f>
        <v>0</v>
      </c>
      <c r="I888" s="223">
        <f>$D888*'Staff Allocation %'!F13</f>
        <v>0</v>
      </c>
      <c r="J888" s="223">
        <f>$D888*'Staff Allocation %'!G13</f>
        <v>0</v>
      </c>
      <c r="K888" s="223">
        <f>$D888*'Staff Allocation %'!H13</f>
        <v>0</v>
      </c>
      <c r="L888" s="223">
        <f>$D888*'Staff Allocation %'!I13</f>
        <v>0</v>
      </c>
      <c r="M888" s="223">
        <f>$D888*'Staff Allocation %'!J13</f>
        <v>0</v>
      </c>
      <c r="N888" s="223">
        <f>$D888*'Staff Allocation %'!K13</f>
        <v>0</v>
      </c>
      <c r="O888" s="223">
        <f>$D888*'Staff Allocation %'!L13</f>
        <v>0</v>
      </c>
      <c r="P888" s="223">
        <f>$D888*'Staff Allocation %'!M13</f>
        <v>0</v>
      </c>
      <c r="Q888" s="223">
        <f>$D888*'Staff Allocation %'!N13</f>
        <v>0</v>
      </c>
      <c r="R888" s="223">
        <f>$D888*'Staff Allocation %'!O13</f>
        <v>0</v>
      </c>
      <c r="S888" s="223">
        <f>$D888*'Staff Allocation %'!P13</f>
        <v>0</v>
      </c>
      <c r="T888" s="223">
        <f>$D888*'Staff Allocation %'!Q13</f>
        <v>0</v>
      </c>
      <c r="U888" s="223">
        <f t="shared" si="39"/>
        <v>42.512496000000006</v>
      </c>
    </row>
    <row r="889" spans="2:21" hidden="1" outlineLevel="1" x14ac:dyDescent="0.25">
      <c r="B889" t="str">
        <f>'Staffing Plan'!A15</f>
        <v>Ruiz, Oscar</v>
      </c>
      <c r="D889" s="124">
        <f>Fringe!X16</f>
        <v>24.7806</v>
      </c>
      <c r="F889" s="223">
        <f>$D889*'Staff Allocation %'!C14</f>
        <v>24.7806</v>
      </c>
      <c r="G889" s="223">
        <f>$D889*'Staff Allocation %'!D14</f>
        <v>0</v>
      </c>
      <c r="H889" s="223">
        <f>$D889*'Staff Allocation %'!E14</f>
        <v>0</v>
      </c>
      <c r="I889" s="223">
        <f>$D889*'Staff Allocation %'!F14</f>
        <v>0</v>
      </c>
      <c r="J889" s="223">
        <f>$D889*'Staff Allocation %'!G14</f>
        <v>0</v>
      </c>
      <c r="K889" s="223">
        <f>$D889*'Staff Allocation %'!H14</f>
        <v>0</v>
      </c>
      <c r="L889" s="223">
        <f>$D889*'Staff Allocation %'!I14</f>
        <v>0</v>
      </c>
      <c r="M889" s="223">
        <f>$D889*'Staff Allocation %'!J14</f>
        <v>0</v>
      </c>
      <c r="N889" s="223">
        <f>$D889*'Staff Allocation %'!K14</f>
        <v>0</v>
      </c>
      <c r="O889" s="223">
        <f>$D889*'Staff Allocation %'!L14</f>
        <v>0</v>
      </c>
      <c r="P889" s="223">
        <f>$D889*'Staff Allocation %'!M14</f>
        <v>0</v>
      </c>
      <c r="Q889" s="223">
        <f>$D889*'Staff Allocation %'!N14</f>
        <v>0</v>
      </c>
      <c r="R889" s="223">
        <f>$D889*'Staff Allocation %'!O14</f>
        <v>0</v>
      </c>
      <c r="S889" s="223">
        <f>$D889*'Staff Allocation %'!P14</f>
        <v>0</v>
      </c>
      <c r="T889" s="223">
        <f>$D889*'Staff Allocation %'!Q14</f>
        <v>0</v>
      </c>
      <c r="U889" s="223">
        <f t="shared" si="39"/>
        <v>24.7806</v>
      </c>
    </row>
    <row r="890" spans="2:21" hidden="1" outlineLevel="1" x14ac:dyDescent="0.25">
      <c r="B890" t="str">
        <f>'Staffing Plan'!A16</f>
        <v>Teague, Michelle N</v>
      </c>
      <c r="D890" s="124">
        <f>Fringe!X17</f>
        <v>29.926704600000001</v>
      </c>
      <c r="F890" s="223">
        <f>$D890*'Staff Allocation %'!C15</f>
        <v>29.926704600000001</v>
      </c>
      <c r="G890" s="223">
        <f>$D890*'Staff Allocation %'!D15</f>
        <v>0</v>
      </c>
      <c r="H890" s="223">
        <f>$D890*'Staff Allocation %'!E15</f>
        <v>0</v>
      </c>
      <c r="I890" s="223">
        <f>$D890*'Staff Allocation %'!F15</f>
        <v>0</v>
      </c>
      <c r="J890" s="223">
        <f>$D890*'Staff Allocation %'!G15</f>
        <v>0</v>
      </c>
      <c r="K890" s="223">
        <f>$D890*'Staff Allocation %'!H15</f>
        <v>0</v>
      </c>
      <c r="L890" s="223">
        <f>$D890*'Staff Allocation %'!I15</f>
        <v>0</v>
      </c>
      <c r="M890" s="223">
        <f>$D890*'Staff Allocation %'!J15</f>
        <v>0</v>
      </c>
      <c r="N890" s="223">
        <f>$D890*'Staff Allocation %'!K15</f>
        <v>0</v>
      </c>
      <c r="O890" s="223">
        <f>$D890*'Staff Allocation %'!L15</f>
        <v>0</v>
      </c>
      <c r="P890" s="223">
        <f>$D890*'Staff Allocation %'!M15</f>
        <v>0</v>
      </c>
      <c r="Q890" s="223">
        <f>$D890*'Staff Allocation %'!N15</f>
        <v>0</v>
      </c>
      <c r="R890" s="223">
        <f>$D890*'Staff Allocation %'!O15</f>
        <v>0</v>
      </c>
      <c r="S890" s="223">
        <f>$D890*'Staff Allocation %'!P15</f>
        <v>0</v>
      </c>
      <c r="T890" s="223">
        <f>$D890*'Staff Allocation %'!Q15</f>
        <v>0</v>
      </c>
      <c r="U890" s="223">
        <f t="shared" si="39"/>
        <v>29.926704600000001</v>
      </c>
    </row>
    <row r="891" spans="2:21" hidden="1" outlineLevel="1" x14ac:dyDescent="0.25">
      <c r="B891" t="str">
        <f>'Staffing Plan'!A17</f>
        <v>Chelsia Stallworth</v>
      </c>
      <c r="D891" s="124">
        <f>Fringe!X18</f>
        <v>87.261600000000001</v>
      </c>
      <c r="F891" s="223">
        <f>$D891*'Staff Allocation %'!C16</f>
        <v>87.261600000000001</v>
      </c>
      <c r="G891" s="223">
        <f>$D891*'Staff Allocation %'!D16</f>
        <v>0</v>
      </c>
      <c r="H891" s="223">
        <f>$D891*'Staff Allocation %'!E16</f>
        <v>0</v>
      </c>
      <c r="I891" s="223">
        <f>$D891*'Staff Allocation %'!F16</f>
        <v>0</v>
      </c>
      <c r="J891" s="223">
        <f>$D891*'Staff Allocation %'!G16</f>
        <v>0</v>
      </c>
      <c r="K891" s="223">
        <f>$D891*'Staff Allocation %'!H16</f>
        <v>0</v>
      </c>
      <c r="L891" s="223">
        <f>$D891*'Staff Allocation %'!I16</f>
        <v>0</v>
      </c>
      <c r="M891" s="223">
        <f>$D891*'Staff Allocation %'!J16</f>
        <v>0</v>
      </c>
      <c r="N891" s="223">
        <f>$D891*'Staff Allocation %'!K16</f>
        <v>0</v>
      </c>
      <c r="O891" s="223">
        <f>$D891*'Staff Allocation %'!L16</f>
        <v>0</v>
      </c>
      <c r="P891" s="223">
        <f>$D891*'Staff Allocation %'!M16</f>
        <v>0</v>
      </c>
      <c r="Q891" s="223">
        <f>$D891*'Staff Allocation %'!N16</f>
        <v>0</v>
      </c>
      <c r="R891" s="223">
        <f>$D891*'Staff Allocation %'!O16</f>
        <v>0</v>
      </c>
      <c r="S891" s="223">
        <f>$D891*'Staff Allocation %'!P16</f>
        <v>0</v>
      </c>
      <c r="T891" s="223">
        <f>$D891*'Staff Allocation %'!Q16</f>
        <v>0</v>
      </c>
      <c r="U891" s="223">
        <f t="shared" si="39"/>
        <v>87.261600000000001</v>
      </c>
    </row>
    <row r="892" spans="2:21" hidden="1" outlineLevel="1" x14ac:dyDescent="0.25">
      <c r="B892" t="str">
        <f>'Staffing Plan'!A18</f>
        <v xml:space="preserve">Vacant </v>
      </c>
      <c r="D892" s="124">
        <f>Fringe!X19</f>
        <v>12.708</v>
      </c>
      <c r="F892" s="223">
        <f>$D892*'Staff Allocation %'!C17</f>
        <v>0</v>
      </c>
      <c r="G892" s="223">
        <f>$D892*'Staff Allocation %'!D17</f>
        <v>0</v>
      </c>
      <c r="H892" s="223">
        <f>$D892*'Staff Allocation %'!E17</f>
        <v>0</v>
      </c>
      <c r="I892" s="223">
        <f>$D892*'Staff Allocation %'!F17</f>
        <v>0</v>
      </c>
      <c r="J892" s="223">
        <f>$D892*'Staff Allocation %'!G17</f>
        <v>0</v>
      </c>
      <c r="K892" s="223">
        <f>$D892*'Staff Allocation %'!H17</f>
        <v>0</v>
      </c>
      <c r="L892" s="223">
        <f>$D892*'Staff Allocation %'!I17</f>
        <v>0</v>
      </c>
      <c r="M892" s="223">
        <f>$D892*'Staff Allocation %'!J17</f>
        <v>0</v>
      </c>
      <c r="N892" s="223">
        <f>$D892*'Staff Allocation %'!K17</f>
        <v>0</v>
      </c>
      <c r="O892" s="223">
        <f>$D892*'Staff Allocation %'!L17</f>
        <v>0</v>
      </c>
      <c r="P892" s="223">
        <f>$D892*'Staff Allocation %'!M17</f>
        <v>0</v>
      </c>
      <c r="Q892" s="223">
        <f>$D892*'Staff Allocation %'!N17</f>
        <v>0</v>
      </c>
      <c r="R892" s="223">
        <f>$D892*'Staff Allocation %'!O17</f>
        <v>0</v>
      </c>
      <c r="S892" s="223">
        <f>$D892*'Staff Allocation %'!P17</f>
        <v>0</v>
      </c>
      <c r="T892" s="223">
        <f>$D892*'Staff Allocation %'!Q17</f>
        <v>0</v>
      </c>
      <c r="U892" s="223">
        <f t="shared" si="39"/>
        <v>0</v>
      </c>
    </row>
    <row r="893" spans="2:21" hidden="1" outlineLevel="1" x14ac:dyDescent="0.25">
      <c r="B893">
        <f>'Staffing Plan'!A19</f>
        <v>0</v>
      </c>
      <c r="D893" s="124">
        <f>Fringe!X20</f>
        <v>0</v>
      </c>
      <c r="F893" s="223">
        <f>$D893*'Staff Allocation %'!C18</f>
        <v>0</v>
      </c>
      <c r="G893" s="223">
        <f>$D893*'Staff Allocation %'!D18</f>
        <v>0</v>
      </c>
      <c r="H893" s="223">
        <f>$D893*'Staff Allocation %'!E18</f>
        <v>0</v>
      </c>
      <c r="I893" s="223">
        <f>$D893*'Staff Allocation %'!F18</f>
        <v>0</v>
      </c>
      <c r="J893" s="223">
        <f>$D893*'Staff Allocation %'!G18</f>
        <v>0</v>
      </c>
      <c r="K893" s="223">
        <f>$D893*'Staff Allocation %'!H18</f>
        <v>0</v>
      </c>
      <c r="L893" s="223">
        <f>$D893*'Staff Allocation %'!I18</f>
        <v>0</v>
      </c>
      <c r="M893" s="223">
        <f>$D893*'Staff Allocation %'!J18</f>
        <v>0</v>
      </c>
      <c r="N893" s="223">
        <f>$D893*'Staff Allocation %'!K18</f>
        <v>0</v>
      </c>
      <c r="O893" s="223">
        <f>$D893*'Staff Allocation %'!L18</f>
        <v>0</v>
      </c>
      <c r="P893" s="223">
        <f>$D893*'Staff Allocation %'!M18</f>
        <v>0</v>
      </c>
      <c r="Q893" s="223">
        <f>$D893*'Staff Allocation %'!N18</f>
        <v>0</v>
      </c>
      <c r="R893" s="223">
        <f>$D893*'Staff Allocation %'!O18</f>
        <v>0</v>
      </c>
      <c r="S893" s="223">
        <f>$D893*'Staff Allocation %'!P18</f>
        <v>0</v>
      </c>
      <c r="T893" s="223">
        <f>$D893*'Staff Allocation %'!Q18</f>
        <v>0</v>
      </c>
      <c r="U893" s="223">
        <f t="shared" si="39"/>
        <v>0</v>
      </c>
    </row>
    <row r="894" spans="2:21" hidden="1" outlineLevel="1" x14ac:dyDescent="0.25">
      <c r="B894">
        <f>'Staffing Plan'!A20</f>
        <v>0</v>
      </c>
      <c r="D894" s="124">
        <f>Fringe!X21</f>
        <v>0</v>
      </c>
      <c r="F894" s="223">
        <f>$D894*'Staff Allocation %'!C19</f>
        <v>0</v>
      </c>
      <c r="G894" s="223">
        <f>$D894*'Staff Allocation %'!D19</f>
        <v>0</v>
      </c>
      <c r="H894" s="223">
        <f>$D894*'Staff Allocation %'!E19</f>
        <v>0</v>
      </c>
      <c r="I894" s="223">
        <f>$D894*'Staff Allocation %'!F19</f>
        <v>0</v>
      </c>
      <c r="J894" s="223">
        <f>$D894*'Staff Allocation %'!G19</f>
        <v>0</v>
      </c>
      <c r="K894" s="223">
        <f>$D894*'Staff Allocation %'!H19</f>
        <v>0</v>
      </c>
      <c r="L894" s="223">
        <f>$D894*'Staff Allocation %'!I19</f>
        <v>0</v>
      </c>
      <c r="M894" s="223">
        <f>$D894*'Staff Allocation %'!J19</f>
        <v>0</v>
      </c>
      <c r="N894" s="223">
        <f>$D894*'Staff Allocation %'!K19</f>
        <v>0</v>
      </c>
      <c r="O894" s="223">
        <f>$D894*'Staff Allocation %'!L19</f>
        <v>0</v>
      </c>
      <c r="P894" s="223">
        <f>$D894*'Staff Allocation %'!M19</f>
        <v>0</v>
      </c>
      <c r="Q894" s="223">
        <f>$D894*'Staff Allocation %'!N19</f>
        <v>0</v>
      </c>
      <c r="R894" s="223">
        <f>$D894*'Staff Allocation %'!O19</f>
        <v>0</v>
      </c>
      <c r="S894" s="223">
        <f>$D894*'Staff Allocation %'!P19</f>
        <v>0</v>
      </c>
      <c r="T894" s="223">
        <f>$D894*'Staff Allocation %'!Q19</f>
        <v>0</v>
      </c>
      <c r="U894" s="223">
        <f t="shared" si="39"/>
        <v>0</v>
      </c>
    </row>
    <row r="895" spans="2:21" hidden="1" outlineLevel="1" x14ac:dyDescent="0.25">
      <c r="B895" t="str">
        <f>'Staffing Plan'!A21</f>
        <v>Vacant</v>
      </c>
      <c r="D895" s="124">
        <f>Fringe!X22</f>
        <v>5.8833333333333337</v>
      </c>
      <c r="F895" s="223">
        <f>$D895*'Staff Allocation %'!C20</f>
        <v>5.8833333333333337</v>
      </c>
      <c r="G895" s="223">
        <f>$D895*'Staff Allocation %'!D20</f>
        <v>0</v>
      </c>
      <c r="H895" s="223">
        <f>$D895*'Staff Allocation %'!E20</f>
        <v>0</v>
      </c>
      <c r="I895" s="223">
        <f>$D895*'Staff Allocation %'!F20</f>
        <v>0</v>
      </c>
      <c r="J895" s="223">
        <f>$D895*'Staff Allocation %'!G20</f>
        <v>0</v>
      </c>
      <c r="K895" s="223">
        <f>$D895*'Staff Allocation %'!H20</f>
        <v>0</v>
      </c>
      <c r="L895" s="223">
        <f>$D895*'Staff Allocation %'!I20</f>
        <v>0</v>
      </c>
      <c r="M895" s="223">
        <f>$D895*'Staff Allocation %'!J20</f>
        <v>0</v>
      </c>
      <c r="N895" s="223">
        <f>$D895*'Staff Allocation %'!K20</f>
        <v>0</v>
      </c>
      <c r="O895" s="223">
        <f>$D895*'Staff Allocation %'!L20</f>
        <v>0</v>
      </c>
      <c r="P895" s="223">
        <f>$D895*'Staff Allocation %'!M20</f>
        <v>0</v>
      </c>
      <c r="Q895" s="223">
        <f>$D895*'Staff Allocation %'!N20</f>
        <v>0</v>
      </c>
      <c r="R895" s="223">
        <f>$D895*'Staff Allocation %'!O20</f>
        <v>0</v>
      </c>
      <c r="S895" s="223">
        <f>$D895*'Staff Allocation %'!P20</f>
        <v>0</v>
      </c>
      <c r="T895" s="223">
        <f>$D895*'Staff Allocation %'!Q20</f>
        <v>0</v>
      </c>
      <c r="U895" s="223">
        <f t="shared" si="39"/>
        <v>5.8833333333333337</v>
      </c>
    </row>
    <row r="896" spans="2:21" hidden="1" outlineLevel="1" x14ac:dyDescent="0.25">
      <c r="B896">
        <f>'Staffing Plan'!A22</f>
        <v>0</v>
      </c>
      <c r="D896" s="124">
        <f>Fringe!X23</f>
        <v>0</v>
      </c>
      <c r="F896" s="223">
        <f>$D896*'Staff Allocation %'!C21</f>
        <v>0</v>
      </c>
      <c r="G896" s="223">
        <f>$D896*'Staff Allocation %'!D21</f>
        <v>0</v>
      </c>
      <c r="H896" s="223">
        <f>$D896*'Staff Allocation %'!E21</f>
        <v>0</v>
      </c>
      <c r="I896" s="223">
        <f>$D896*'Staff Allocation %'!F21</f>
        <v>0</v>
      </c>
      <c r="J896" s="223">
        <f>$D896*'Staff Allocation %'!G21</f>
        <v>0</v>
      </c>
      <c r="K896" s="223">
        <f>$D896*'Staff Allocation %'!H21</f>
        <v>0</v>
      </c>
      <c r="L896" s="223">
        <f>$D896*'Staff Allocation %'!I21</f>
        <v>0</v>
      </c>
      <c r="M896" s="223">
        <f>$D896*'Staff Allocation %'!J21</f>
        <v>0</v>
      </c>
      <c r="N896" s="223">
        <f>$D896*'Staff Allocation %'!K21</f>
        <v>0</v>
      </c>
      <c r="O896" s="223">
        <f>$D896*'Staff Allocation %'!L21</f>
        <v>0</v>
      </c>
      <c r="P896" s="223">
        <f>$D896*'Staff Allocation %'!M21</f>
        <v>0</v>
      </c>
      <c r="Q896" s="223">
        <f>$D896*'Staff Allocation %'!N21</f>
        <v>0</v>
      </c>
      <c r="R896" s="223">
        <f>$D896*'Staff Allocation %'!O21</f>
        <v>0</v>
      </c>
      <c r="S896" s="223">
        <f>$D896*'Staff Allocation %'!P21</f>
        <v>0</v>
      </c>
      <c r="T896" s="223">
        <f>$D896*'Staff Allocation %'!Q21</f>
        <v>0</v>
      </c>
      <c r="U896" s="223">
        <f t="shared" si="39"/>
        <v>0</v>
      </c>
    </row>
    <row r="897" spans="2:21" hidden="1" outlineLevel="1" x14ac:dyDescent="0.25">
      <c r="B897" t="str">
        <f>'Staffing Plan'!A23</f>
        <v>Vacant</v>
      </c>
      <c r="D897" s="124">
        <f>Fringe!X24</f>
        <v>0</v>
      </c>
      <c r="F897" s="223">
        <f>$D897*'Staff Allocation %'!C22</f>
        <v>0</v>
      </c>
      <c r="G897" s="223">
        <f>$D897*'Staff Allocation %'!D22</f>
        <v>0</v>
      </c>
      <c r="H897" s="223">
        <f>$D897*'Staff Allocation %'!E22</f>
        <v>0</v>
      </c>
      <c r="I897" s="223">
        <f>$D897*'Staff Allocation %'!F22</f>
        <v>0</v>
      </c>
      <c r="J897" s="223">
        <f>$D897*'Staff Allocation %'!G22</f>
        <v>0</v>
      </c>
      <c r="K897" s="223">
        <f>$D897*'Staff Allocation %'!H22</f>
        <v>0</v>
      </c>
      <c r="L897" s="223">
        <f>$D897*'Staff Allocation %'!I22</f>
        <v>0</v>
      </c>
      <c r="M897" s="223">
        <f>$D897*'Staff Allocation %'!J22</f>
        <v>0</v>
      </c>
      <c r="N897" s="223">
        <f>$D897*'Staff Allocation %'!K22</f>
        <v>0</v>
      </c>
      <c r="O897" s="223">
        <f>$D897*'Staff Allocation %'!L22</f>
        <v>0</v>
      </c>
      <c r="P897" s="223">
        <f>$D897*'Staff Allocation %'!M22</f>
        <v>0</v>
      </c>
      <c r="Q897" s="223">
        <f>$D897*'Staff Allocation %'!N22</f>
        <v>0</v>
      </c>
      <c r="R897" s="223">
        <f>$D897*'Staff Allocation %'!O22</f>
        <v>0</v>
      </c>
      <c r="S897" s="223">
        <f>$D897*'Staff Allocation %'!P22</f>
        <v>0</v>
      </c>
      <c r="T897" s="223">
        <f>$D897*'Staff Allocation %'!Q22</f>
        <v>0</v>
      </c>
      <c r="U897" s="223">
        <f t="shared" si="39"/>
        <v>0</v>
      </c>
    </row>
    <row r="898" spans="2:21" hidden="1" outlineLevel="1" x14ac:dyDescent="0.25">
      <c r="B898" t="str">
        <f>'Staffing Plan'!A24</f>
        <v>CSF Performance Pay/ Avid Teaching</v>
      </c>
      <c r="D898" s="124">
        <f>Fringe!X25</f>
        <v>7.06</v>
      </c>
      <c r="F898" s="223">
        <f>$D898*'Staff Allocation %'!C23</f>
        <v>0</v>
      </c>
      <c r="G898" s="223">
        <f>$D898*'Staff Allocation %'!D23</f>
        <v>7.06</v>
      </c>
      <c r="H898" s="223">
        <f>$D898*'Staff Allocation %'!E23</f>
        <v>0</v>
      </c>
      <c r="I898" s="223">
        <f>$D898*'Staff Allocation %'!F23</f>
        <v>0</v>
      </c>
      <c r="J898" s="223">
        <f>$D898*'Staff Allocation %'!G23</f>
        <v>0</v>
      </c>
      <c r="K898" s="223">
        <f>$D898*'Staff Allocation %'!H23</f>
        <v>0</v>
      </c>
      <c r="L898" s="223">
        <f>$D898*'Staff Allocation %'!I23</f>
        <v>0</v>
      </c>
      <c r="M898" s="223">
        <f>$D898*'Staff Allocation %'!J23</f>
        <v>0</v>
      </c>
      <c r="N898" s="223">
        <f>$D898*'Staff Allocation %'!K23</f>
        <v>0</v>
      </c>
      <c r="O898" s="223">
        <f>$D898*'Staff Allocation %'!L23</f>
        <v>0</v>
      </c>
      <c r="P898" s="223">
        <f>$D898*'Staff Allocation %'!M23</f>
        <v>0</v>
      </c>
      <c r="Q898" s="223">
        <f>$D898*'Staff Allocation %'!N23</f>
        <v>0</v>
      </c>
      <c r="R898" s="223">
        <f>$D898*'Staff Allocation %'!O23</f>
        <v>0</v>
      </c>
      <c r="S898" s="223">
        <f>$D898*'Staff Allocation %'!P23</f>
        <v>0</v>
      </c>
      <c r="T898" s="223">
        <f>$D898*'Staff Allocation %'!Q23</f>
        <v>0</v>
      </c>
      <c r="U898" s="223">
        <f t="shared" si="39"/>
        <v>7.06</v>
      </c>
    </row>
    <row r="899" spans="2:21" hidden="1" outlineLevel="1" x14ac:dyDescent="0.25">
      <c r="B899" t="str">
        <f>'Staffing Plan'!A25</f>
        <v>Mares, Yizza</v>
      </c>
      <c r="D899" s="124">
        <f>Fringe!X26</f>
        <v>28.240000000000002</v>
      </c>
      <c r="F899" s="223">
        <f>$D899*'Staff Allocation %'!C24</f>
        <v>0</v>
      </c>
      <c r="G899" s="223">
        <f>$D899*'Staff Allocation %'!D24</f>
        <v>0</v>
      </c>
      <c r="H899" s="223">
        <f>$D899*'Staff Allocation %'!E24</f>
        <v>28.240000000000002</v>
      </c>
      <c r="I899" s="223">
        <f>$D899*'Staff Allocation %'!F24</f>
        <v>0</v>
      </c>
      <c r="J899" s="223">
        <f>$D899*'Staff Allocation %'!G24</f>
        <v>0</v>
      </c>
      <c r="K899" s="223">
        <f>$D899*'Staff Allocation %'!H24</f>
        <v>0</v>
      </c>
      <c r="L899" s="223">
        <f>$D899*'Staff Allocation %'!I24</f>
        <v>0</v>
      </c>
      <c r="M899" s="223">
        <f>$D899*'Staff Allocation %'!J24</f>
        <v>0</v>
      </c>
      <c r="N899" s="223">
        <f>$D899*'Staff Allocation %'!K24</f>
        <v>0</v>
      </c>
      <c r="O899" s="223">
        <f>$D899*'Staff Allocation %'!L24</f>
        <v>0</v>
      </c>
      <c r="P899" s="223">
        <f>$D899*'Staff Allocation %'!M24</f>
        <v>0</v>
      </c>
      <c r="Q899" s="223">
        <f>$D899*'Staff Allocation %'!N24</f>
        <v>0</v>
      </c>
      <c r="R899" s="223">
        <f>$D899*'Staff Allocation %'!O24</f>
        <v>0</v>
      </c>
      <c r="S899" s="223">
        <f>$D899*'Staff Allocation %'!P24</f>
        <v>0</v>
      </c>
      <c r="T899" s="223">
        <f>$D899*'Staff Allocation %'!Q24</f>
        <v>0</v>
      </c>
      <c r="U899" s="223">
        <f t="shared" si="39"/>
        <v>28.240000000000002</v>
      </c>
    </row>
    <row r="900" spans="2:21" hidden="1" outlineLevel="1" x14ac:dyDescent="0.25">
      <c r="B900" t="str">
        <f>'Staffing Plan'!A26</f>
        <v>Employee 18</v>
      </c>
      <c r="D900" s="124">
        <f>Fringe!X27</f>
        <v>0</v>
      </c>
      <c r="F900" s="223">
        <f>$D900*'Staff Allocation %'!C25</f>
        <v>0</v>
      </c>
      <c r="G900" s="223">
        <f>$D900*'Staff Allocation %'!D25</f>
        <v>0</v>
      </c>
      <c r="H900" s="223">
        <f>$D900*'Staff Allocation %'!E25</f>
        <v>0</v>
      </c>
      <c r="I900" s="223">
        <f>$D900*'Staff Allocation %'!F25</f>
        <v>0</v>
      </c>
      <c r="J900" s="223">
        <f>$D900*'Staff Allocation %'!G25</f>
        <v>0</v>
      </c>
      <c r="K900" s="223">
        <f>$D900*'Staff Allocation %'!H25</f>
        <v>0</v>
      </c>
      <c r="L900" s="223">
        <f>$D900*'Staff Allocation %'!I25</f>
        <v>0</v>
      </c>
      <c r="M900" s="223">
        <f>$D900*'Staff Allocation %'!J25</f>
        <v>0</v>
      </c>
      <c r="N900" s="223">
        <f>$D900*'Staff Allocation %'!K25</f>
        <v>0</v>
      </c>
      <c r="O900" s="223">
        <f>$D900*'Staff Allocation %'!L25</f>
        <v>0</v>
      </c>
      <c r="P900" s="223">
        <f>$D900*'Staff Allocation %'!M25</f>
        <v>0</v>
      </c>
      <c r="Q900" s="223">
        <f>$D900*'Staff Allocation %'!N25</f>
        <v>0</v>
      </c>
      <c r="R900" s="223">
        <f>$D900*'Staff Allocation %'!O25</f>
        <v>0</v>
      </c>
      <c r="S900" s="223">
        <f>$D900*'Staff Allocation %'!P25</f>
        <v>0</v>
      </c>
      <c r="T900" s="223">
        <f>$D900*'Staff Allocation %'!Q25</f>
        <v>0</v>
      </c>
      <c r="U900" s="223">
        <f t="shared" si="39"/>
        <v>0</v>
      </c>
    </row>
    <row r="901" spans="2:21" hidden="1" outlineLevel="1" x14ac:dyDescent="0.25">
      <c r="B901" t="str">
        <f>'Staffing Plan'!A27</f>
        <v>Employee 19</v>
      </c>
      <c r="D901" s="124">
        <f>Fringe!X28</f>
        <v>0</v>
      </c>
      <c r="F901" s="223">
        <f>$D901*'Staff Allocation %'!C26</f>
        <v>0</v>
      </c>
      <c r="G901" s="223">
        <f>$D901*'Staff Allocation %'!D26</f>
        <v>0</v>
      </c>
      <c r="H901" s="223">
        <f>$D901*'Staff Allocation %'!E26</f>
        <v>0</v>
      </c>
      <c r="I901" s="223">
        <f>$D901*'Staff Allocation %'!F26</f>
        <v>0</v>
      </c>
      <c r="J901" s="223">
        <f>$D901*'Staff Allocation %'!G26</f>
        <v>0</v>
      </c>
      <c r="K901" s="223">
        <f>$D901*'Staff Allocation %'!H26</f>
        <v>0</v>
      </c>
      <c r="L901" s="223">
        <f>$D901*'Staff Allocation %'!I26</f>
        <v>0</v>
      </c>
      <c r="M901" s="223">
        <f>$D901*'Staff Allocation %'!J26</f>
        <v>0</v>
      </c>
      <c r="N901" s="223">
        <f>$D901*'Staff Allocation %'!K26</f>
        <v>0</v>
      </c>
      <c r="O901" s="223">
        <f>$D901*'Staff Allocation %'!L26</f>
        <v>0</v>
      </c>
      <c r="P901" s="223">
        <f>$D901*'Staff Allocation %'!M26</f>
        <v>0</v>
      </c>
      <c r="Q901" s="223">
        <f>$D901*'Staff Allocation %'!N26</f>
        <v>0</v>
      </c>
      <c r="R901" s="223">
        <f>$D901*'Staff Allocation %'!O26</f>
        <v>0</v>
      </c>
      <c r="S901" s="223">
        <f>$D901*'Staff Allocation %'!P26</f>
        <v>0</v>
      </c>
      <c r="T901" s="223">
        <f>$D901*'Staff Allocation %'!Q26</f>
        <v>0</v>
      </c>
      <c r="U901" s="223">
        <f t="shared" si="39"/>
        <v>0</v>
      </c>
    </row>
    <row r="902" spans="2:21" hidden="1" outlineLevel="1" x14ac:dyDescent="0.25">
      <c r="B902" t="str">
        <f>'Staffing Plan'!A28</f>
        <v>Employee 20</v>
      </c>
      <c r="D902" s="124">
        <f>Fringe!X29</f>
        <v>0</v>
      </c>
      <c r="F902" s="223">
        <f>$D902*'Staff Allocation %'!C27</f>
        <v>0</v>
      </c>
      <c r="G902" s="223">
        <f>$D902*'Staff Allocation %'!D27</f>
        <v>0</v>
      </c>
      <c r="H902" s="223">
        <f>$D902*'Staff Allocation %'!E27</f>
        <v>0</v>
      </c>
      <c r="I902" s="223">
        <f>$D902*'Staff Allocation %'!F27</f>
        <v>0</v>
      </c>
      <c r="J902" s="223">
        <f>$D902*'Staff Allocation %'!G27</f>
        <v>0</v>
      </c>
      <c r="K902" s="223">
        <f>$D902*'Staff Allocation %'!H27</f>
        <v>0</v>
      </c>
      <c r="L902" s="223">
        <f>$D902*'Staff Allocation %'!I27</f>
        <v>0</v>
      </c>
      <c r="M902" s="223">
        <f>$D902*'Staff Allocation %'!J27</f>
        <v>0</v>
      </c>
      <c r="N902" s="223">
        <f>$D902*'Staff Allocation %'!K27</f>
        <v>0</v>
      </c>
      <c r="O902" s="223">
        <f>$D902*'Staff Allocation %'!L27</f>
        <v>0</v>
      </c>
      <c r="P902" s="223">
        <f>$D902*'Staff Allocation %'!M27</f>
        <v>0</v>
      </c>
      <c r="Q902" s="223">
        <f>$D902*'Staff Allocation %'!N27</f>
        <v>0</v>
      </c>
      <c r="R902" s="223">
        <f>$D902*'Staff Allocation %'!O27</f>
        <v>0</v>
      </c>
      <c r="S902" s="223">
        <f>$D902*'Staff Allocation %'!P27</f>
        <v>0</v>
      </c>
      <c r="T902" s="223">
        <f>$D902*'Staff Allocation %'!Q27</f>
        <v>0</v>
      </c>
      <c r="U902" s="223">
        <f t="shared" si="39"/>
        <v>0</v>
      </c>
    </row>
    <row r="903" spans="2:21" hidden="1" outlineLevel="1" x14ac:dyDescent="0.25">
      <c r="B903" t="str">
        <f>'Staffing Plan'!A29</f>
        <v>Employee 21</v>
      </c>
      <c r="D903" s="124">
        <f>Fringe!X30</f>
        <v>0</v>
      </c>
      <c r="F903" s="223">
        <f>$D903*'Staff Allocation %'!C28</f>
        <v>0</v>
      </c>
      <c r="G903" s="223">
        <f>$D903*'Staff Allocation %'!D28</f>
        <v>0</v>
      </c>
      <c r="H903" s="223">
        <f>$D903*'Staff Allocation %'!E28</f>
        <v>0</v>
      </c>
      <c r="I903" s="223">
        <f>$D903*'Staff Allocation %'!F28</f>
        <v>0</v>
      </c>
      <c r="J903" s="223">
        <f>$D903*'Staff Allocation %'!G28</f>
        <v>0</v>
      </c>
      <c r="K903" s="223">
        <f>$D903*'Staff Allocation %'!H28</f>
        <v>0</v>
      </c>
      <c r="L903" s="223">
        <f>$D903*'Staff Allocation %'!I28</f>
        <v>0</v>
      </c>
      <c r="M903" s="223">
        <f>$D903*'Staff Allocation %'!J28</f>
        <v>0</v>
      </c>
      <c r="N903" s="223">
        <f>$D903*'Staff Allocation %'!K28</f>
        <v>0</v>
      </c>
      <c r="O903" s="223">
        <f>$D903*'Staff Allocation %'!L28</f>
        <v>0</v>
      </c>
      <c r="P903" s="223">
        <f>$D903*'Staff Allocation %'!M28</f>
        <v>0</v>
      </c>
      <c r="Q903" s="223">
        <f>$D903*'Staff Allocation %'!N28</f>
        <v>0</v>
      </c>
      <c r="R903" s="223">
        <f>$D903*'Staff Allocation %'!O28</f>
        <v>0</v>
      </c>
      <c r="S903" s="223">
        <f>$D903*'Staff Allocation %'!P28</f>
        <v>0</v>
      </c>
      <c r="T903" s="223">
        <f>$D903*'Staff Allocation %'!Q28</f>
        <v>0</v>
      </c>
      <c r="U903" s="223">
        <f t="shared" si="39"/>
        <v>0</v>
      </c>
    </row>
    <row r="904" spans="2:21" hidden="1" outlineLevel="1" x14ac:dyDescent="0.25">
      <c r="B904" t="str">
        <f>'Staffing Plan'!A30</f>
        <v>Employee 22</v>
      </c>
      <c r="D904" s="124">
        <f>Fringe!X31</f>
        <v>0</v>
      </c>
      <c r="F904" s="223">
        <f>$D904*'Staff Allocation %'!C29</f>
        <v>0</v>
      </c>
      <c r="G904" s="223">
        <f>$D904*'Staff Allocation %'!D29</f>
        <v>0</v>
      </c>
      <c r="H904" s="223">
        <f>$D904*'Staff Allocation %'!E29</f>
        <v>0</v>
      </c>
      <c r="I904" s="223">
        <f>$D904*'Staff Allocation %'!F29</f>
        <v>0</v>
      </c>
      <c r="J904" s="223">
        <f>$D904*'Staff Allocation %'!G29</f>
        <v>0</v>
      </c>
      <c r="K904" s="223">
        <f>$D904*'Staff Allocation %'!H29</f>
        <v>0</v>
      </c>
      <c r="L904" s="223">
        <f>$D904*'Staff Allocation %'!I29</f>
        <v>0</v>
      </c>
      <c r="M904" s="223">
        <f>$D904*'Staff Allocation %'!J29</f>
        <v>0</v>
      </c>
      <c r="N904" s="223">
        <f>$D904*'Staff Allocation %'!K29</f>
        <v>0</v>
      </c>
      <c r="O904" s="223">
        <f>$D904*'Staff Allocation %'!L29</f>
        <v>0</v>
      </c>
      <c r="P904" s="223">
        <f>$D904*'Staff Allocation %'!M29</f>
        <v>0</v>
      </c>
      <c r="Q904" s="223">
        <f>$D904*'Staff Allocation %'!N29</f>
        <v>0</v>
      </c>
      <c r="R904" s="223">
        <f>$D904*'Staff Allocation %'!O29</f>
        <v>0</v>
      </c>
      <c r="S904" s="223">
        <f>$D904*'Staff Allocation %'!P29</f>
        <v>0</v>
      </c>
      <c r="T904" s="223">
        <f>$D904*'Staff Allocation %'!Q29</f>
        <v>0</v>
      </c>
      <c r="U904" s="223">
        <f t="shared" si="39"/>
        <v>0</v>
      </c>
    </row>
    <row r="905" spans="2:21" hidden="1" outlineLevel="1" x14ac:dyDescent="0.25">
      <c r="B905" t="str">
        <f>'Staffing Plan'!A31</f>
        <v>Employee 23</v>
      </c>
      <c r="D905" s="124">
        <f>Fringe!X32</f>
        <v>0</v>
      </c>
      <c r="F905" s="223">
        <f>$D905*'Staff Allocation %'!C30</f>
        <v>0</v>
      </c>
      <c r="G905" s="223">
        <f>$D905*'Staff Allocation %'!D30</f>
        <v>0</v>
      </c>
      <c r="H905" s="223">
        <f>$D905*'Staff Allocation %'!E30</f>
        <v>0</v>
      </c>
      <c r="I905" s="223">
        <f>$D905*'Staff Allocation %'!F30</f>
        <v>0</v>
      </c>
      <c r="J905" s="223">
        <f>$D905*'Staff Allocation %'!G30</f>
        <v>0</v>
      </c>
      <c r="K905" s="223">
        <f>$D905*'Staff Allocation %'!H30</f>
        <v>0</v>
      </c>
      <c r="L905" s="223">
        <f>$D905*'Staff Allocation %'!I30</f>
        <v>0</v>
      </c>
      <c r="M905" s="223">
        <f>$D905*'Staff Allocation %'!J30</f>
        <v>0</v>
      </c>
      <c r="N905" s="223">
        <f>$D905*'Staff Allocation %'!K30</f>
        <v>0</v>
      </c>
      <c r="O905" s="223">
        <f>$D905*'Staff Allocation %'!L30</f>
        <v>0</v>
      </c>
      <c r="P905" s="223">
        <f>$D905*'Staff Allocation %'!M30</f>
        <v>0</v>
      </c>
      <c r="Q905" s="223">
        <f>$D905*'Staff Allocation %'!N30</f>
        <v>0</v>
      </c>
      <c r="R905" s="223">
        <f>$D905*'Staff Allocation %'!O30</f>
        <v>0</v>
      </c>
      <c r="S905" s="223">
        <f>$D905*'Staff Allocation %'!P30</f>
        <v>0</v>
      </c>
      <c r="T905" s="223">
        <f>$D905*'Staff Allocation %'!Q30</f>
        <v>0</v>
      </c>
      <c r="U905" s="223">
        <f t="shared" si="39"/>
        <v>0</v>
      </c>
    </row>
    <row r="906" spans="2:21" hidden="1" outlineLevel="1" x14ac:dyDescent="0.25">
      <c r="B906" t="str">
        <f>'Staffing Plan'!A32</f>
        <v>Employee 24</v>
      </c>
      <c r="D906" s="124">
        <f>Fringe!X33</f>
        <v>0</v>
      </c>
      <c r="F906" s="223">
        <f>$D906*'Staff Allocation %'!C31</f>
        <v>0</v>
      </c>
      <c r="G906" s="223">
        <f>$D906*'Staff Allocation %'!D31</f>
        <v>0</v>
      </c>
      <c r="H906" s="223">
        <f>$D906*'Staff Allocation %'!E31</f>
        <v>0</v>
      </c>
      <c r="I906" s="223">
        <f>$D906*'Staff Allocation %'!F31</f>
        <v>0</v>
      </c>
      <c r="J906" s="223">
        <f>$D906*'Staff Allocation %'!G31</f>
        <v>0</v>
      </c>
      <c r="K906" s="223">
        <f>$D906*'Staff Allocation %'!H31</f>
        <v>0</v>
      </c>
      <c r="L906" s="223">
        <f>$D906*'Staff Allocation %'!I31</f>
        <v>0</v>
      </c>
      <c r="M906" s="223">
        <f>$D906*'Staff Allocation %'!J31</f>
        <v>0</v>
      </c>
      <c r="N906" s="223">
        <f>$D906*'Staff Allocation %'!K31</f>
        <v>0</v>
      </c>
      <c r="O906" s="223">
        <f>$D906*'Staff Allocation %'!L31</f>
        <v>0</v>
      </c>
      <c r="P906" s="223">
        <f>$D906*'Staff Allocation %'!M31</f>
        <v>0</v>
      </c>
      <c r="Q906" s="223">
        <f>$D906*'Staff Allocation %'!N31</f>
        <v>0</v>
      </c>
      <c r="R906" s="223">
        <f>$D906*'Staff Allocation %'!O31</f>
        <v>0</v>
      </c>
      <c r="S906" s="223">
        <f>$D906*'Staff Allocation %'!P31</f>
        <v>0</v>
      </c>
      <c r="T906" s="223">
        <f>$D906*'Staff Allocation %'!Q31</f>
        <v>0</v>
      </c>
      <c r="U906" s="223">
        <f t="shared" si="39"/>
        <v>0</v>
      </c>
    </row>
    <row r="907" spans="2:21" hidden="1" outlineLevel="1" x14ac:dyDescent="0.25">
      <c r="B907" t="str">
        <f>'Staffing Plan'!A33</f>
        <v>Employee 25</v>
      </c>
      <c r="D907" s="124">
        <f>Fringe!X34</f>
        <v>0</v>
      </c>
      <c r="F907" s="223">
        <f>$D907*'Staff Allocation %'!C32</f>
        <v>0</v>
      </c>
      <c r="G907" s="223">
        <f>$D907*'Staff Allocation %'!D32</f>
        <v>0</v>
      </c>
      <c r="H907" s="223">
        <f>$D907*'Staff Allocation %'!E32</f>
        <v>0</v>
      </c>
      <c r="I907" s="223">
        <f>$D907*'Staff Allocation %'!F32</f>
        <v>0</v>
      </c>
      <c r="J907" s="223">
        <f>$D907*'Staff Allocation %'!G32</f>
        <v>0</v>
      </c>
      <c r="K907" s="223">
        <f>$D907*'Staff Allocation %'!H32</f>
        <v>0</v>
      </c>
      <c r="L907" s="223">
        <f>$D907*'Staff Allocation %'!I32</f>
        <v>0</v>
      </c>
      <c r="M907" s="223">
        <f>$D907*'Staff Allocation %'!J32</f>
        <v>0</v>
      </c>
      <c r="N907" s="223">
        <f>$D907*'Staff Allocation %'!K32</f>
        <v>0</v>
      </c>
      <c r="O907" s="223">
        <f>$D907*'Staff Allocation %'!L32</f>
        <v>0</v>
      </c>
      <c r="P907" s="223">
        <f>$D907*'Staff Allocation %'!M32</f>
        <v>0</v>
      </c>
      <c r="Q907" s="223">
        <f>$D907*'Staff Allocation %'!N32</f>
        <v>0</v>
      </c>
      <c r="R907" s="223">
        <f>$D907*'Staff Allocation %'!O32</f>
        <v>0</v>
      </c>
      <c r="S907" s="223">
        <f>$D907*'Staff Allocation %'!P32</f>
        <v>0</v>
      </c>
      <c r="T907" s="223">
        <f>$D907*'Staff Allocation %'!Q32</f>
        <v>0</v>
      </c>
      <c r="U907" s="223">
        <f t="shared" si="39"/>
        <v>0</v>
      </c>
    </row>
    <row r="908" spans="2:21" hidden="1" outlineLevel="1" x14ac:dyDescent="0.25">
      <c r="B908" t="str">
        <f>'Staffing Plan'!A34</f>
        <v>Employee 26</v>
      </c>
      <c r="D908" s="124">
        <f>Fringe!X35</f>
        <v>0</v>
      </c>
      <c r="F908" s="223">
        <f>$D908*'Staff Allocation %'!C33</f>
        <v>0</v>
      </c>
      <c r="G908" s="223">
        <f>$D908*'Staff Allocation %'!D33</f>
        <v>0</v>
      </c>
      <c r="H908" s="223">
        <f>$D908*'Staff Allocation %'!E33</f>
        <v>0</v>
      </c>
      <c r="I908" s="223">
        <f>$D908*'Staff Allocation %'!F33</f>
        <v>0</v>
      </c>
      <c r="J908" s="223">
        <f>$D908*'Staff Allocation %'!G33</f>
        <v>0</v>
      </c>
      <c r="K908" s="223">
        <f>$D908*'Staff Allocation %'!H33</f>
        <v>0</v>
      </c>
      <c r="L908" s="223">
        <f>$D908*'Staff Allocation %'!I33</f>
        <v>0</v>
      </c>
      <c r="M908" s="223">
        <f>$D908*'Staff Allocation %'!J33</f>
        <v>0</v>
      </c>
      <c r="N908" s="223">
        <f>$D908*'Staff Allocation %'!K33</f>
        <v>0</v>
      </c>
      <c r="O908" s="223">
        <f>$D908*'Staff Allocation %'!L33</f>
        <v>0</v>
      </c>
      <c r="P908" s="223">
        <f>$D908*'Staff Allocation %'!M33</f>
        <v>0</v>
      </c>
      <c r="Q908" s="223">
        <f>$D908*'Staff Allocation %'!N33</f>
        <v>0</v>
      </c>
      <c r="R908" s="223">
        <f>$D908*'Staff Allocation %'!O33</f>
        <v>0</v>
      </c>
      <c r="S908" s="223">
        <f>$D908*'Staff Allocation %'!P33</f>
        <v>0</v>
      </c>
      <c r="T908" s="223">
        <f>$D908*'Staff Allocation %'!Q33</f>
        <v>0</v>
      </c>
      <c r="U908" s="223">
        <f t="shared" si="39"/>
        <v>0</v>
      </c>
    </row>
    <row r="909" spans="2:21" hidden="1" outlineLevel="1" x14ac:dyDescent="0.25">
      <c r="B909" t="str">
        <f>'Staffing Plan'!A35</f>
        <v>Employee 27</v>
      </c>
      <c r="D909" s="124">
        <f>Fringe!X36</f>
        <v>0</v>
      </c>
      <c r="F909" s="223">
        <f>$D909*'Staff Allocation %'!C34</f>
        <v>0</v>
      </c>
      <c r="G909" s="223">
        <f>$D909*'Staff Allocation %'!D34</f>
        <v>0</v>
      </c>
      <c r="H909" s="223">
        <f>$D909*'Staff Allocation %'!E34</f>
        <v>0</v>
      </c>
      <c r="I909" s="223">
        <f>$D909*'Staff Allocation %'!F34</f>
        <v>0</v>
      </c>
      <c r="J909" s="223">
        <f>$D909*'Staff Allocation %'!G34</f>
        <v>0</v>
      </c>
      <c r="K909" s="223">
        <f>$D909*'Staff Allocation %'!H34</f>
        <v>0</v>
      </c>
      <c r="L909" s="223">
        <f>$D909*'Staff Allocation %'!I34</f>
        <v>0</v>
      </c>
      <c r="M909" s="223">
        <f>$D909*'Staff Allocation %'!J34</f>
        <v>0</v>
      </c>
      <c r="N909" s="223">
        <f>$D909*'Staff Allocation %'!K34</f>
        <v>0</v>
      </c>
      <c r="O909" s="223">
        <f>$D909*'Staff Allocation %'!L34</f>
        <v>0</v>
      </c>
      <c r="P909" s="223">
        <f>$D909*'Staff Allocation %'!M34</f>
        <v>0</v>
      </c>
      <c r="Q909" s="223">
        <f>$D909*'Staff Allocation %'!N34</f>
        <v>0</v>
      </c>
      <c r="R909" s="223">
        <f>$D909*'Staff Allocation %'!O34</f>
        <v>0</v>
      </c>
      <c r="S909" s="223">
        <f>$D909*'Staff Allocation %'!P34</f>
        <v>0</v>
      </c>
      <c r="T909" s="223">
        <f>$D909*'Staff Allocation %'!Q34</f>
        <v>0</v>
      </c>
      <c r="U909" s="223">
        <f t="shared" si="39"/>
        <v>0</v>
      </c>
    </row>
    <row r="910" spans="2:21" hidden="1" outlineLevel="1" x14ac:dyDescent="0.25">
      <c r="B910" t="str">
        <f>'Staffing Plan'!A36</f>
        <v>Employee 28</v>
      </c>
      <c r="D910" s="124">
        <f>Fringe!X37</f>
        <v>0</v>
      </c>
      <c r="F910" s="223">
        <f>$D910*'Staff Allocation %'!C35</f>
        <v>0</v>
      </c>
      <c r="G910" s="223">
        <f>$D910*'Staff Allocation %'!D35</f>
        <v>0</v>
      </c>
      <c r="H910" s="223">
        <f>$D910*'Staff Allocation %'!E35</f>
        <v>0</v>
      </c>
      <c r="I910" s="223">
        <f>$D910*'Staff Allocation %'!F35</f>
        <v>0</v>
      </c>
      <c r="J910" s="223">
        <f>$D910*'Staff Allocation %'!G35</f>
        <v>0</v>
      </c>
      <c r="K910" s="223">
        <f>$D910*'Staff Allocation %'!H35</f>
        <v>0</v>
      </c>
      <c r="L910" s="223">
        <f>$D910*'Staff Allocation %'!I35</f>
        <v>0</v>
      </c>
      <c r="M910" s="223">
        <f>$D910*'Staff Allocation %'!J35</f>
        <v>0</v>
      </c>
      <c r="N910" s="223">
        <f>$D910*'Staff Allocation %'!K35</f>
        <v>0</v>
      </c>
      <c r="O910" s="223">
        <f>$D910*'Staff Allocation %'!L35</f>
        <v>0</v>
      </c>
      <c r="P910" s="223">
        <f>$D910*'Staff Allocation %'!M35</f>
        <v>0</v>
      </c>
      <c r="Q910" s="223">
        <f>$D910*'Staff Allocation %'!N35</f>
        <v>0</v>
      </c>
      <c r="R910" s="223">
        <f>$D910*'Staff Allocation %'!O35</f>
        <v>0</v>
      </c>
      <c r="S910" s="223">
        <f>$D910*'Staff Allocation %'!P35</f>
        <v>0</v>
      </c>
      <c r="T910" s="223">
        <f>$D910*'Staff Allocation %'!Q35</f>
        <v>0</v>
      </c>
      <c r="U910" s="223">
        <f t="shared" si="39"/>
        <v>0</v>
      </c>
    </row>
    <row r="911" spans="2:21" hidden="1" outlineLevel="1" x14ac:dyDescent="0.25">
      <c r="B911" t="str">
        <f>'Staffing Plan'!A37</f>
        <v>Employee 29</v>
      </c>
      <c r="D911" s="124">
        <f>Fringe!X38</f>
        <v>0</v>
      </c>
      <c r="F911" s="223">
        <f>$D911*'Staff Allocation %'!C36</f>
        <v>0</v>
      </c>
      <c r="G911" s="223">
        <f>$D911*'Staff Allocation %'!D36</f>
        <v>0</v>
      </c>
      <c r="H911" s="223">
        <f>$D911*'Staff Allocation %'!E36</f>
        <v>0</v>
      </c>
      <c r="I911" s="223">
        <f>$D911*'Staff Allocation %'!F36</f>
        <v>0</v>
      </c>
      <c r="J911" s="223">
        <f>$D911*'Staff Allocation %'!G36</f>
        <v>0</v>
      </c>
      <c r="K911" s="223">
        <f>$D911*'Staff Allocation %'!H36</f>
        <v>0</v>
      </c>
      <c r="L911" s="223">
        <f>$D911*'Staff Allocation %'!I36</f>
        <v>0</v>
      </c>
      <c r="M911" s="223">
        <f>$D911*'Staff Allocation %'!J36</f>
        <v>0</v>
      </c>
      <c r="N911" s="223">
        <f>$D911*'Staff Allocation %'!K36</f>
        <v>0</v>
      </c>
      <c r="O911" s="223">
        <f>$D911*'Staff Allocation %'!L36</f>
        <v>0</v>
      </c>
      <c r="P911" s="223">
        <f>$D911*'Staff Allocation %'!M36</f>
        <v>0</v>
      </c>
      <c r="Q911" s="223">
        <f>$D911*'Staff Allocation %'!N36</f>
        <v>0</v>
      </c>
      <c r="R911" s="223">
        <f>$D911*'Staff Allocation %'!O36</f>
        <v>0</v>
      </c>
      <c r="S911" s="223">
        <f>$D911*'Staff Allocation %'!P36</f>
        <v>0</v>
      </c>
      <c r="T911" s="223">
        <f>$D911*'Staff Allocation %'!Q36</f>
        <v>0</v>
      </c>
      <c r="U911" s="223">
        <f t="shared" si="39"/>
        <v>0</v>
      </c>
    </row>
    <row r="912" spans="2:21" hidden="1" outlineLevel="1" x14ac:dyDescent="0.25">
      <c r="B912" t="str">
        <f>'Staffing Plan'!A38</f>
        <v>Employee 30</v>
      </c>
      <c r="D912" s="124">
        <f>Fringe!X39</f>
        <v>0</v>
      </c>
      <c r="F912" s="223">
        <f>$D912*'Staff Allocation %'!C37</f>
        <v>0</v>
      </c>
      <c r="G912" s="223">
        <f>$D912*'Staff Allocation %'!D37</f>
        <v>0</v>
      </c>
      <c r="H912" s="223">
        <f>$D912*'Staff Allocation %'!E37</f>
        <v>0</v>
      </c>
      <c r="I912" s="223">
        <f>$D912*'Staff Allocation %'!F37</f>
        <v>0</v>
      </c>
      <c r="J912" s="223">
        <f>$D912*'Staff Allocation %'!G37</f>
        <v>0</v>
      </c>
      <c r="K912" s="223">
        <f>$D912*'Staff Allocation %'!H37</f>
        <v>0</v>
      </c>
      <c r="L912" s="223">
        <f>$D912*'Staff Allocation %'!I37</f>
        <v>0</v>
      </c>
      <c r="M912" s="223">
        <f>$D912*'Staff Allocation %'!J37</f>
        <v>0</v>
      </c>
      <c r="N912" s="223">
        <f>$D912*'Staff Allocation %'!K37</f>
        <v>0</v>
      </c>
      <c r="O912" s="223">
        <f>$D912*'Staff Allocation %'!L37</f>
        <v>0</v>
      </c>
      <c r="P912" s="223">
        <f>$D912*'Staff Allocation %'!M37</f>
        <v>0</v>
      </c>
      <c r="Q912" s="223">
        <f>$D912*'Staff Allocation %'!N37</f>
        <v>0</v>
      </c>
      <c r="R912" s="223">
        <f>$D912*'Staff Allocation %'!O37</f>
        <v>0</v>
      </c>
      <c r="S912" s="223">
        <f>$D912*'Staff Allocation %'!P37</f>
        <v>0</v>
      </c>
      <c r="T912" s="223">
        <f>$D912*'Staff Allocation %'!Q37</f>
        <v>0</v>
      </c>
      <c r="U912" s="223">
        <f t="shared" si="39"/>
        <v>0</v>
      </c>
    </row>
    <row r="913" spans="2:21" hidden="1" outlineLevel="1" x14ac:dyDescent="0.25">
      <c r="B913" t="str">
        <f>'Staffing Plan'!A39</f>
        <v>Employee 31</v>
      </c>
      <c r="D913" s="124">
        <f>Fringe!X40</f>
        <v>0</v>
      </c>
      <c r="F913" s="223">
        <f>$D913*'Staff Allocation %'!C38</f>
        <v>0</v>
      </c>
      <c r="G913" s="223">
        <f>$D913*'Staff Allocation %'!D38</f>
        <v>0</v>
      </c>
      <c r="H913" s="223">
        <f>$D913*'Staff Allocation %'!E38</f>
        <v>0</v>
      </c>
      <c r="I913" s="223">
        <f>$D913*'Staff Allocation %'!F38</f>
        <v>0</v>
      </c>
      <c r="J913" s="223">
        <f>$D913*'Staff Allocation %'!G38</f>
        <v>0</v>
      </c>
      <c r="K913" s="223">
        <f>$D913*'Staff Allocation %'!H38</f>
        <v>0</v>
      </c>
      <c r="L913" s="223">
        <f>$D913*'Staff Allocation %'!I38</f>
        <v>0</v>
      </c>
      <c r="M913" s="223">
        <f>$D913*'Staff Allocation %'!J38</f>
        <v>0</v>
      </c>
      <c r="N913" s="223">
        <f>$D913*'Staff Allocation %'!K38</f>
        <v>0</v>
      </c>
      <c r="O913" s="223">
        <f>$D913*'Staff Allocation %'!L38</f>
        <v>0</v>
      </c>
      <c r="P913" s="223">
        <f>$D913*'Staff Allocation %'!M38</f>
        <v>0</v>
      </c>
      <c r="Q913" s="223">
        <f>$D913*'Staff Allocation %'!N38</f>
        <v>0</v>
      </c>
      <c r="R913" s="223">
        <f>$D913*'Staff Allocation %'!O38</f>
        <v>0</v>
      </c>
      <c r="S913" s="223">
        <f>$D913*'Staff Allocation %'!P38</f>
        <v>0</v>
      </c>
      <c r="T913" s="223">
        <f>$D913*'Staff Allocation %'!Q38</f>
        <v>0</v>
      </c>
      <c r="U913" s="223">
        <f t="shared" si="39"/>
        <v>0</v>
      </c>
    </row>
    <row r="914" spans="2:21" hidden="1" outlineLevel="1" x14ac:dyDescent="0.25">
      <c r="B914" t="str">
        <f>'Staffing Plan'!A40</f>
        <v>Employee 32</v>
      </c>
      <c r="D914" s="124">
        <f>Fringe!X41</f>
        <v>0</v>
      </c>
      <c r="F914" s="223">
        <f>$D914*'Staff Allocation %'!C39</f>
        <v>0</v>
      </c>
      <c r="G914" s="223">
        <f>$D914*'Staff Allocation %'!D39</f>
        <v>0</v>
      </c>
      <c r="H914" s="223">
        <f>$D914*'Staff Allocation %'!E39</f>
        <v>0</v>
      </c>
      <c r="I914" s="223">
        <f>$D914*'Staff Allocation %'!F39</f>
        <v>0</v>
      </c>
      <c r="J914" s="223">
        <f>$D914*'Staff Allocation %'!G39</f>
        <v>0</v>
      </c>
      <c r="K914" s="223">
        <f>$D914*'Staff Allocation %'!H39</f>
        <v>0</v>
      </c>
      <c r="L914" s="223">
        <f>$D914*'Staff Allocation %'!I39</f>
        <v>0</v>
      </c>
      <c r="M914" s="223">
        <f>$D914*'Staff Allocation %'!J39</f>
        <v>0</v>
      </c>
      <c r="N914" s="223">
        <f>$D914*'Staff Allocation %'!K39</f>
        <v>0</v>
      </c>
      <c r="O914" s="223">
        <f>$D914*'Staff Allocation %'!L39</f>
        <v>0</v>
      </c>
      <c r="P914" s="223">
        <f>$D914*'Staff Allocation %'!M39</f>
        <v>0</v>
      </c>
      <c r="Q914" s="223">
        <f>$D914*'Staff Allocation %'!N39</f>
        <v>0</v>
      </c>
      <c r="R914" s="223">
        <f>$D914*'Staff Allocation %'!O39</f>
        <v>0</v>
      </c>
      <c r="S914" s="223">
        <f>$D914*'Staff Allocation %'!P39</f>
        <v>0</v>
      </c>
      <c r="T914" s="223">
        <f>$D914*'Staff Allocation %'!Q39</f>
        <v>0</v>
      </c>
      <c r="U914" s="223">
        <f t="shared" si="39"/>
        <v>0</v>
      </c>
    </row>
    <row r="915" spans="2:21" hidden="1" outlineLevel="1" x14ac:dyDescent="0.25">
      <c r="B915" t="str">
        <f>'Staffing Plan'!A41</f>
        <v>Employee 33</v>
      </c>
      <c r="D915" s="124">
        <f>Fringe!X42</f>
        <v>0</v>
      </c>
      <c r="F915" s="223">
        <f>$D915*'Staff Allocation %'!C40</f>
        <v>0</v>
      </c>
      <c r="G915" s="223">
        <f>$D915*'Staff Allocation %'!D40</f>
        <v>0</v>
      </c>
      <c r="H915" s="223">
        <f>$D915*'Staff Allocation %'!E40</f>
        <v>0</v>
      </c>
      <c r="I915" s="223">
        <f>$D915*'Staff Allocation %'!F40</f>
        <v>0</v>
      </c>
      <c r="J915" s="223">
        <f>$D915*'Staff Allocation %'!G40</f>
        <v>0</v>
      </c>
      <c r="K915" s="223">
        <f>$D915*'Staff Allocation %'!H40</f>
        <v>0</v>
      </c>
      <c r="L915" s="223">
        <f>$D915*'Staff Allocation %'!I40</f>
        <v>0</v>
      </c>
      <c r="M915" s="223">
        <f>$D915*'Staff Allocation %'!J40</f>
        <v>0</v>
      </c>
      <c r="N915" s="223">
        <f>$D915*'Staff Allocation %'!K40</f>
        <v>0</v>
      </c>
      <c r="O915" s="223">
        <f>$D915*'Staff Allocation %'!L40</f>
        <v>0</v>
      </c>
      <c r="P915" s="223">
        <f>$D915*'Staff Allocation %'!M40</f>
        <v>0</v>
      </c>
      <c r="Q915" s="223">
        <f>$D915*'Staff Allocation %'!N40</f>
        <v>0</v>
      </c>
      <c r="R915" s="223">
        <f>$D915*'Staff Allocation %'!O40</f>
        <v>0</v>
      </c>
      <c r="S915" s="223">
        <f>$D915*'Staff Allocation %'!P40</f>
        <v>0</v>
      </c>
      <c r="T915" s="223">
        <f>$D915*'Staff Allocation %'!Q40</f>
        <v>0</v>
      </c>
      <c r="U915" s="223">
        <f t="shared" si="39"/>
        <v>0</v>
      </c>
    </row>
    <row r="916" spans="2:21" hidden="1" outlineLevel="1" x14ac:dyDescent="0.25">
      <c r="B916" t="str">
        <f>'Staffing Plan'!A42</f>
        <v>Employee 34</v>
      </c>
      <c r="D916" s="124">
        <f>Fringe!X43</f>
        <v>0</v>
      </c>
      <c r="F916" s="223">
        <f>$D916*'Staff Allocation %'!C41</f>
        <v>0</v>
      </c>
      <c r="G916" s="223">
        <f>$D916*'Staff Allocation %'!D41</f>
        <v>0</v>
      </c>
      <c r="H916" s="223">
        <f>$D916*'Staff Allocation %'!E41</f>
        <v>0</v>
      </c>
      <c r="I916" s="223">
        <f>$D916*'Staff Allocation %'!F41</f>
        <v>0</v>
      </c>
      <c r="J916" s="223">
        <f>$D916*'Staff Allocation %'!G41</f>
        <v>0</v>
      </c>
      <c r="K916" s="223">
        <f>$D916*'Staff Allocation %'!H41</f>
        <v>0</v>
      </c>
      <c r="L916" s="223">
        <f>$D916*'Staff Allocation %'!I41</f>
        <v>0</v>
      </c>
      <c r="M916" s="223">
        <f>$D916*'Staff Allocation %'!J41</f>
        <v>0</v>
      </c>
      <c r="N916" s="223">
        <f>$D916*'Staff Allocation %'!K41</f>
        <v>0</v>
      </c>
      <c r="O916" s="223">
        <f>$D916*'Staff Allocation %'!L41</f>
        <v>0</v>
      </c>
      <c r="P916" s="223">
        <f>$D916*'Staff Allocation %'!M41</f>
        <v>0</v>
      </c>
      <c r="Q916" s="223">
        <f>$D916*'Staff Allocation %'!N41</f>
        <v>0</v>
      </c>
      <c r="R916" s="223">
        <f>$D916*'Staff Allocation %'!O41</f>
        <v>0</v>
      </c>
      <c r="S916" s="223">
        <f>$D916*'Staff Allocation %'!P41</f>
        <v>0</v>
      </c>
      <c r="T916" s="223">
        <f>$D916*'Staff Allocation %'!Q41</f>
        <v>0</v>
      </c>
      <c r="U916" s="223">
        <f t="shared" si="39"/>
        <v>0</v>
      </c>
    </row>
    <row r="917" spans="2:21" hidden="1" outlineLevel="1" x14ac:dyDescent="0.25">
      <c r="B917" t="str">
        <f>'Staffing Plan'!A43</f>
        <v>Employee 35</v>
      </c>
      <c r="D917" s="124">
        <f>Fringe!X44</f>
        <v>0</v>
      </c>
      <c r="F917" s="223">
        <f>$D917*'Staff Allocation %'!C42</f>
        <v>0</v>
      </c>
      <c r="G917" s="223">
        <f>$D917*'Staff Allocation %'!D42</f>
        <v>0</v>
      </c>
      <c r="H917" s="223">
        <f>$D917*'Staff Allocation %'!E42</f>
        <v>0</v>
      </c>
      <c r="I917" s="223">
        <f>$D917*'Staff Allocation %'!F42</f>
        <v>0</v>
      </c>
      <c r="J917" s="223">
        <f>$D917*'Staff Allocation %'!G42</f>
        <v>0</v>
      </c>
      <c r="K917" s="223">
        <f>$D917*'Staff Allocation %'!H42</f>
        <v>0</v>
      </c>
      <c r="L917" s="223">
        <f>$D917*'Staff Allocation %'!I42</f>
        <v>0</v>
      </c>
      <c r="M917" s="223">
        <f>$D917*'Staff Allocation %'!J42</f>
        <v>0</v>
      </c>
      <c r="N917" s="223">
        <f>$D917*'Staff Allocation %'!K42</f>
        <v>0</v>
      </c>
      <c r="O917" s="223">
        <f>$D917*'Staff Allocation %'!L42</f>
        <v>0</v>
      </c>
      <c r="P917" s="223">
        <f>$D917*'Staff Allocation %'!M42</f>
        <v>0</v>
      </c>
      <c r="Q917" s="223">
        <f>$D917*'Staff Allocation %'!N42</f>
        <v>0</v>
      </c>
      <c r="R917" s="223">
        <f>$D917*'Staff Allocation %'!O42</f>
        <v>0</v>
      </c>
      <c r="S917" s="223">
        <f>$D917*'Staff Allocation %'!P42</f>
        <v>0</v>
      </c>
      <c r="T917" s="223">
        <f>$D917*'Staff Allocation %'!Q42</f>
        <v>0</v>
      </c>
      <c r="U917" s="223">
        <f t="shared" si="39"/>
        <v>0</v>
      </c>
    </row>
    <row r="918" spans="2:21" hidden="1" outlineLevel="1" x14ac:dyDescent="0.25">
      <c r="B918" t="str">
        <f>'Staffing Plan'!A44</f>
        <v>Employee 36</v>
      </c>
      <c r="D918" s="124">
        <f>Fringe!X45</f>
        <v>0</v>
      </c>
      <c r="F918" s="223">
        <f>$D918*'Staff Allocation %'!C43</f>
        <v>0</v>
      </c>
      <c r="G918" s="223">
        <f>$D918*'Staff Allocation %'!D43</f>
        <v>0</v>
      </c>
      <c r="H918" s="223">
        <f>$D918*'Staff Allocation %'!E43</f>
        <v>0</v>
      </c>
      <c r="I918" s="223">
        <f>$D918*'Staff Allocation %'!F43</f>
        <v>0</v>
      </c>
      <c r="J918" s="223">
        <f>$D918*'Staff Allocation %'!G43</f>
        <v>0</v>
      </c>
      <c r="K918" s="223">
        <f>$D918*'Staff Allocation %'!H43</f>
        <v>0</v>
      </c>
      <c r="L918" s="223">
        <f>$D918*'Staff Allocation %'!I43</f>
        <v>0</v>
      </c>
      <c r="M918" s="223">
        <f>$D918*'Staff Allocation %'!J43</f>
        <v>0</v>
      </c>
      <c r="N918" s="223">
        <f>$D918*'Staff Allocation %'!K43</f>
        <v>0</v>
      </c>
      <c r="O918" s="223">
        <f>$D918*'Staff Allocation %'!L43</f>
        <v>0</v>
      </c>
      <c r="P918" s="223">
        <f>$D918*'Staff Allocation %'!M43</f>
        <v>0</v>
      </c>
      <c r="Q918" s="223">
        <f>$D918*'Staff Allocation %'!N43</f>
        <v>0</v>
      </c>
      <c r="R918" s="223">
        <f>$D918*'Staff Allocation %'!O43</f>
        <v>0</v>
      </c>
      <c r="S918" s="223">
        <f>$D918*'Staff Allocation %'!P43</f>
        <v>0</v>
      </c>
      <c r="T918" s="223">
        <f>$D918*'Staff Allocation %'!Q43</f>
        <v>0</v>
      </c>
      <c r="U918" s="223">
        <f t="shared" si="39"/>
        <v>0</v>
      </c>
    </row>
    <row r="919" spans="2:21" hidden="1" outlineLevel="1" x14ac:dyDescent="0.25">
      <c r="B919" t="str">
        <f>'Staffing Plan'!A45</f>
        <v>Employee 37</v>
      </c>
      <c r="D919" s="124">
        <f>Fringe!X46</f>
        <v>0</v>
      </c>
      <c r="F919" s="223">
        <f>$D919*'Staff Allocation %'!C44</f>
        <v>0</v>
      </c>
      <c r="G919" s="223">
        <f>$D919*'Staff Allocation %'!D44</f>
        <v>0</v>
      </c>
      <c r="H919" s="223">
        <f>$D919*'Staff Allocation %'!E44</f>
        <v>0</v>
      </c>
      <c r="I919" s="223">
        <f>$D919*'Staff Allocation %'!F44</f>
        <v>0</v>
      </c>
      <c r="J919" s="223">
        <f>$D919*'Staff Allocation %'!G44</f>
        <v>0</v>
      </c>
      <c r="K919" s="223">
        <f>$D919*'Staff Allocation %'!H44</f>
        <v>0</v>
      </c>
      <c r="L919" s="223">
        <f>$D919*'Staff Allocation %'!I44</f>
        <v>0</v>
      </c>
      <c r="M919" s="223">
        <f>$D919*'Staff Allocation %'!J44</f>
        <v>0</v>
      </c>
      <c r="N919" s="223">
        <f>$D919*'Staff Allocation %'!K44</f>
        <v>0</v>
      </c>
      <c r="O919" s="223">
        <f>$D919*'Staff Allocation %'!L44</f>
        <v>0</v>
      </c>
      <c r="P919" s="223">
        <f>$D919*'Staff Allocation %'!M44</f>
        <v>0</v>
      </c>
      <c r="Q919" s="223">
        <f>$D919*'Staff Allocation %'!N44</f>
        <v>0</v>
      </c>
      <c r="R919" s="223">
        <f>$D919*'Staff Allocation %'!O44</f>
        <v>0</v>
      </c>
      <c r="S919" s="223">
        <f>$D919*'Staff Allocation %'!P44</f>
        <v>0</v>
      </c>
      <c r="T919" s="223">
        <f>$D919*'Staff Allocation %'!Q44</f>
        <v>0</v>
      </c>
      <c r="U919" s="223">
        <f t="shared" si="39"/>
        <v>0</v>
      </c>
    </row>
    <row r="920" spans="2:21" hidden="1" outlineLevel="1" x14ac:dyDescent="0.25">
      <c r="B920" t="str">
        <f>'Staffing Plan'!A46</f>
        <v>Employee 38</v>
      </c>
      <c r="D920" s="124">
        <f>Fringe!X47</f>
        <v>0</v>
      </c>
      <c r="F920" s="223">
        <f>$D920*'Staff Allocation %'!C45</f>
        <v>0</v>
      </c>
      <c r="G920" s="223">
        <f>$D920*'Staff Allocation %'!D45</f>
        <v>0</v>
      </c>
      <c r="H920" s="223">
        <f>$D920*'Staff Allocation %'!E45</f>
        <v>0</v>
      </c>
      <c r="I920" s="223">
        <f>$D920*'Staff Allocation %'!F45</f>
        <v>0</v>
      </c>
      <c r="J920" s="223">
        <f>$D920*'Staff Allocation %'!G45</f>
        <v>0</v>
      </c>
      <c r="K920" s="223">
        <f>$D920*'Staff Allocation %'!H45</f>
        <v>0</v>
      </c>
      <c r="L920" s="223">
        <f>$D920*'Staff Allocation %'!I45</f>
        <v>0</v>
      </c>
      <c r="M920" s="223">
        <f>$D920*'Staff Allocation %'!J45</f>
        <v>0</v>
      </c>
      <c r="N920" s="223">
        <f>$D920*'Staff Allocation %'!K45</f>
        <v>0</v>
      </c>
      <c r="O920" s="223">
        <f>$D920*'Staff Allocation %'!L45</f>
        <v>0</v>
      </c>
      <c r="P920" s="223">
        <f>$D920*'Staff Allocation %'!M45</f>
        <v>0</v>
      </c>
      <c r="Q920" s="223">
        <f>$D920*'Staff Allocation %'!N45</f>
        <v>0</v>
      </c>
      <c r="R920" s="223">
        <f>$D920*'Staff Allocation %'!O45</f>
        <v>0</v>
      </c>
      <c r="S920" s="223">
        <f>$D920*'Staff Allocation %'!P45</f>
        <v>0</v>
      </c>
      <c r="T920" s="223">
        <f>$D920*'Staff Allocation %'!Q45</f>
        <v>0</v>
      </c>
      <c r="U920" s="223">
        <f t="shared" si="39"/>
        <v>0</v>
      </c>
    </row>
    <row r="921" spans="2:21" hidden="1" outlineLevel="1" x14ac:dyDescent="0.25">
      <c r="B921" t="str">
        <f>'Staffing Plan'!A47</f>
        <v>Employee 39</v>
      </c>
      <c r="D921" s="124">
        <f>Fringe!X48</f>
        <v>0</v>
      </c>
      <c r="F921" s="223">
        <f>$D921*'Staff Allocation %'!C46</f>
        <v>0</v>
      </c>
      <c r="G921" s="223">
        <f>$D921*'Staff Allocation %'!D46</f>
        <v>0</v>
      </c>
      <c r="H921" s="223">
        <f>$D921*'Staff Allocation %'!E46</f>
        <v>0</v>
      </c>
      <c r="I921" s="223">
        <f>$D921*'Staff Allocation %'!F46</f>
        <v>0</v>
      </c>
      <c r="J921" s="223">
        <f>$D921*'Staff Allocation %'!G46</f>
        <v>0</v>
      </c>
      <c r="K921" s="223">
        <f>$D921*'Staff Allocation %'!H46</f>
        <v>0</v>
      </c>
      <c r="L921" s="223">
        <f>$D921*'Staff Allocation %'!I46</f>
        <v>0</v>
      </c>
      <c r="M921" s="223">
        <f>$D921*'Staff Allocation %'!J46</f>
        <v>0</v>
      </c>
      <c r="N921" s="223">
        <f>$D921*'Staff Allocation %'!K46</f>
        <v>0</v>
      </c>
      <c r="O921" s="223">
        <f>$D921*'Staff Allocation %'!L46</f>
        <v>0</v>
      </c>
      <c r="P921" s="223">
        <f>$D921*'Staff Allocation %'!M46</f>
        <v>0</v>
      </c>
      <c r="Q921" s="223">
        <f>$D921*'Staff Allocation %'!N46</f>
        <v>0</v>
      </c>
      <c r="R921" s="223">
        <f>$D921*'Staff Allocation %'!O46</f>
        <v>0</v>
      </c>
      <c r="S921" s="223">
        <f>$D921*'Staff Allocation %'!P46</f>
        <v>0</v>
      </c>
      <c r="T921" s="223">
        <f>$D921*'Staff Allocation %'!Q46</f>
        <v>0</v>
      </c>
      <c r="U921" s="223">
        <f t="shared" si="39"/>
        <v>0</v>
      </c>
    </row>
    <row r="922" spans="2:21" hidden="1" outlineLevel="1" x14ac:dyDescent="0.25">
      <c r="B922" t="str">
        <f>'Staffing Plan'!A48</f>
        <v>Employee 40</v>
      </c>
      <c r="D922" s="124">
        <f>Fringe!X49</f>
        <v>0</v>
      </c>
      <c r="F922" s="223">
        <f>$D922*'Staff Allocation %'!C47</f>
        <v>0</v>
      </c>
      <c r="G922" s="223">
        <f>$D922*'Staff Allocation %'!D47</f>
        <v>0</v>
      </c>
      <c r="H922" s="223">
        <f>$D922*'Staff Allocation %'!E47</f>
        <v>0</v>
      </c>
      <c r="I922" s="223">
        <f>$D922*'Staff Allocation %'!F47</f>
        <v>0</v>
      </c>
      <c r="J922" s="223">
        <f>$D922*'Staff Allocation %'!G47</f>
        <v>0</v>
      </c>
      <c r="K922" s="223">
        <f>$D922*'Staff Allocation %'!H47</f>
        <v>0</v>
      </c>
      <c r="L922" s="223">
        <f>$D922*'Staff Allocation %'!I47</f>
        <v>0</v>
      </c>
      <c r="M922" s="223">
        <f>$D922*'Staff Allocation %'!J47</f>
        <v>0</v>
      </c>
      <c r="N922" s="223">
        <f>$D922*'Staff Allocation %'!K47</f>
        <v>0</v>
      </c>
      <c r="O922" s="223">
        <f>$D922*'Staff Allocation %'!L47</f>
        <v>0</v>
      </c>
      <c r="P922" s="223">
        <f>$D922*'Staff Allocation %'!M47</f>
        <v>0</v>
      </c>
      <c r="Q922" s="223">
        <f>$D922*'Staff Allocation %'!N47</f>
        <v>0</v>
      </c>
      <c r="R922" s="223">
        <f>$D922*'Staff Allocation %'!O47</f>
        <v>0</v>
      </c>
      <c r="S922" s="223">
        <f>$D922*'Staff Allocation %'!P47</f>
        <v>0</v>
      </c>
      <c r="T922" s="223">
        <f>$D922*'Staff Allocation %'!Q47</f>
        <v>0</v>
      </c>
      <c r="U922" s="223">
        <f t="shared" si="39"/>
        <v>0</v>
      </c>
    </row>
    <row r="923" spans="2:21" hidden="1" outlineLevel="1" x14ac:dyDescent="0.25">
      <c r="B923" t="str">
        <f>'Staffing Plan'!A49</f>
        <v>Employee 41</v>
      </c>
      <c r="D923" s="124">
        <f>Fringe!X50</f>
        <v>0</v>
      </c>
      <c r="F923" s="223">
        <f>$D923*'Staff Allocation %'!C48</f>
        <v>0</v>
      </c>
      <c r="G923" s="223">
        <f>$D923*'Staff Allocation %'!D48</f>
        <v>0</v>
      </c>
      <c r="H923" s="223">
        <f>$D923*'Staff Allocation %'!E48</f>
        <v>0</v>
      </c>
      <c r="I923" s="223">
        <f>$D923*'Staff Allocation %'!F48</f>
        <v>0</v>
      </c>
      <c r="J923" s="223">
        <f>$D923*'Staff Allocation %'!G48</f>
        <v>0</v>
      </c>
      <c r="K923" s="223">
        <f>$D923*'Staff Allocation %'!H48</f>
        <v>0</v>
      </c>
      <c r="L923" s="223">
        <f>$D923*'Staff Allocation %'!I48</f>
        <v>0</v>
      </c>
      <c r="M923" s="223">
        <f>$D923*'Staff Allocation %'!J48</f>
        <v>0</v>
      </c>
      <c r="N923" s="223">
        <f>$D923*'Staff Allocation %'!K48</f>
        <v>0</v>
      </c>
      <c r="O923" s="223">
        <f>$D923*'Staff Allocation %'!L48</f>
        <v>0</v>
      </c>
      <c r="P923" s="223">
        <f>$D923*'Staff Allocation %'!M48</f>
        <v>0</v>
      </c>
      <c r="Q923" s="223">
        <f>$D923*'Staff Allocation %'!N48</f>
        <v>0</v>
      </c>
      <c r="R923" s="223">
        <f>$D923*'Staff Allocation %'!O48</f>
        <v>0</v>
      </c>
      <c r="S923" s="223">
        <f>$D923*'Staff Allocation %'!P48</f>
        <v>0</v>
      </c>
      <c r="T923" s="223">
        <f>$D923*'Staff Allocation %'!Q48</f>
        <v>0</v>
      </c>
      <c r="U923" s="223">
        <f t="shared" si="39"/>
        <v>0</v>
      </c>
    </row>
    <row r="924" spans="2:21" hidden="1" outlineLevel="1" x14ac:dyDescent="0.25">
      <c r="B924" t="str">
        <f>'Staffing Plan'!A50</f>
        <v>Employee 42</v>
      </c>
      <c r="D924" s="124">
        <f>Fringe!X51</f>
        <v>0</v>
      </c>
      <c r="F924" s="223">
        <f>$D924*'Staff Allocation %'!C49</f>
        <v>0</v>
      </c>
      <c r="G924" s="223">
        <f>$D924*'Staff Allocation %'!D49</f>
        <v>0</v>
      </c>
      <c r="H924" s="223">
        <f>$D924*'Staff Allocation %'!E49</f>
        <v>0</v>
      </c>
      <c r="I924" s="223">
        <f>$D924*'Staff Allocation %'!F49</f>
        <v>0</v>
      </c>
      <c r="J924" s="223">
        <f>$D924*'Staff Allocation %'!G49</f>
        <v>0</v>
      </c>
      <c r="K924" s="223">
        <f>$D924*'Staff Allocation %'!H49</f>
        <v>0</v>
      </c>
      <c r="L924" s="223">
        <f>$D924*'Staff Allocation %'!I49</f>
        <v>0</v>
      </c>
      <c r="M924" s="223">
        <f>$D924*'Staff Allocation %'!J49</f>
        <v>0</v>
      </c>
      <c r="N924" s="223">
        <f>$D924*'Staff Allocation %'!K49</f>
        <v>0</v>
      </c>
      <c r="O924" s="223">
        <f>$D924*'Staff Allocation %'!L49</f>
        <v>0</v>
      </c>
      <c r="P924" s="223">
        <f>$D924*'Staff Allocation %'!M49</f>
        <v>0</v>
      </c>
      <c r="Q924" s="223">
        <f>$D924*'Staff Allocation %'!N49</f>
        <v>0</v>
      </c>
      <c r="R924" s="223">
        <f>$D924*'Staff Allocation %'!O49</f>
        <v>0</v>
      </c>
      <c r="S924" s="223">
        <f>$D924*'Staff Allocation %'!P49</f>
        <v>0</v>
      </c>
      <c r="T924" s="223">
        <f>$D924*'Staff Allocation %'!Q49</f>
        <v>0</v>
      </c>
      <c r="U924" s="223">
        <f t="shared" si="39"/>
        <v>0</v>
      </c>
    </row>
    <row r="925" spans="2:21" hidden="1" outlineLevel="1" x14ac:dyDescent="0.25">
      <c r="B925" t="str">
        <f>'Staffing Plan'!A51</f>
        <v>Employee 43</v>
      </c>
      <c r="D925" s="124">
        <f>Fringe!X52</f>
        <v>0</v>
      </c>
      <c r="F925" s="223">
        <f>$D925*'Staff Allocation %'!C50</f>
        <v>0</v>
      </c>
      <c r="G925" s="223">
        <f>$D925*'Staff Allocation %'!D50</f>
        <v>0</v>
      </c>
      <c r="H925" s="223">
        <f>$D925*'Staff Allocation %'!E50</f>
        <v>0</v>
      </c>
      <c r="I925" s="223">
        <f>$D925*'Staff Allocation %'!F50</f>
        <v>0</v>
      </c>
      <c r="J925" s="223">
        <f>$D925*'Staff Allocation %'!G50</f>
        <v>0</v>
      </c>
      <c r="K925" s="223">
        <f>$D925*'Staff Allocation %'!H50</f>
        <v>0</v>
      </c>
      <c r="L925" s="223">
        <f>$D925*'Staff Allocation %'!I50</f>
        <v>0</v>
      </c>
      <c r="M925" s="223">
        <f>$D925*'Staff Allocation %'!J50</f>
        <v>0</v>
      </c>
      <c r="N925" s="223">
        <f>$D925*'Staff Allocation %'!K50</f>
        <v>0</v>
      </c>
      <c r="O925" s="223">
        <f>$D925*'Staff Allocation %'!L50</f>
        <v>0</v>
      </c>
      <c r="P925" s="223">
        <f>$D925*'Staff Allocation %'!M50</f>
        <v>0</v>
      </c>
      <c r="Q925" s="223">
        <f>$D925*'Staff Allocation %'!N50</f>
        <v>0</v>
      </c>
      <c r="R925" s="223">
        <f>$D925*'Staff Allocation %'!O50</f>
        <v>0</v>
      </c>
      <c r="S925" s="223">
        <f>$D925*'Staff Allocation %'!P50</f>
        <v>0</v>
      </c>
      <c r="T925" s="223">
        <f>$D925*'Staff Allocation %'!Q50</f>
        <v>0</v>
      </c>
      <c r="U925" s="223">
        <f t="shared" si="39"/>
        <v>0</v>
      </c>
    </row>
    <row r="926" spans="2:21" hidden="1" outlineLevel="1" x14ac:dyDescent="0.25">
      <c r="B926" t="str">
        <f>'Staffing Plan'!A52</f>
        <v>Employee 44</v>
      </c>
      <c r="D926" s="124">
        <f>Fringe!X53</f>
        <v>0</v>
      </c>
      <c r="F926" s="223">
        <f>$D926*'Staff Allocation %'!C51</f>
        <v>0</v>
      </c>
      <c r="G926" s="223">
        <f>$D926*'Staff Allocation %'!D51</f>
        <v>0</v>
      </c>
      <c r="H926" s="223">
        <f>$D926*'Staff Allocation %'!E51</f>
        <v>0</v>
      </c>
      <c r="I926" s="223">
        <f>$D926*'Staff Allocation %'!F51</f>
        <v>0</v>
      </c>
      <c r="J926" s="223">
        <f>$D926*'Staff Allocation %'!G51</f>
        <v>0</v>
      </c>
      <c r="K926" s="223">
        <f>$D926*'Staff Allocation %'!H51</f>
        <v>0</v>
      </c>
      <c r="L926" s="223">
        <f>$D926*'Staff Allocation %'!I51</f>
        <v>0</v>
      </c>
      <c r="M926" s="223">
        <f>$D926*'Staff Allocation %'!J51</f>
        <v>0</v>
      </c>
      <c r="N926" s="223">
        <f>$D926*'Staff Allocation %'!K51</f>
        <v>0</v>
      </c>
      <c r="O926" s="223">
        <f>$D926*'Staff Allocation %'!L51</f>
        <v>0</v>
      </c>
      <c r="P926" s="223">
        <f>$D926*'Staff Allocation %'!M51</f>
        <v>0</v>
      </c>
      <c r="Q926" s="223">
        <f>$D926*'Staff Allocation %'!N51</f>
        <v>0</v>
      </c>
      <c r="R926" s="223">
        <f>$D926*'Staff Allocation %'!O51</f>
        <v>0</v>
      </c>
      <c r="S926" s="223">
        <f>$D926*'Staff Allocation %'!P51</f>
        <v>0</v>
      </c>
      <c r="T926" s="223">
        <f>$D926*'Staff Allocation %'!Q51</f>
        <v>0</v>
      </c>
      <c r="U926" s="223">
        <f t="shared" si="39"/>
        <v>0</v>
      </c>
    </row>
    <row r="927" spans="2:21" hidden="1" outlineLevel="1" x14ac:dyDescent="0.25">
      <c r="B927" t="str">
        <f>'Staffing Plan'!A53</f>
        <v>Employee 45</v>
      </c>
      <c r="D927" s="124">
        <f>Fringe!X54</f>
        <v>0</v>
      </c>
      <c r="F927" s="223">
        <f>$D927*'Staff Allocation %'!C52</f>
        <v>0</v>
      </c>
      <c r="G927" s="223">
        <f>$D927*'Staff Allocation %'!D52</f>
        <v>0</v>
      </c>
      <c r="H927" s="223">
        <f>$D927*'Staff Allocation %'!E52</f>
        <v>0</v>
      </c>
      <c r="I927" s="223">
        <f>$D927*'Staff Allocation %'!F52</f>
        <v>0</v>
      </c>
      <c r="J927" s="223">
        <f>$D927*'Staff Allocation %'!G52</f>
        <v>0</v>
      </c>
      <c r="K927" s="223">
        <f>$D927*'Staff Allocation %'!H52</f>
        <v>0</v>
      </c>
      <c r="L927" s="223">
        <f>$D927*'Staff Allocation %'!I52</f>
        <v>0</v>
      </c>
      <c r="M927" s="223">
        <f>$D927*'Staff Allocation %'!J52</f>
        <v>0</v>
      </c>
      <c r="N927" s="223">
        <f>$D927*'Staff Allocation %'!K52</f>
        <v>0</v>
      </c>
      <c r="O927" s="223">
        <f>$D927*'Staff Allocation %'!L52</f>
        <v>0</v>
      </c>
      <c r="P927" s="223">
        <f>$D927*'Staff Allocation %'!M52</f>
        <v>0</v>
      </c>
      <c r="Q927" s="223">
        <f>$D927*'Staff Allocation %'!N52</f>
        <v>0</v>
      </c>
      <c r="R927" s="223">
        <f>$D927*'Staff Allocation %'!O52</f>
        <v>0</v>
      </c>
      <c r="S927" s="223">
        <f>$D927*'Staff Allocation %'!P52</f>
        <v>0</v>
      </c>
      <c r="T927" s="223">
        <f>$D927*'Staff Allocation %'!Q52</f>
        <v>0</v>
      </c>
      <c r="U927" s="223">
        <f t="shared" si="39"/>
        <v>0</v>
      </c>
    </row>
    <row r="928" spans="2:21" hidden="1" outlineLevel="1" x14ac:dyDescent="0.25">
      <c r="B928" t="str">
        <f>'Staffing Plan'!A54</f>
        <v>Employee 46</v>
      </c>
      <c r="D928" s="124">
        <f>Fringe!X55</f>
        <v>0</v>
      </c>
      <c r="F928" s="223">
        <f>$D928*'Staff Allocation %'!C53</f>
        <v>0</v>
      </c>
      <c r="G928" s="223">
        <f>$D928*'Staff Allocation %'!D53</f>
        <v>0</v>
      </c>
      <c r="H928" s="223">
        <f>$D928*'Staff Allocation %'!E53</f>
        <v>0</v>
      </c>
      <c r="I928" s="223">
        <f>$D928*'Staff Allocation %'!F53</f>
        <v>0</v>
      </c>
      <c r="J928" s="223">
        <f>$D928*'Staff Allocation %'!G53</f>
        <v>0</v>
      </c>
      <c r="K928" s="223">
        <f>$D928*'Staff Allocation %'!H53</f>
        <v>0</v>
      </c>
      <c r="L928" s="223">
        <f>$D928*'Staff Allocation %'!I53</f>
        <v>0</v>
      </c>
      <c r="M928" s="223">
        <f>$D928*'Staff Allocation %'!J53</f>
        <v>0</v>
      </c>
      <c r="N928" s="223">
        <f>$D928*'Staff Allocation %'!K53</f>
        <v>0</v>
      </c>
      <c r="O928" s="223">
        <f>$D928*'Staff Allocation %'!L53</f>
        <v>0</v>
      </c>
      <c r="P928" s="223">
        <f>$D928*'Staff Allocation %'!M53</f>
        <v>0</v>
      </c>
      <c r="Q928" s="223">
        <f>$D928*'Staff Allocation %'!N53</f>
        <v>0</v>
      </c>
      <c r="R928" s="223">
        <f>$D928*'Staff Allocation %'!O53</f>
        <v>0</v>
      </c>
      <c r="S928" s="223">
        <f>$D928*'Staff Allocation %'!P53</f>
        <v>0</v>
      </c>
      <c r="T928" s="223">
        <f>$D928*'Staff Allocation %'!Q53</f>
        <v>0</v>
      </c>
      <c r="U928" s="223">
        <f t="shared" si="39"/>
        <v>0</v>
      </c>
    </row>
    <row r="929" spans="2:21" hidden="1" outlineLevel="1" x14ac:dyDescent="0.25">
      <c r="B929" t="str">
        <f>'Staffing Plan'!A55</f>
        <v>Employee 47</v>
      </c>
      <c r="D929" s="124">
        <f>Fringe!X56</f>
        <v>0</v>
      </c>
      <c r="F929" s="223">
        <f>$D929*'Staff Allocation %'!C54</f>
        <v>0</v>
      </c>
      <c r="G929" s="223">
        <f>$D929*'Staff Allocation %'!D54</f>
        <v>0</v>
      </c>
      <c r="H929" s="223">
        <f>$D929*'Staff Allocation %'!E54</f>
        <v>0</v>
      </c>
      <c r="I929" s="223">
        <f>$D929*'Staff Allocation %'!F54</f>
        <v>0</v>
      </c>
      <c r="J929" s="223">
        <f>$D929*'Staff Allocation %'!G54</f>
        <v>0</v>
      </c>
      <c r="K929" s="223">
        <f>$D929*'Staff Allocation %'!H54</f>
        <v>0</v>
      </c>
      <c r="L929" s="223">
        <f>$D929*'Staff Allocation %'!I54</f>
        <v>0</v>
      </c>
      <c r="M929" s="223">
        <f>$D929*'Staff Allocation %'!J54</f>
        <v>0</v>
      </c>
      <c r="N929" s="223">
        <f>$D929*'Staff Allocation %'!K54</f>
        <v>0</v>
      </c>
      <c r="O929" s="223">
        <f>$D929*'Staff Allocation %'!L54</f>
        <v>0</v>
      </c>
      <c r="P929" s="223">
        <f>$D929*'Staff Allocation %'!M54</f>
        <v>0</v>
      </c>
      <c r="Q929" s="223">
        <f>$D929*'Staff Allocation %'!N54</f>
        <v>0</v>
      </c>
      <c r="R929" s="223">
        <f>$D929*'Staff Allocation %'!O54</f>
        <v>0</v>
      </c>
      <c r="S929" s="223">
        <f>$D929*'Staff Allocation %'!P54</f>
        <v>0</v>
      </c>
      <c r="T929" s="223">
        <f>$D929*'Staff Allocation %'!Q54</f>
        <v>0</v>
      </c>
      <c r="U929" s="223">
        <f t="shared" si="39"/>
        <v>0</v>
      </c>
    </row>
    <row r="930" spans="2:21" hidden="1" outlineLevel="1" x14ac:dyDescent="0.25">
      <c r="B930" t="str">
        <f>'Staffing Plan'!A56</f>
        <v>Employee 48</v>
      </c>
      <c r="D930" s="124">
        <f>Fringe!X57</f>
        <v>0</v>
      </c>
      <c r="F930" s="223">
        <f>$D930*'Staff Allocation %'!C55</f>
        <v>0</v>
      </c>
      <c r="G930" s="223">
        <f>$D930*'Staff Allocation %'!D55</f>
        <v>0</v>
      </c>
      <c r="H930" s="223">
        <f>$D930*'Staff Allocation %'!E55</f>
        <v>0</v>
      </c>
      <c r="I930" s="223">
        <f>$D930*'Staff Allocation %'!F55</f>
        <v>0</v>
      </c>
      <c r="J930" s="223">
        <f>$D930*'Staff Allocation %'!G55</f>
        <v>0</v>
      </c>
      <c r="K930" s="223">
        <f>$D930*'Staff Allocation %'!H55</f>
        <v>0</v>
      </c>
      <c r="L930" s="223">
        <f>$D930*'Staff Allocation %'!I55</f>
        <v>0</v>
      </c>
      <c r="M930" s="223">
        <f>$D930*'Staff Allocation %'!J55</f>
        <v>0</v>
      </c>
      <c r="N930" s="223">
        <f>$D930*'Staff Allocation %'!K55</f>
        <v>0</v>
      </c>
      <c r="O930" s="223">
        <f>$D930*'Staff Allocation %'!L55</f>
        <v>0</v>
      </c>
      <c r="P930" s="223">
        <f>$D930*'Staff Allocation %'!M55</f>
        <v>0</v>
      </c>
      <c r="Q930" s="223">
        <f>$D930*'Staff Allocation %'!N55</f>
        <v>0</v>
      </c>
      <c r="R930" s="223">
        <f>$D930*'Staff Allocation %'!O55</f>
        <v>0</v>
      </c>
      <c r="S930" s="223">
        <f>$D930*'Staff Allocation %'!P55</f>
        <v>0</v>
      </c>
      <c r="T930" s="223">
        <f>$D930*'Staff Allocation %'!Q55</f>
        <v>0</v>
      </c>
      <c r="U930" s="223">
        <f t="shared" si="39"/>
        <v>0</v>
      </c>
    </row>
    <row r="931" spans="2:21" hidden="1" outlineLevel="1" x14ac:dyDescent="0.25">
      <c r="B931" t="str">
        <f>'Staffing Plan'!A57</f>
        <v>Employee 49</v>
      </c>
      <c r="D931" s="124">
        <f>Fringe!X58</f>
        <v>0</v>
      </c>
      <c r="F931" s="223">
        <f>$D931*'Staff Allocation %'!C56</f>
        <v>0</v>
      </c>
      <c r="G931" s="223">
        <f>$D931*'Staff Allocation %'!D56</f>
        <v>0</v>
      </c>
      <c r="H931" s="223">
        <f>$D931*'Staff Allocation %'!E56</f>
        <v>0</v>
      </c>
      <c r="I931" s="223">
        <f>$D931*'Staff Allocation %'!F56</f>
        <v>0</v>
      </c>
      <c r="J931" s="223">
        <f>$D931*'Staff Allocation %'!G56</f>
        <v>0</v>
      </c>
      <c r="K931" s="223">
        <f>$D931*'Staff Allocation %'!H56</f>
        <v>0</v>
      </c>
      <c r="L931" s="223">
        <f>$D931*'Staff Allocation %'!I56</f>
        <v>0</v>
      </c>
      <c r="M931" s="223">
        <f>$D931*'Staff Allocation %'!J56</f>
        <v>0</v>
      </c>
      <c r="N931" s="223">
        <f>$D931*'Staff Allocation %'!K56</f>
        <v>0</v>
      </c>
      <c r="O931" s="223">
        <f>$D931*'Staff Allocation %'!L56</f>
        <v>0</v>
      </c>
      <c r="P931" s="223">
        <f>$D931*'Staff Allocation %'!M56</f>
        <v>0</v>
      </c>
      <c r="Q931" s="223">
        <f>$D931*'Staff Allocation %'!N56</f>
        <v>0</v>
      </c>
      <c r="R931" s="223">
        <f>$D931*'Staff Allocation %'!O56</f>
        <v>0</v>
      </c>
      <c r="S931" s="223">
        <f>$D931*'Staff Allocation %'!P56</f>
        <v>0</v>
      </c>
      <c r="T931" s="223">
        <f>$D931*'Staff Allocation %'!Q56</f>
        <v>0</v>
      </c>
      <c r="U931" s="223">
        <f t="shared" si="39"/>
        <v>0</v>
      </c>
    </row>
    <row r="932" spans="2:21" hidden="1" outlineLevel="1" x14ac:dyDescent="0.25">
      <c r="B932" t="str">
        <f>'Staffing Plan'!A58</f>
        <v>Employee 50</v>
      </c>
      <c r="D932" s="124">
        <f>Fringe!X59</f>
        <v>0</v>
      </c>
      <c r="F932" s="223">
        <f>$D932*'Staff Allocation %'!C57</f>
        <v>0</v>
      </c>
      <c r="G932" s="223">
        <f>$D932*'Staff Allocation %'!D57</f>
        <v>0</v>
      </c>
      <c r="H932" s="223">
        <f>$D932*'Staff Allocation %'!E57</f>
        <v>0</v>
      </c>
      <c r="I932" s="223">
        <f>$D932*'Staff Allocation %'!F57</f>
        <v>0</v>
      </c>
      <c r="J932" s="223">
        <f>$D932*'Staff Allocation %'!G57</f>
        <v>0</v>
      </c>
      <c r="K932" s="223">
        <f>$D932*'Staff Allocation %'!H57</f>
        <v>0</v>
      </c>
      <c r="L932" s="223">
        <f>$D932*'Staff Allocation %'!I57</f>
        <v>0</v>
      </c>
      <c r="M932" s="223">
        <f>$D932*'Staff Allocation %'!J57</f>
        <v>0</v>
      </c>
      <c r="N932" s="223">
        <f>$D932*'Staff Allocation %'!K57</f>
        <v>0</v>
      </c>
      <c r="O932" s="223">
        <f>$D932*'Staff Allocation %'!L57</f>
        <v>0</v>
      </c>
      <c r="P932" s="223">
        <f>$D932*'Staff Allocation %'!M57</f>
        <v>0</v>
      </c>
      <c r="Q932" s="223">
        <f>$D932*'Staff Allocation %'!N57</f>
        <v>0</v>
      </c>
      <c r="R932" s="223">
        <f>$D932*'Staff Allocation %'!O57</f>
        <v>0</v>
      </c>
      <c r="S932" s="223">
        <f>$D932*'Staff Allocation %'!P57</f>
        <v>0</v>
      </c>
      <c r="T932" s="223">
        <f>$D932*'Staff Allocation %'!Q57</f>
        <v>0</v>
      </c>
      <c r="U932" s="223">
        <f t="shared" si="39"/>
        <v>0</v>
      </c>
    </row>
    <row r="933" spans="2:21" hidden="1" outlineLevel="1" x14ac:dyDescent="0.25">
      <c r="B933" t="str">
        <f>'Staffing Plan'!A59</f>
        <v>Employee 51</v>
      </c>
      <c r="D933" s="124">
        <f>Fringe!X60</f>
        <v>0</v>
      </c>
      <c r="F933" s="223">
        <f>$D933*'Staff Allocation %'!C58</f>
        <v>0</v>
      </c>
      <c r="G933" s="223">
        <f>$D933*'Staff Allocation %'!D58</f>
        <v>0</v>
      </c>
      <c r="H933" s="223">
        <f>$D933*'Staff Allocation %'!E58</f>
        <v>0</v>
      </c>
      <c r="I933" s="223">
        <f>$D933*'Staff Allocation %'!F58</f>
        <v>0</v>
      </c>
      <c r="J933" s="223">
        <f>$D933*'Staff Allocation %'!G58</f>
        <v>0</v>
      </c>
      <c r="K933" s="223">
        <f>$D933*'Staff Allocation %'!H58</f>
        <v>0</v>
      </c>
      <c r="L933" s="223">
        <f>$D933*'Staff Allocation %'!I58</f>
        <v>0</v>
      </c>
      <c r="M933" s="223">
        <f>$D933*'Staff Allocation %'!J58</f>
        <v>0</v>
      </c>
      <c r="N933" s="223">
        <f>$D933*'Staff Allocation %'!K58</f>
        <v>0</v>
      </c>
      <c r="O933" s="223">
        <f>$D933*'Staff Allocation %'!L58</f>
        <v>0</v>
      </c>
      <c r="P933" s="223">
        <f>$D933*'Staff Allocation %'!M58</f>
        <v>0</v>
      </c>
      <c r="Q933" s="223">
        <f>$D933*'Staff Allocation %'!N58</f>
        <v>0</v>
      </c>
      <c r="R933" s="223">
        <f>$D933*'Staff Allocation %'!O58</f>
        <v>0</v>
      </c>
      <c r="S933" s="223">
        <f>$D933*'Staff Allocation %'!P58</f>
        <v>0</v>
      </c>
      <c r="T933" s="223">
        <f>$D933*'Staff Allocation %'!Q58</f>
        <v>0</v>
      </c>
      <c r="U933" s="223">
        <f t="shared" si="39"/>
        <v>0</v>
      </c>
    </row>
    <row r="934" spans="2:21" hidden="1" outlineLevel="1" x14ac:dyDescent="0.25">
      <c r="B934" t="str">
        <f>'Staffing Plan'!A60</f>
        <v>Employee 52</v>
      </c>
      <c r="D934" s="124">
        <f>Fringe!X61</f>
        <v>0</v>
      </c>
      <c r="F934" s="223">
        <f>$D934*'Staff Allocation %'!C59</f>
        <v>0</v>
      </c>
      <c r="G934" s="223">
        <f>$D934*'Staff Allocation %'!D59</f>
        <v>0</v>
      </c>
      <c r="H934" s="223">
        <f>$D934*'Staff Allocation %'!E59</f>
        <v>0</v>
      </c>
      <c r="I934" s="223">
        <f>$D934*'Staff Allocation %'!F59</f>
        <v>0</v>
      </c>
      <c r="J934" s="223">
        <f>$D934*'Staff Allocation %'!G59</f>
        <v>0</v>
      </c>
      <c r="K934" s="223">
        <f>$D934*'Staff Allocation %'!H59</f>
        <v>0</v>
      </c>
      <c r="L934" s="223">
        <f>$D934*'Staff Allocation %'!I59</f>
        <v>0</v>
      </c>
      <c r="M934" s="223">
        <f>$D934*'Staff Allocation %'!J59</f>
        <v>0</v>
      </c>
      <c r="N934" s="223">
        <f>$D934*'Staff Allocation %'!K59</f>
        <v>0</v>
      </c>
      <c r="O934" s="223">
        <f>$D934*'Staff Allocation %'!L59</f>
        <v>0</v>
      </c>
      <c r="P934" s="223">
        <f>$D934*'Staff Allocation %'!M59</f>
        <v>0</v>
      </c>
      <c r="Q934" s="223">
        <f>$D934*'Staff Allocation %'!N59</f>
        <v>0</v>
      </c>
      <c r="R934" s="223">
        <f>$D934*'Staff Allocation %'!O59</f>
        <v>0</v>
      </c>
      <c r="S934" s="223">
        <f>$D934*'Staff Allocation %'!P59</f>
        <v>0</v>
      </c>
      <c r="T934" s="223">
        <f>$D934*'Staff Allocation %'!Q59</f>
        <v>0</v>
      </c>
      <c r="U934" s="223">
        <f t="shared" si="39"/>
        <v>0</v>
      </c>
    </row>
    <row r="935" spans="2:21" hidden="1" outlineLevel="1" x14ac:dyDescent="0.25">
      <c r="B935" t="str">
        <f>'Staffing Plan'!A61</f>
        <v>Employee 53</v>
      </c>
      <c r="D935" s="124">
        <f>Fringe!X62</f>
        <v>0</v>
      </c>
      <c r="F935" s="223">
        <f>$D935*'Staff Allocation %'!C60</f>
        <v>0</v>
      </c>
      <c r="G935" s="223">
        <f>$D935*'Staff Allocation %'!D60</f>
        <v>0</v>
      </c>
      <c r="H935" s="223">
        <f>$D935*'Staff Allocation %'!E60</f>
        <v>0</v>
      </c>
      <c r="I935" s="223">
        <f>$D935*'Staff Allocation %'!F60</f>
        <v>0</v>
      </c>
      <c r="J935" s="223">
        <f>$D935*'Staff Allocation %'!G60</f>
        <v>0</v>
      </c>
      <c r="K935" s="223">
        <f>$D935*'Staff Allocation %'!H60</f>
        <v>0</v>
      </c>
      <c r="L935" s="223">
        <f>$D935*'Staff Allocation %'!I60</f>
        <v>0</v>
      </c>
      <c r="M935" s="223">
        <f>$D935*'Staff Allocation %'!J60</f>
        <v>0</v>
      </c>
      <c r="N935" s="223">
        <f>$D935*'Staff Allocation %'!K60</f>
        <v>0</v>
      </c>
      <c r="O935" s="223">
        <f>$D935*'Staff Allocation %'!L60</f>
        <v>0</v>
      </c>
      <c r="P935" s="223">
        <f>$D935*'Staff Allocation %'!M60</f>
        <v>0</v>
      </c>
      <c r="Q935" s="223">
        <f>$D935*'Staff Allocation %'!N60</f>
        <v>0</v>
      </c>
      <c r="R935" s="223">
        <f>$D935*'Staff Allocation %'!O60</f>
        <v>0</v>
      </c>
      <c r="S935" s="223">
        <f>$D935*'Staff Allocation %'!P60</f>
        <v>0</v>
      </c>
      <c r="T935" s="223">
        <f>$D935*'Staff Allocation %'!Q60</f>
        <v>0</v>
      </c>
      <c r="U935" s="223">
        <f t="shared" si="39"/>
        <v>0</v>
      </c>
    </row>
    <row r="936" spans="2:21" hidden="1" outlineLevel="1" x14ac:dyDescent="0.25">
      <c r="B936" t="str">
        <f>'Staffing Plan'!A62</f>
        <v>Employee 54</v>
      </c>
      <c r="D936" s="124">
        <f>Fringe!X63</f>
        <v>0</v>
      </c>
      <c r="F936" s="223">
        <f>$D936*'Staff Allocation %'!C61</f>
        <v>0</v>
      </c>
      <c r="G936" s="223">
        <f>$D936*'Staff Allocation %'!D61</f>
        <v>0</v>
      </c>
      <c r="H936" s="223">
        <f>$D936*'Staff Allocation %'!E61</f>
        <v>0</v>
      </c>
      <c r="I936" s="223">
        <f>$D936*'Staff Allocation %'!F61</f>
        <v>0</v>
      </c>
      <c r="J936" s="223">
        <f>$D936*'Staff Allocation %'!G61</f>
        <v>0</v>
      </c>
      <c r="K936" s="223">
        <f>$D936*'Staff Allocation %'!H61</f>
        <v>0</v>
      </c>
      <c r="L936" s="223">
        <f>$D936*'Staff Allocation %'!I61</f>
        <v>0</v>
      </c>
      <c r="M936" s="223">
        <f>$D936*'Staff Allocation %'!J61</f>
        <v>0</v>
      </c>
      <c r="N936" s="223">
        <f>$D936*'Staff Allocation %'!K61</f>
        <v>0</v>
      </c>
      <c r="O936" s="223">
        <f>$D936*'Staff Allocation %'!L61</f>
        <v>0</v>
      </c>
      <c r="P936" s="223">
        <f>$D936*'Staff Allocation %'!M61</f>
        <v>0</v>
      </c>
      <c r="Q936" s="223">
        <f>$D936*'Staff Allocation %'!N61</f>
        <v>0</v>
      </c>
      <c r="R936" s="223">
        <f>$D936*'Staff Allocation %'!O61</f>
        <v>0</v>
      </c>
      <c r="S936" s="223">
        <f>$D936*'Staff Allocation %'!P61</f>
        <v>0</v>
      </c>
      <c r="T936" s="223">
        <f>$D936*'Staff Allocation %'!Q61</f>
        <v>0</v>
      </c>
      <c r="U936" s="223">
        <f t="shared" si="39"/>
        <v>0</v>
      </c>
    </row>
    <row r="937" spans="2:21" hidden="1" outlineLevel="1" x14ac:dyDescent="0.25">
      <c r="B937" t="str">
        <f>'Staffing Plan'!A63</f>
        <v>Employee 55</v>
      </c>
      <c r="D937" s="124">
        <f>Fringe!X64</f>
        <v>0</v>
      </c>
      <c r="F937" s="223">
        <f>$D937*'Staff Allocation %'!C62</f>
        <v>0</v>
      </c>
      <c r="G937" s="223">
        <f>$D937*'Staff Allocation %'!D62</f>
        <v>0</v>
      </c>
      <c r="H937" s="223">
        <f>$D937*'Staff Allocation %'!E62</f>
        <v>0</v>
      </c>
      <c r="I937" s="223">
        <f>$D937*'Staff Allocation %'!F62</f>
        <v>0</v>
      </c>
      <c r="J937" s="223">
        <f>$D937*'Staff Allocation %'!G62</f>
        <v>0</v>
      </c>
      <c r="K937" s="223">
        <f>$D937*'Staff Allocation %'!H62</f>
        <v>0</v>
      </c>
      <c r="L937" s="223">
        <f>$D937*'Staff Allocation %'!I62</f>
        <v>0</v>
      </c>
      <c r="M937" s="223">
        <f>$D937*'Staff Allocation %'!J62</f>
        <v>0</v>
      </c>
      <c r="N937" s="223">
        <f>$D937*'Staff Allocation %'!K62</f>
        <v>0</v>
      </c>
      <c r="O937" s="223">
        <f>$D937*'Staff Allocation %'!L62</f>
        <v>0</v>
      </c>
      <c r="P937" s="223">
        <f>$D937*'Staff Allocation %'!M62</f>
        <v>0</v>
      </c>
      <c r="Q937" s="223">
        <f>$D937*'Staff Allocation %'!N62</f>
        <v>0</v>
      </c>
      <c r="R937" s="223">
        <f>$D937*'Staff Allocation %'!O62</f>
        <v>0</v>
      </c>
      <c r="S937" s="223">
        <f>$D937*'Staff Allocation %'!P62</f>
        <v>0</v>
      </c>
      <c r="T937" s="223">
        <f>$D937*'Staff Allocation %'!Q62</f>
        <v>0</v>
      </c>
      <c r="U937" s="223">
        <f t="shared" si="39"/>
        <v>0</v>
      </c>
    </row>
    <row r="938" spans="2:21" hidden="1" outlineLevel="1" x14ac:dyDescent="0.25">
      <c r="B938" t="str">
        <f>'Staffing Plan'!A64</f>
        <v>Employee 56</v>
      </c>
      <c r="D938" s="124">
        <f>Fringe!X65</f>
        <v>0</v>
      </c>
      <c r="F938" s="223">
        <f>$D938*'Staff Allocation %'!C63</f>
        <v>0</v>
      </c>
      <c r="G938" s="223">
        <f>$D938*'Staff Allocation %'!D63</f>
        <v>0</v>
      </c>
      <c r="H938" s="223">
        <f>$D938*'Staff Allocation %'!E63</f>
        <v>0</v>
      </c>
      <c r="I938" s="223">
        <f>$D938*'Staff Allocation %'!F63</f>
        <v>0</v>
      </c>
      <c r="J938" s="223">
        <f>$D938*'Staff Allocation %'!G63</f>
        <v>0</v>
      </c>
      <c r="K938" s="223">
        <f>$D938*'Staff Allocation %'!H63</f>
        <v>0</v>
      </c>
      <c r="L938" s="223">
        <f>$D938*'Staff Allocation %'!I63</f>
        <v>0</v>
      </c>
      <c r="M938" s="223">
        <f>$D938*'Staff Allocation %'!J63</f>
        <v>0</v>
      </c>
      <c r="N938" s="223">
        <f>$D938*'Staff Allocation %'!K63</f>
        <v>0</v>
      </c>
      <c r="O938" s="223">
        <f>$D938*'Staff Allocation %'!L63</f>
        <v>0</v>
      </c>
      <c r="P938" s="223">
        <f>$D938*'Staff Allocation %'!M63</f>
        <v>0</v>
      </c>
      <c r="Q938" s="223">
        <f>$D938*'Staff Allocation %'!N63</f>
        <v>0</v>
      </c>
      <c r="R938" s="223">
        <f>$D938*'Staff Allocation %'!O63</f>
        <v>0</v>
      </c>
      <c r="S938" s="223">
        <f>$D938*'Staff Allocation %'!P63</f>
        <v>0</v>
      </c>
      <c r="T938" s="223">
        <f>$D938*'Staff Allocation %'!Q63</f>
        <v>0</v>
      </c>
      <c r="U938" s="223">
        <f t="shared" si="39"/>
        <v>0</v>
      </c>
    </row>
    <row r="939" spans="2:21" hidden="1" outlineLevel="1" x14ac:dyDescent="0.25">
      <c r="B939" t="str">
        <f>'Staffing Plan'!A65</f>
        <v>Employee 57</v>
      </c>
      <c r="D939" s="124">
        <f>Fringe!X66</f>
        <v>0</v>
      </c>
      <c r="F939" s="223">
        <f>$D939*'Staff Allocation %'!C64</f>
        <v>0</v>
      </c>
      <c r="G939" s="223">
        <f>$D939*'Staff Allocation %'!D64</f>
        <v>0</v>
      </c>
      <c r="H939" s="223">
        <f>$D939*'Staff Allocation %'!E64</f>
        <v>0</v>
      </c>
      <c r="I939" s="223">
        <f>$D939*'Staff Allocation %'!F64</f>
        <v>0</v>
      </c>
      <c r="J939" s="223">
        <f>$D939*'Staff Allocation %'!G64</f>
        <v>0</v>
      </c>
      <c r="K939" s="223">
        <f>$D939*'Staff Allocation %'!H64</f>
        <v>0</v>
      </c>
      <c r="L939" s="223">
        <f>$D939*'Staff Allocation %'!I64</f>
        <v>0</v>
      </c>
      <c r="M939" s="223">
        <f>$D939*'Staff Allocation %'!J64</f>
        <v>0</v>
      </c>
      <c r="N939" s="223">
        <f>$D939*'Staff Allocation %'!K64</f>
        <v>0</v>
      </c>
      <c r="O939" s="223">
        <f>$D939*'Staff Allocation %'!L64</f>
        <v>0</v>
      </c>
      <c r="P939" s="223">
        <f>$D939*'Staff Allocation %'!M64</f>
        <v>0</v>
      </c>
      <c r="Q939" s="223">
        <f>$D939*'Staff Allocation %'!N64</f>
        <v>0</v>
      </c>
      <c r="R939" s="223">
        <f>$D939*'Staff Allocation %'!O64</f>
        <v>0</v>
      </c>
      <c r="S939" s="223">
        <f>$D939*'Staff Allocation %'!P64</f>
        <v>0</v>
      </c>
      <c r="T939" s="223">
        <f>$D939*'Staff Allocation %'!Q64</f>
        <v>0</v>
      </c>
      <c r="U939" s="223">
        <f t="shared" si="39"/>
        <v>0</v>
      </c>
    </row>
    <row r="940" spans="2:21" hidden="1" outlineLevel="1" x14ac:dyDescent="0.25">
      <c r="B940" t="str">
        <f>'Staffing Plan'!A66</f>
        <v>Employee 58</v>
      </c>
      <c r="D940" s="124">
        <f>Fringe!X67</f>
        <v>0</v>
      </c>
      <c r="F940" s="223">
        <f>$D940*'Staff Allocation %'!C65</f>
        <v>0</v>
      </c>
      <c r="G940" s="223">
        <f>$D940*'Staff Allocation %'!D65</f>
        <v>0</v>
      </c>
      <c r="H940" s="223">
        <f>$D940*'Staff Allocation %'!E65</f>
        <v>0</v>
      </c>
      <c r="I940" s="223">
        <f>$D940*'Staff Allocation %'!F65</f>
        <v>0</v>
      </c>
      <c r="J940" s="223">
        <f>$D940*'Staff Allocation %'!G65</f>
        <v>0</v>
      </c>
      <c r="K940" s="223">
        <f>$D940*'Staff Allocation %'!H65</f>
        <v>0</v>
      </c>
      <c r="L940" s="223">
        <f>$D940*'Staff Allocation %'!I65</f>
        <v>0</v>
      </c>
      <c r="M940" s="223">
        <f>$D940*'Staff Allocation %'!J65</f>
        <v>0</v>
      </c>
      <c r="N940" s="223">
        <f>$D940*'Staff Allocation %'!K65</f>
        <v>0</v>
      </c>
      <c r="O940" s="223">
        <f>$D940*'Staff Allocation %'!L65</f>
        <v>0</v>
      </c>
      <c r="P940" s="223">
        <f>$D940*'Staff Allocation %'!M65</f>
        <v>0</v>
      </c>
      <c r="Q940" s="223">
        <f>$D940*'Staff Allocation %'!N65</f>
        <v>0</v>
      </c>
      <c r="R940" s="223">
        <f>$D940*'Staff Allocation %'!O65</f>
        <v>0</v>
      </c>
      <c r="S940" s="223">
        <f>$D940*'Staff Allocation %'!P65</f>
        <v>0</v>
      </c>
      <c r="T940" s="223">
        <f>$D940*'Staff Allocation %'!Q65</f>
        <v>0</v>
      </c>
      <c r="U940" s="223">
        <f t="shared" si="39"/>
        <v>0</v>
      </c>
    </row>
    <row r="941" spans="2:21" hidden="1" outlineLevel="1" x14ac:dyDescent="0.25">
      <c r="B941" t="str">
        <f>'Staffing Plan'!A67</f>
        <v>Employee 59</v>
      </c>
      <c r="D941" s="124">
        <f>Fringe!X68</f>
        <v>0</v>
      </c>
      <c r="F941" s="223">
        <f>$D941*'Staff Allocation %'!C66</f>
        <v>0</v>
      </c>
      <c r="G941" s="223">
        <f>$D941*'Staff Allocation %'!D66</f>
        <v>0</v>
      </c>
      <c r="H941" s="223">
        <f>$D941*'Staff Allocation %'!E66</f>
        <v>0</v>
      </c>
      <c r="I941" s="223">
        <f>$D941*'Staff Allocation %'!F66</f>
        <v>0</v>
      </c>
      <c r="J941" s="223">
        <f>$D941*'Staff Allocation %'!G66</f>
        <v>0</v>
      </c>
      <c r="K941" s="223">
        <f>$D941*'Staff Allocation %'!H66</f>
        <v>0</v>
      </c>
      <c r="L941" s="223">
        <f>$D941*'Staff Allocation %'!I66</f>
        <v>0</v>
      </c>
      <c r="M941" s="223">
        <f>$D941*'Staff Allocation %'!J66</f>
        <v>0</v>
      </c>
      <c r="N941" s="223">
        <f>$D941*'Staff Allocation %'!K66</f>
        <v>0</v>
      </c>
      <c r="O941" s="223">
        <f>$D941*'Staff Allocation %'!L66</f>
        <v>0</v>
      </c>
      <c r="P941" s="223">
        <f>$D941*'Staff Allocation %'!M66</f>
        <v>0</v>
      </c>
      <c r="Q941" s="223">
        <f>$D941*'Staff Allocation %'!N66</f>
        <v>0</v>
      </c>
      <c r="R941" s="223">
        <f>$D941*'Staff Allocation %'!O66</f>
        <v>0</v>
      </c>
      <c r="S941" s="223">
        <f>$D941*'Staff Allocation %'!P66</f>
        <v>0</v>
      </c>
      <c r="T941" s="223">
        <f>$D941*'Staff Allocation %'!Q66</f>
        <v>0</v>
      </c>
      <c r="U941" s="223">
        <f t="shared" si="39"/>
        <v>0</v>
      </c>
    </row>
    <row r="942" spans="2:21" hidden="1" outlineLevel="1" x14ac:dyDescent="0.25">
      <c r="B942" t="str">
        <f>'Staffing Plan'!A68</f>
        <v>Employee 60</v>
      </c>
      <c r="D942" s="124">
        <f>Fringe!X69</f>
        <v>0</v>
      </c>
      <c r="F942" s="223">
        <f>$D942*'Staff Allocation %'!C67</f>
        <v>0</v>
      </c>
      <c r="G942" s="223">
        <f>$D942*'Staff Allocation %'!D67</f>
        <v>0</v>
      </c>
      <c r="H942" s="223">
        <f>$D942*'Staff Allocation %'!E67</f>
        <v>0</v>
      </c>
      <c r="I942" s="223">
        <f>$D942*'Staff Allocation %'!F67</f>
        <v>0</v>
      </c>
      <c r="J942" s="223">
        <f>$D942*'Staff Allocation %'!G67</f>
        <v>0</v>
      </c>
      <c r="K942" s="223">
        <f>$D942*'Staff Allocation %'!H67</f>
        <v>0</v>
      </c>
      <c r="L942" s="223">
        <f>$D942*'Staff Allocation %'!I67</f>
        <v>0</v>
      </c>
      <c r="M942" s="223">
        <f>$D942*'Staff Allocation %'!J67</f>
        <v>0</v>
      </c>
      <c r="N942" s="223">
        <f>$D942*'Staff Allocation %'!K67</f>
        <v>0</v>
      </c>
      <c r="O942" s="223">
        <f>$D942*'Staff Allocation %'!L67</f>
        <v>0</v>
      </c>
      <c r="P942" s="223">
        <f>$D942*'Staff Allocation %'!M67</f>
        <v>0</v>
      </c>
      <c r="Q942" s="223">
        <f>$D942*'Staff Allocation %'!N67</f>
        <v>0</v>
      </c>
      <c r="R942" s="223">
        <f>$D942*'Staff Allocation %'!O67</f>
        <v>0</v>
      </c>
      <c r="S942" s="223">
        <f>$D942*'Staff Allocation %'!P67</f>
        <v>0</v>
      </c>
      <c r="T942" s="223">
        <f>$D942*'Staff Allocation %'!Q67</f>
        <v>0</v>
      </c>
      <c r="U942" s="223">
        <f t="shared" si="39"/>
        <v>0</v>
      </c>
    </row>
    <row r="943" spans="2:21" ht="15.75" collapsed="1" thickBot="1" x14ac:dyDescent="0.3">
      <c r="B943" s="19" t="s">
        <v>16</v>
      </c>
      <c r="D943" s="242">
        <f>Fringe!X71</f>
        <v>566.18975241033331</v>
      </c>
      <c r="E943" s="242"/>
      <c r="F943" s="244">
        <f>SUM(F883:F942)</f>
        <v>402.05445382108331</v>
      </c>
      <c r="G943" s="244">
        <f t="shared" ref="G943:U943" si="40">SUM(G883:G942)</f>
        <v>7.06</v>
      </c>
      <c r="H943" s="244">
        <f t="shared" si="40"/>
        <v>124.35788647825001</v>
      </c>
      <c r="I943" s="244">
        <f t="shared" si="40"/>
        <v>0</v>
      </c>
      <c r="J943" s="244">
        <f t="shared" si="40"/>
        <v>0</v>
      </c>
      <c r="K943" s="244">
        <f t="shared" si="40"/>
        <v>0</v>
      </c>
      <c r="L943" s="244">
        <f t="shared" si="40"/>
        <v>0</v>
      </c>
      <c r="M943" s="244">
        <f t="shared" si="40"/>
        <v>0</v>
      </c>
      <c r="N943" s="244">
        <f t="shared" si="40"/>
        <v>0</v>
      </c>
      <c r="O943" s="244">
        <f t="shared" si="40"/>
        <v>0</v>
      </c>
      <c r="P943" s="244">
        <f t="shared" si="40"/>
        <v>0</v>
      </c>
      <c r="Q943" s="244">
        <f t="shared" si="40"/>
        <v>0</v>
      </c>
      <c r="R943" s="244">
        <f t="shared" si="40"/>
        <v>0</v>
      </c>
      <c r="S943" s="244">
        <f t="shared" si="40"/>
        <v>0</v>
      </c>
      <c r="T943" s="244">
        <f t="shared" si="40"/>
        <v>0</v>
      </c>
      <c r="U943" s="244">
        <f t="shared" si="40"/>
        <v>533.47234029933327</v>
      </c>
    </row>
    <row r="944" spans="2:21" ht="15.75" thickTop="1" x14ac:dyDescent="0.25">
      <c r="F944" s="124"/>
      <c r="G944" s="124"/>
      <c r="H944" s="124"/>
      <c r="I944" s="124"/>
      <c r="J944" s="124"/>
      <c r="K944" s="124"/>
      <c r="L944" s="124"/>
      <c r="M944" s="124"/>
      <c r="N944" s="124"/>
      <c r="O944" s="124"/>
      <c r="P944" s="124"/>
      <c r="Q944" s="124"/>
      <c r="R944" s="124"/>
      <c r="S944" s="124"/>
      <c r="T944" s="124"/>
      <c r="U944" s="124"/>
    </row>
    <row r="945" spans="2:21" x14ac:dyDescent="0.25">
      <c r="B945" s="19" t="s">
        <v>289</v>
      </c>
      <c r="F945" s="226">
        <f>F943/$D$943</f>
        <v>0.71010549397881606</v>
      </c>
      <c r="G945" s="226">
        <f t="shared" ref="G945:U945" si="41">G943/$D$943</f>
        <v>1.2469317874342987E-2</v>
      </c>
      <c r="H945" s="226">
        <f t="shared" si="41"/>
        <v>0.21963994570520665</v>
      </c>
      <c r="I945" s="226">
        <f t="shared" si="41"/>
        <v>0</v>
      </c>
      <c r="J945" s="226">
        <f t="shared" si="41"/>
        <v>0</v>
      </c>
      <c r="K945" s="226">
        <f t="shared" si="41"/>
        <v>0</v>
      </c>
      <c r="L945" s="226">
        <f t="shared" si="41"/>
        <v>0</v>
      </c>
      <c r="M945" s="226">
        <f t="shared" si="41"/>
        <v>0</v>
      </c>
      <c r="N945" s="226">
        <f t="shared" si="41"/>
        <v>0</v>
      </c>
      <c r="O945" s="226">
        <f t="shared" si="41"/>
        <v>0</v>
      </c>
      <c r="P945" s="226">
        <f t="shared" si="41"/>
        <v>0</v>
      </c>
      <c r="Q945" s="226">
        <f t="shared" si="41"/>
        <v>0</v>
      </c>
      <c r="R945" s="226">
        <f t="shared" si="41"/>
        <v>0</v>
      </c>
      <c r="S945" s="226">
        <f t="shared" si="41"/>
        <v>0</v>
      </c>
      <c r="T945" s="226">
        <f t="shared" si="41"/>
        <v>0</v>
      </c>
      <c r="U945" s="226">
        <f t="shared" si="41"/>
        <v>0.94221475755836559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8"/>
  </sheetPr>
  <dimension ref="A1:AD73"/>
  <sheetViews>
    <sheetView workbookViewId="0">
      <selection activeCell="X10" sqref="X10"/>
    </sheetView>
  </sheetViews>
  <sheetFormatPr defaultRowHeight="15" x14ac:dyDescent="0.25"/>
  <cols>
    <col min="1" max="1" width="22.7109375" customWidth="1"/>
    <col min="3" max="3" width="19.140625" customWidth="1"/>
    <col min="4" max="4" width="1.7109375" customWidth="1"/>
    <col min="6" max="6" width="1.7109375" customWidth="1"/>
    <col min="8" max="8" width="1.7109375" customWidth="1"/>
    <col min="10" max="10" width="1.7109375" customWidth="1"/>
    <col min="26" max="26" width="1.7109375" customWidth="1"/>
    <col min="28" max="28" width="0" hidden="1" customWidth="1"/>
  </cols>
  <sheetData>
    <row r="1" spans="1:29" x14ac:dyDescent="0.25">
      <c r="A1" s="19" t="s">
        <v>0</v>
      </c>
    </row>
    <row r="2" spans="1:29" x14ac:dyDescent="0.25">
      <c r="A2" s="19" t="str">
        <f>Instructions!A2</f>
        <v>Program</v>
      </c>
    </row>
    <row r="3" spans="1:29" x14ac:dyDescent="0.25">
      <c r="A3" s="19" t="s">
        <v>308</v>
      </c>
    </row>
    <row r="4" spans="1:29" x14ac:dyDescent="0.25">
      <c r="A4" s="19" t="str">
        <f>'Staffing Plan'!D4</f>
        <v>Annual Budget FY 2025-2026</v>
      </c>
    </row>
    <row r="5" spans="1:29" ht="15.75" x14ac:dyDescent="0.25">
      <c r="B5" s="3"/>
      <c r="K5" s="359"/>
      <c r="L5" s="359"/>
      <c r="M5" s="359"/>
      <c r="N5" s="360"/>
      <c r="O5" s="359"/>
      <c r="P5" s="359"/>
      <c r="Q5" s="359"/>
      <c r="R5" s="359"/>
      <c r="S5" s="359"/>
      <c r="T5" s="359"/>
      <c r="U5" s="359"/>
      <c r="V5" s="359"/>
      <c r="W5" s="359"/>
      <c r="X5" s="359"/>
    </row>
    <row r="6" spans="1:29" x14ac:dyDescent="0.25">
      <c r="E6" s="116"/>
      <c r="F6" s="116"/>
      <c r="G6" s="116"/>
      <c r="H6" s="116"/>
      <c r="I6" s="116" t="s">
        <v>198</v>
      </c>
      <c r="K6" s="360"/>
      <c r="L6" s="360"/>
      <c r="M6" s="360"/>
      <c r="N6" s="360" t="s">
        <v>309</v>
      </c>
      <c r="O6" s="360" t="s">
        <v>310</v>
      </c>
      <c r="P6" s="360" t="s">
        <v>311</v>
      </c>
      <c r="Q6" s="359"/>
      <c r="R6" s="359"/>
      <c r="S6" s="359"/>
      <c r="T6" s="359"/>
      <c r="U6" s="359"/>
      <c r="V6" s="359"/>
      <c r="W6" s="359"/>
      <c r="X6" s="359"/>
      <c r="AA6" s="116" t="s">
        <v>16</v>
      </c>
    </row>
    <row r="7" spans="1:29" x14ac:dyDescent="0.25">
      <c r="E7" s="116" t="s">
        <v>16</v>
      </c>
      <c r="F7" s="116"/>
      <c r="G7" s="116" t="s">
        <v>312</v>
      </c>
      <c r="H7" s="116"/>
      <c r="I7" s="116" t="s">
        <v>189</v>
      </c>
      <c r="K7" s="360" t="s">
        <v>110</v>
      </c>
      <c r="L7" s="360" t="s">
        <v>112</v>
      </c>
      <c r="M7" s="360" t="s">
        <v>313</v>
      </c>
      <c r="N7" s="360" t="s">
        <v>314</v>
      </c>
      <c r="O7" s="360" t="s">
        <v>315</v>
      </c>
      <c r="P7" s="360" t="s">
        <v>315</v>
      </c>
      <c r="Q7" s="361" t="s">
        <v>316</v>
      </c>
      <c r="R7" s="359"/>
      <c r="S7" s="359"/>
      <c r="T7" s="360" t="s">
        <v>179</v>
      </c>
      <c r="U7" s="360" t="s">
        <v>135</v>
      </c>
      <c r="V7" s="360" t="s">
        <v>137</v>
      </c>
      <c r="W7" s="360"/>
      <c r="X7" s="360"/>
      <c r="Y7" s="116" t="s">
        <v>16</v>
      </c>
      <c r="AA7" s="116" t="s">
        <v>317</v>
      </c>
    </row>
    <row r="8" spans="1:29" x14ac:dyDescent="0.25">
      <c r="A8" s="20" t="s">
        <v>185</v>
      </c>
      <c r="B8" s="20"/>
      <c r="C8" s="20" t="s">
        <v>190</v>
      </c>
      <c r="D8" s="227"/>
      <c r="E8" s="21" t="s">
        <v>198</v>
      </c>
      <c r="F8" s="21"/>
      <c r="G8" s="228" t="s">
        <v>318</v>
      </c>
      <c r="H8" s="228"/>
      <c r="I8" s="228" t="s">
        <v>318</v>
      </c>
      <c r="J8" s="227"/>
      <c r="K8" s="362">
        <f>'Fringe Rates'!C8</f>
        <v>6.2E-2</v>
      </c>
      <c r="L8" s="362">
        <f>'Fringe Rates'!C9</f>
        <v>1.4500000000000001E-2</v>
      </c>
      <c r="M8" s="363" t="s">
        <v>314</v>
      </c>
      <c r="N8" s="362">
        <f>'Fringe Rates'!C12</f>
        <v>5.16E-2</v>
      </c>
      <c r="O8" s="364">
        <v>3.8999999999999998E-3</v>
      </c>
      <c r="P8" s="364">
        <f>+'Fringe Rates'!C14</f>
        <v>3.261E-3</v>
      </c>
      <c r="Q8" s="363" t="s">
        <v>319</v>
      </c>
      <c r="R8" s="365" t="s">
        <v>177</v>
      </c>
      <c r="S8" s="363" t="s">
        <v>178</v>
      </c>
      <c r="T8" s="363" t="s">
        <v>320</v>
      </c>
      <c r="U8" s="366">
        <v>1.43</v>
      </c>
      <c r="V8" s="362">
        <f>'Fringe Rates'!C32</f>
        <v>0.02</v>
      </c>
      <c r="W8" s="367" t="s">
        <v>321</v>
      </c>
      <c r="X8" s="362" t="s">
        <v>322</v>
      </c>
      <c r="Y8" s="21" t="s">
        <v>323</v>
      </c>
      <c r="Z8" s="227"/>
      <c r="AA8" s="21" t="s">
        <v>323</v>
      </c>
      <c r="AC8" s="19" t="s">
        <v>324</v>
      </c>
    </row>
    <row r="9" spans="1:29" x14ac:dyDescent="0.25">
      <c r="K9" s="359"/>
      <c r="L9" s="359"/>
      <c r="M9" s="359"/>
      <c r="N9" s="359"/>
      <c r="O9" s="359"/>
      <c r="P9" s="359"/>
      <c r="Q9" s="359"/>
      <c r="R9" s="359"/>
      <c r="S9" s="359"/>
      <c r="T9" s="359"/>
      <c r="U9" s="359"/>
      <c r="V9" s="359"/>
      <c r="W9" s="359"/>
      <c r="X9" s="359"/>
    </row>
    <row r="10" spans="1:29" x14ac:dyDescent="0.25">
      <c r="A10" t="str">
        <f>'Staffing Plan'!A9</f>
        <v>Benford, LaTrese Jamia</v>
      </c>
      <c r="B10" s="229">
        <f>'Staffing Plan'!D9</f>
        <v>1</v>
      </c>
      <c r="C10" t="str">
        <f>'Staffing Plan'!F9</f>
        <v>Science Teacher</v>
      </c>
      <c r="E10" s="230">
        <f>'Staffing Plan'!X9</f>
        <v>53927.723850000002</v>
      </c>
      <c r="F10" s="124"/>
      <c r="G10" s="231">
        <v>1</v>
      </c>
      <c r="H10" s="120"/>
      <c r="I10" s="124">
        <f>E10*G10</f>
        <v>53927.723850000002</v>
      </c>
      <c r="K10" s="124">
        <f>I10*$K$8</f>
        <v>3343.5188787000002</v>
      </c>
      <c r="L10" s="124">
        <f>I10*$L$8</f>
        <v>781.95199582500004</v>
      </c>
      <c r="M10" s="355">
        <f>IF('Staffing Plan'!S9=1,'Fringe Rates'!$C$10*E10,0)</f>
        <v>372.10129456499999</v>
      </c>
      <c r="N10" s="124">
        <f>+I10*$N$8</f>
        <v>2782.6705506600001</v>
      </c>
      <c r="O10" s="355">
        <f>('Fringe Rates'!$C$13*(E10))/12*'Staffing Plan'!L9</f>
        <v>210.31812301499997</v>
      </c>
      <c r="P10" s="355">
        <f>('Fringe Rates'!$C$14*(E10))/12*'Staffing Plan'!L9</f>
        <v>175.85830747484999</v>
      </c>
      <c r="Q10" s="355">
        <f>VLOOKUP('Staffing Plan'!M9,'Fringe Rates'!$B$16:$C$25,2)/12*'Staffing Plan'!L9*'Staffing Plan'!B9*'Staffing Plan'!D9</f>
        <v>12841.333704000001</v>
      </c>
      <c r="R10" s="355">
        <f>(IF('Staffing Plan'!N9=0,0,IF('Staffing Plan'!N9=1,'Fringe Rates'!$C$27,'Fringe Rates'!$C$28)))/12*'Staffing Plan'!L9*'Staffing Plan'!B9*'Staffing Plan'!D9</f>
        <v>713.88</v>
      </c>
      <c r="S10" s="355">
        <f>(IF('Staffing Plan'!O9=0,0,IF('Staffing Plan'!O9=1,'Fringe Rates'!$C$29,'Fringe Rates'!$C$30)))/12*'Staffing Plan'!L9*'Staffing Plan'!B9*'Staffing Plan'!D9</f>
        <v>15</v>
      </c>
      <c r="T10" s="355">
        <f>IF('Staffing Plan'!P9=0,0,IF('Staffing Plan'!P9=1,'Fringe Rates'!$C$26))/12*'Staffing Plan'!L9*'Staffing Plan'!B9*'Staffing Plan'!D9</f>
        <v>17.16</v>
      </c>
      <c r="U10" s="124">
        <f>('Fringe Rates'!$C$31*B10)*'Staffing Plan'!L9*'Staffing Plan'!B9</f>
        <v>15.84</v>
      </c>
      <c r="V10" s="124">
        <f>((I10*'Staffing Plan'!H9)*('Staffing Plan'!I9))/2</f>
        <v>269.63861925000003</v>
      </c>
      <c r="W10" s="355">
        <f>('Fringe Rates'!$C$15*(E10))/12*'Staffing Plan'!L9</f>
        <v>14.129063648700003</v>
      </c>
      <c r="X10" s="355">
        <f>('Fringe Rates'!$C$33*(E10))/12*'Staffing Plan'!L9</f>
        <v>95.182432595250006</v>
      </c>
      <c r="Y10" s="124">
        <f>SUM(K10:X10)</f>
        <v>21648.582969733801</v>
      </c>
      <c r="AA10" s="124">
        <f t="shared" ref="AA10:AA69" si="0">I10+Y10</f>
        <v>75576.3068197338</v>
      </c>
      <c r="AB10">
        <v>7</v>
      </c>
      <c r="AC10" s="120">
        <f t="shared" ref="AC10:AC69" si="1">Y10/E10</f>
        <v>0.40143698684463947</v>
      </c>
    </row>
    <row r="11" spans="1:29" x14ac:dyDescent="0.25">
      <c r="A11" t="str">
        <f>'Staffing Plan'!A10</f>
        <v>Burgess, Anya</v>
      </c>
      <c r="B11" s="229">
        <f>'Staffing Plan'!D10</f>
        <v>1</v>
      </c>
      <c r="C11" t="str">
        <f>'Staffing Plan'!F10</f>
        <v>Credit Recovery Teacher</v>
      </c>
      <c r="E11" s="230">
        <f>'Staffing Plan'!X10</f>
        <v>54457.726049999997</v>
      </c>
      <c r="F11" s="124"/>
      <c r="G11" s="231">
        <v>1</v>
      </c>
      <c r="H11" s="120"/>
      <c r="I11" s="124">
        <f t="shared" ref="I11:I69" si="2">E11*G11</f>
        <v>54457.726049999997</v>
      </c>
      <c r="K11" s="124">
        <f t="shared" ref="K11:K69" si="3">I11*$K$8</f>
        <v>3376.3790150999998</v>
      </c>
      <c r="L11" s="124">
        <f t="shared" ref="L11:L69" si="4">I11*$L$8</f>
        <v>789.63702772500005</v>
      </c>
      <c r="M11" s="355">
        <f>IF('Staffing Plan'!S10=1,'Fringe Rates'!$C$10*E11,0)</f>
        <v>375.75830974499996</v>
      </c>
      <c r="N11" s="124">
        <f t="shared" ref="N11:N69" si="5">+I11*$N$8</f>
        <v>2810.0186641800001</v>
      </c>
      <c r="O11" s="355">
        <f>('Fringe Rates'!$C$13*(E11))/12*'Staffing Plan'!L10</f>
        <v>212.38513159499999</v>
      </c>
      <c r="P11" s="355">
        <f>('Fringe Rates'!$C$14*(E11))/12*'Staffing Plan'!L10</f>
        <v>177.58664464904999</v>
      </c>
      <c r="Q11" s="355">
        <f>VLOOKUP('Staffing Plan'!M10,'Fringe Rates'!$B$16:$C$25,2)/12*'Staffing Plan'!L10*'Staffing Plan'!B10*'Staffing Plan'!D10</f>
        <v>2.5999999999999999E-3</v>
      </c>
      <c r="R11" s="355">
        <f>(IF('Staffing Plan'!N10=0,0,IF('Staffing Plan'!N10=1,'Fringe Rates'!$C$27,'Fringe Rates'!$C$28)))/12*'Staffing Plan'!L10*'Staffing Plan'!B10*'Staffing Plan'!D10</f>
        <v>0</v>
      </c>
      <c r="S11" s="355">
        <f>(IF('Staffing Plan'!O10=0,0,IF('Staffing Plan'!O10=1,'Fringe Rates'!$C$29,'Fringe Rates'!$C$30)))/12*'Staffing Plan'!L10*'Staffing Plan'!B10*'Staffing Plan'!D10</f>
        <v>0</v>
      </c>
      <c r="T11" s="355">
        <f>IF('Staffing Plan'!P10=0,0,IF('Staffing Plan'!P10=1,'Fringe Rates'!$C$26))/12*'Staffing Plan'!L10*'Staffing Plan'!B10*'Staffing Plan'!D10</f>
        <v>17.16</v>
      </c>
      <c r="U11" s="124">
        <f>('Fringe Rates'!$C$31*B11)*'Staffing Plan'!L10*'Staffing Plan'!B10</f>
        <v>15.84</v>
      </c>
      <c r="V11" s="124">
        <f>((I11*'Staffing Plan'!H10)*('Staffing Plan'!I10))/2</f>
        <v>1089.1545209999999</v>
      </c>
      <c r="W11" s="355">
        <f>('Fringe Rates'!$C$15*(E11))/12*'Staffing Plan'!L10</f>
        <v>14.2679242251</v>
      </c>
      <c r="X11" s="355">
        <f>('Fringe Rates'!$C$33*(E11))/12*'Staffing Plan'!L10</f>
        <v>96.11788647825</v>
      </c>
      <c r="Y11" s="124">
        <f t="shared" ref="Y11:Y69" si="6">SUM(K11:X11)</f>
        <v>8974.307724697399</v>
      </c>
      <c r="AA11" s="124">
        <f t="shared" si="0"/>
        <v>63432.033774697396</v>
      </c>
      <c r="AB11">
        <v>7</v>
      </c>
      <c r="AC11" s="120">
        <f t="shared" si="1"/>
        <v>0.16479402236622401</v>
      </c>
    </row>
    <row r="12" spans="1:29" x14ac:dyDescent="0.25">
      <c r="A12" t="str">
        <f>'Staffing Plan'!A11</f>
        <v>Garcia, Rosalia</v>
      </c>
      <c r="B12" s="229">
        <f>'Staffing Plan'!D11</f>
        <v>1</v>
      </c>
      <c r="C12" t="str">
        <f>'Staffing Plan'!F11</f>
        <v>Compliance Coordinator</v>
      </c>
      <c r="E12" s="230">
        <f>'Staffing Plan'!X11</f>
        <v>11336.777400000001</v>
      </c>
      <c r="F12" s="124"/>
      <c r="G12" s="231">
        <v>1</v>
      </c>
      <c r="H12" s="120"/>
      <c r="I12" s="124">
        <f t="shared" si="2"/>
        <v>11336.777400000001</v>
      </c>
      <c r="K12" s="124">
        <f t="shared" si="3"/>
        <v>702.88019880000002</v>
      </c>
      <c r="L12" s="124">
        <f t="shared" si="4"/>
        <v>164.38327230000002</v>
      </c>
      <c r="M12" s="355">
        <f>IF('Staffing Plan'!S11=1,'Fringe Rates'!$C$10*E12,0)</f>
        <v>78.223764060000008</v>
      </c>
      <c r="N12" s="124">
        <f t="shared" si="5"/>
        <v>584.97771384000009</v>
      </c>
      <c r="O12" s="355">
        <f>('Fringe Rates'!$C$13*(E12))/12*'Staffing Plan'!L11</f>
        <v>44.21343186</v>
      </c>
      <c r="P12" s="355">
        <f>('Fringe Rates'!$C$14*(E12))/12*'Staffing Plan'!L11</f>
        <v>36.969231101400005</v>
      </c>
      <c r="Q12" s="355">
        <f>VLOOKUP('Staffing Plan'!M11,'Fringe Rates'!$B$16:$C$25,2)/12*'Staffing Plan'!L11*'Staffing Plan'!B11*'Staffing Plan'!D11</f>
        <v>3241.1280000000002</v>
      </c>
      <c r="R12" s="355">
        <f>(IF('Staffing Plan'!N11=0,0,IF('Staffing Plan'!N11=1,'Fringe Rates'!$C$27,'Fringe Rates'!$C$28)))/12*'Staffing Plan'!L11*'Staffing Plan'!B11*'Staffing Plan'!D11</f>
        <v>142.77600000000001</v>
      </c>
      <c r="S12" s="355">
        <f>(IF('Staffing Plan'!O11=0,0,IF('Staffing Plan'!O11=1,'Fringe Rates'!$C$29,'Fringe Rates'!$C$30)))/12*'Staffing Plan'!L11*'Staffing Plan'!B11*'Staffing Plan'!D11</f>
        <v>11.256</v>
      </c>
      <c r="T12" s="355">
        <f>IF('Staffing Plan'!P11=0,0,IF('Staffing Plan'!P11=1,'Fringe Rates'!$C$26))/12*'Staffing Plan'!L11*'Staffing Plan'!B11*'Staffing Plan'!D11</f>
        <v>3.4320000000000004</v>
      </c>
      <c r="U12" s="124">
        <f>('Fringe Rates'!$C$31*B12)*'Staffing Plan'!L11*'Staffing Plan'!B11</f>
        <v>3.1680000000000001</v>
      </c>
      <c r="V12" s="124">
        <f>((I12*'Staffing Plan'!H11)*('Staffing Plan'!I11))/2</f>
        <v>0</v>
      </c>
      <c r="W12" s="355">
        <f>('Fringe Rates'!$C$15*(E12))/12*'Staffing Plan'!L11</f>
        <v>2.9702356788000004</v>
      </c>
      <c r="X12" s="355">
        <f>('Fringe Rates'!$C$33*(E12))/12*'Staffing Plan'!L11</f>
        <v>20.009412111000003</v>
      </c>
      <c r="Y12" s="124">
        <f t="shared" si="6"/>
        <v>5036.3872597512</v>
      </c>
      <c r="AA12" s="124">
        <f t="shared" si="0"/>
        <v>16373.164659751201</v>
      </c>
      <c r="AB12">
        <v>7</v>
      </c>
      <c r="AC12" s="120">
        <f t="shared" si="1"/>
        <v>0.44425210816534155</v>
      </c>
    </row>
    <row r="13" spans="1:29" x14ac:dyDescent="0.25">
      <c r="A13" t="str">
        <f>'Staffing Plan'!A12</f>
        <v>Gutierrez, Guadalupe</v>
      </c>
      <c r="B13" s="229">
        <f>'Staffing Plan'!D12</f>
        <v>1</v>
      </c>
      <c r="C13" t="str">
        <f>'Staffing Plan'!F12</f>
        <v>Registrar</v>
      </c>
      <c r="E13" s="230">
        <f>'Staffing Plan'!X12</f>
        <v>42966.409500000002</v>
      </c>
      <c r="F13" s="124"/>
      <c r="G13" s="231">
        <v>1</v>
      </c>
      <c r="H13" s="120"/>
      <c r="I13" s="124">
        <f t="shared" si="2"/>
        <v>42966.409500000002</v>
      </c>
      <c r="K13" s="124">
        <f t="shared" si="3"/>
        <v>2663.9173890000002</v>
      </c>
      <c r="L13" s="124">
        <f t="shared" si="4"/>
        <v>623.01293775000011</v>
      </c>
      <c r="M13" s="355">
        <f>IF('Staffing Plan'!S12=1,'Fringe Rates'!$C$10*E13,0)</f>
        <v>296.46822555</v>
      </c>
      <c r="N13" s="124">
        <f t="shared" si="5"/>
        <v>2217.0667302000002</v>
      </c>
      <c r="O13" s="355">
        <f>('Fringe Rates'!$C$13*(E13))/12*'Staffing Plan'!L12</f>
        <v>167.56899705000001</v>
      </c>
      <c r="P13" s="355">
        <f>('Fringe Rates'!$C$14*(E13))/12*'Staffing Plan'!L12</f>
        <v>140.1134613795</v>
      </c>
      <c r="Q13" s="355">
        <f>VLOOKUP('Staffing Plan'!M12,'Fringe Rates'!$B$16:$C$25,2)/12*'Staffing Plan'!L12*'Staffing Plan'!B12*'Staffing Plan'!D12</f>
        <v>8867.2800000000007</v>
      </c>
      <c r="R13" s="355">
        <f>(IF('Staffing Plan'!N12=0,0,IF('Staffing Plan'!N12=1,'Fringe Rates'!$C$27,'Fringe Rates'!$C$28)))/12*'Staffing Plan'!L12*'Staffing Plan'!B12*'Staffing Plan'!D12</f>
        <v>232.20000000000002</v>
      </c>
      <c r="S13" s="355">
        <f>(IF('Staffing Plan'!O12=0,0,IF('Staffing Plan'!O12=1,'Fringe Rates'!$C$29,'Fringe Rates'!$C$30)))/12*'Staffing Plan'!L12*'Staffing Plan'!B12*'Staffing Plan'!D12</f>
        <v>15</v>
      </c>
      <c r="T13" s="355">
        <f>IF('Staffing Plan'!P12=0,0,IF('Staffing Plan'!P12=1,'Fringe Rates'!$C$26))/12*'Staffing Plan'!L12*'Staffing Plan'!B12*'Staffing Plan'!D12</f>
        <v>17.16</v>
      </c>
      <c r="U13" s="124">
        <f>('Fringe Rates'!$C$31*B13)*'Staffing Plan'!L12*'Staffing Plan'!B12</f>
        <v>15.84</v>
      </c>
      <c r="V13" s="124">
        <f>((I13*'Staffing Plan'!H12)*('Staffing Plan'!I12))/2</f>
        <v>2363.1525225</v>
      </c>
      <c r="W13" s="355">
        <f>('Fringe Rates'!$C$15*(E13))/12*'Staffing Plan'!L12</f>
        <v>11.257199289000001</v>
      </c>
      <c r="X13" s="355">
        <f>('Fringe Rates'!$C$33*(E13))/12*'Staffing Plan'!L12</f>
        <v>75.835712767500013</v>
      </c>
      <c r="Y13" s="124">
        <f t="shared" si="6"/>
        <v>17705.873175486005</v>
      </c>
      <c r="AA13" s="124">
        <f t="shared" si="0"/>
        <v>60672.282675486007</v>
      </c>
      <c r="AB13">
        <v>7</v>
      </c>
      <c r="AC13" s="120">
        <f t="shared" si="1"/>
        <v>0.41208640381007411</v>
      </c>
    </row>
    <row r="14" spans="1:29" x14ac:dyDescent="0.25">
      <c r="A14" t="str">
        <f>'Staffing Plan'!A13</f>
        <v>Padilla, Maria Alicia</v>
      </c>
      <c r="B14" s="229">
        <f>'Staffing Plan'!D13</f>
        <v>1</v>
      </c>
      <c r="C14" t="str">
        <f>'Staffing Plan'!F13</f>
        <v>Receptionist/Florence Crittenton</v>
      </c>
      <c r="E14" s="230">
        <f>'Staffing Plan'!X13</f>
        <v>23043.384999999998</v>
      </c>
      <c r="F14" s="124"/>
      <c r="G14" s="231">
        <v>1</v>
      </c>
      <c r="H14" s="120"/>
      <c r="I14" s="124">
        <f t="shared" si="2"/>
        <v>23043.384999999998</v>
      </c>
      <c r="K14" s="124">
        <f t="shared" si="3"/>
        <v>1428.6898699999999</v>
      </c>
      <c r="L14" s="124">
        <f t="shared" si="4"/>
        <v>334.12908249999998</v>
      </c>
      <c r="M14" s="355">
        <f>IF('Staffing Plan'!S13=1,'Fringe Rates'!$C$10*E14,0)</f>
        <v>158.99935649999998</v>
      </c>
      <c r="N14" s="124">
        <f t="shared" si="5"/>
        <v>1189.0386659999999</v>
      </c>
      <c r="O14" s="355">
        <f>('Fringe Rates'!$C$13*(E14))/12*'Staffing Plan'!L13</f>
        <v>89.869201499999988</v>
      </c>
      <c r="P14" s="355">
        <f>('Fringe Rates'!$C$14*(E14))/12*'Staffing Plan'!L13</f>
        <v>75.144478484999993</v>
      </c>
      <c r="Q14" s="355">
        <f>VLOOKUP('Staffing Plan'!M13,'Fringe Rates'!$B$16:$C$25,2)/12*'Staffing Plan'!L13*'Staffing Plan'!B13*'Staffing Plan'!D13</f>
        <v>4433.6400000000003</v>
      </c>
      <c r="R14" s="355">
        <f>(IF('Staffing Plan'!N13=0,0,IF('Staffing Plan'!N13=1,'Fringe Rates'!$C$27,'Fringe Rates'!$C$28)))/12*'Staffing Plan'!L13*'Staffing Plan'!B13*'Staffing Plan'!D13</f>
        <v>116.10000000000001</v>
      </c>
      <c r="S14" s="355">
        <f>(IF('Staffing Plan'!O13=0,0,IF('Staffing Plan'!O13=1,'Fringe Rates'!$C$29,'Fringe Rates'!$C$30)))/12*'Staffing Plan'!L13*'Staffing Plan'!B13*'Staffing Plan'!D13</f>
        <v>7.5</v>
      </c>
      <c r="T14" s="355">
        <f>IF('Staffing Plan'!P13=0,0,IF('Staffing Plan'!P13=1,'Fringe Rates'!$C$26))/12*'Staffing Plan'!L13*'Staffing Plan'!B13*'Staffing Plan'!D13</f>
        <v>8.58</v>
      </c>
      <c r="U14" s="124">
        <f>('Fringe Rates'!$C$31*B14)*'Staffing Plan'!L13*'Staffing Plan'!B13</f>
        <v>7.92</v>
      </c>
      <c r="V14" s="124">
        <f>((I14*'Staffing Plan'!H13)*('Staffing Plan'!I13))/2</f>
        <v>460.86769999999996</v>
      </c>
      <c r="W14" s="355">
        <f>('Fringe Rates'!$C$15*(E14))/12*'Staffing Plan'!L13</f>
        <v>6.0373668700000005</v>
      </c>
      <c r="X14" s="355">
        <f>('Fringe Rates'!$C$33*(E14))/12*'Staffing Plan'!L13</f>
        <v>40.671574524999997</v>
      </c>
      <c r="Y14" s="124">
        <f t="shared" si="6"/>
        <v>8357.1872963800015</v>
      </c>
      <c r="AA14" s="124">
        <f t="shared" si="0"/>
        <v>31400.57229638</v>
      </c>
      <c r="AB14">
        <v>7</v>
      </c>
      <c r="AC14" s="120">
        <f t="shared" si="1"/>
        <v>0.36267185990165951</v>
      </c>
    </row>
    <row r="15" spans="1:29" x14ac:dyDescent="0.25">
      <c r="A15" t="str">
        <f>'Staffing Plan'!A14</f>
        <v>Ramirez, Ramona D</v>
      </c>
      <c r="B15" s="229">
        <f>'Staffing Plan'!D14</f>
        <v>1</v>
      </c>
      <c r="C15" t="str">
        <f>'Staffing Plan'!F14</f>
        <v>Food Services Associate - Flocrit</v>
      </c>
      <c r="E15" s="230">
        <f>'Staffing Plan'!X14</f>
        <v>24086.400000000001</v>
      </c>
      <c r="F15" s="124"/>
      <c r="G15" s="231">
        <v>1</v>
      </c>
      <c r="H15" s="120"/>
      <c r="I15" s="124">
        <f t="shared" si="2"/>
        <v>24086.400000000001</v>
      </c>
      <c r="K15" s="124">
        <f t="shared" si="3"/>
        <v>1493.3568</v>
      </c>
      <c r="L15" s="124">
        <f t="shared" si="4"/>
        <v>349.25280000000004</v>
      </c>
      <c r="M15" s="355">
        <f>IF('Staffing Plan'!S14=1,'Fringe Rates'!$C$10*E15,0)</f>
        <v>166.19616000000002</v>
      </c>
      <c r="N15" s="124">
        <f t="shared" si="5"/>
        <v>1242.85824</v>
      </c>
      <c r="O15" s="355">
        <f>('Fringe Rates'!$C$13*(E15))/12*'Staffing Plan'!L14</f>
        <v>93.936959999999999</v>
      </c>
      <c r="P15" s="355">
        <f>('Fringe Rates'!$C$14*(E15))/12*'Staffing Plan'!L14</f>
        <v>78.545750400000003</v>
      </c>
      <c r="Q15" s="355">
        <f>VLOOKUP('Staffing Plan'!M14,'Fringe Rates'!$B$16:$C$25,2)/12*'Staffing Plan'!L14*'Staffing Plan'!B14*'Staffing Plan'!D14</f>
        <v>8102.82</v>
      </c>
      <c r="R15" s="355">
        <f>(IF('Staffing Plan'!N14=0,0,IF('Staffing Plan'!N14=1,'Fringe Rates'!$C$27,'Fringe Rates'!$C$28)))/12*'Staffing Plan'!L14*'Staffing Plan'!B14*'Staffing Plan'!D14</f>
        <v>356.94</v>
      </c>
      <c r="S15" s="355">
        <f>(IF('Staffing Plan'!O14=0,0,IF('Staffing Plan'!O14=1,'Fringe Rates'!$C$29,'Fringe Rates'!$C$30)))/12*'Staffing Plan'!L14*'Staffing Plan'!B14*'Staffing Plan'!D14</f>
        <v>28.14</v>
      </c>
      <c r="T15" s="355">
        <f>IF('Staffing Plan'!P14=0,0,IF('Staffing Plan'!P14=1,'Fringe Rates'!$C$26))/12*'Staffing Plan'!L14*'Staffing Plan'!B14*'Staffing Plan'!D14</f>
        <v>8.58</v>
      </c>
      <c r="U15" s="124">
        <f>('Fringe Rates'!$C$31*B15)*'Staffing Plan'!L14*'Staffing Plan'!B14</f>
        <v>7.92</v>
      </c>
      <c r="V15" s="124">
        <f>((I15*'Staffing Plan'!H14)*('Staffing Plan'!I14))/2</f>
        <v>602.16000000000008</v>
      </c>
      <c r="W15" s="355">
        <f>('Fringe Rates'!$C$15*(E15))/12*'Staffing Plan'!L14</f>
        <v>6.310636800000001</v>
      </c>
      <c r="X15" s="355">
        <f>('Fringe Rates'!$C$33*(E15))/12*'Staffing Plan'!L14</f>
        <v>42.512496000000006</v>
      </c>
      <c r="Y15" s="124">
        <f t="shared" si="6"/>
        <v>12579.5298432</v>
      </c>
      <c r="AA15" s="124">
        <f t="shared" si="0"/>
        <v>36665.9298432</v>
      </c>
      <c r="AB15">
        <v>7</v>
      </c>
      <c r="AC15" s="120">
        <f t="shared" si="1"/>
        <v>0.5222669159027501</v>
      </c>
    </row>
    <row r="16" spans="1:29" x14ac:dyDescent="0.25">
      <c r="A16" t="str">
        <f>'Staffing Plan'!A15</f>
        <v>Ruiz, Oscar</v>
      </c>
      <c r="B16" s="229">
        <f>'Staffing Plan'!D15</f>
        <v>1</v>
      </c>
      <c r="C16" t="str">
        <f>'Staffing Plan'!F15</f>
        <v>Facilities Supervisor</v>
      </c>
      <c r="E16" s="230">
        <f>'Staffing Plan'!X15</f>
        <v>14040</v>
      </c>
      <c r="F16" s="124"/>
      <c r="G16" s="231">
        <v>1</v>
      </c>
      <c r="H16" s="120"/>
      <c r="I16" s="124">
        <f t="shared" si="2"/>
        <v>14040</v>
      </c>
      <c r="K16" s="124">
        <f t="shared" si="3"/>
        <v>870.48</v>
      </c>
      <c r="L16" s="124">
        <f t="shared" si="4"/>
        <v>203.58</v>
      </c>
      <c r="M16" s="355">
        <f>IF('Staffing Plan'!S15=1,'Fringe Rates'!$C$10*E16,0)</f>
        <v>96.876000000000005</v>
      </c>
      <c r="N16" s="124">
        <f t="shared" si="5"/>
        <v>724.46400000000006</v>
      </c>
      <c r="O16" s="355">
        <f>('Fringe Rates'!$C$13*(E16))/12*'Staffing Plan'!L15</f>
        <v>54.756</v>
      </c>
      <c r="P16" s="355">
        <f>('Fringe Rates'!$C$14*(E16))/12*'Staffing Plan'!L15</f>
        <v>45.784440000000004</v>
      </c>
      <c r="Q16" s="355">
        <f>VLOOKUP('Staffing Plan'!M15,'Fringe Rates'!$B$16:$C$25,2)/12*'Staffing Plan'!L15*'Staffing Plan'!B15*'Staffing Plan'!D15</f>
        <v>2216.8200000000002</v>
      </c>
      <c r="R16" s="355">
        <f>(IF('Staffing Plan'!N15=0,0,IF('Staffing Plan'!N15=1,'Fringe Rates'!$C$27,'Fringe Rates'!$C$28)))/12*'Staffing Plan'!L15*'Staffing Plan'!B15*'Staffing Plan'!D15</f>
        <v>178.47</v>
      </c>
      <c r="S16" s="355">
        <f>(IF('Staffing Plan'!O15=0,0,IF('Staffing Plan'!O15=1,'Fringe Rates'!$C$29,'Fringe Rates'!$C$30)))/12*'Staffing Plan'!L15*'Staffing Plan'!B15*'Staffing Plan'!D15</f>
        <v>14.07</v>
      </c>
      <c r="T16" s="355">
        <f>IF('Staffing Plan'!P15=0,0,IF('Staffing Plan'!P15=1,'Fringe Rates'!$C$26))/12*'Staffing Plan'!L15*'Staffing Plan'!B15*'Staffing Plan'!D15</f>
        <v>4.29</v>
      </c>
      <c r="U16" s="124">
        <f>('Fringe Rates'!$C$31*B16)*'Staffing Plan'!L15*'Staffing Plan'!B15</f>
        <v>3.96</v>
      </c>
      <c r="V16" s="124">
        <f>((I16*'Staffing Plan'!H15)*('Staffing Plan'!I15))/2</f>
        <v>351</v>
      </c>
      <c r="W16" s="355">
        <f>('Fringe Rates'!$C$15*(E16))/12*'Staffing Plan'!L15</f>
        <v>3.6784800000000004</v>
      </c>
      <c r="X16" s="355">
        <f>('Fringe Rates'!$C$33*(E16))/12*'Staffing Plan'!L15</f>
        <v>24.7806</v>
      </c>
      <c r="Y16" s="124">
        <f t="shared" si="6"/>
        <v>4793.0095199999996</v>
      </c>
      <c r="AA16" s="124">
        <f t="shared" si="0"/>
        <v>18833.00952</v>
      </c>
      <c r="AB16">
        <v>7</v>
      </c>
      <c r="AC16" s="120">
        <f t="shared" si="1"/>
        <v>0.34138244444444443</v>
      </c>
    </row>
    <row r="17" spans="1:30" x14ac:dyDescent="0.25">
      <c r="A17" t="str">
        <f>'Staffing Plan'!A16</f>
        <v>Teague, Michelle N</v>
      </c>
      <c r="B17" s="229">
        <f>'Staffing Plan'!D16</f>
        <v>1</v>
      </c>
      <c r="C17" t="str">
        <f>'Staffing Plan'!F16</f>
        <v>Support Services Manager</v>
      </c>
      <c r="E17" s="230">
        <f>'Staffing Plan'!X16</f>
        <v>16955.64</v>
      </c>
      <c r="F17" s="124"/>
      <c r="G17" s="231">
        <v>1</v>
      </c>
      <c r="H17" s="120"/>
      <c r="I17" s="124">
        <f t="shared" si="2"/>
        <v>16955.64</v>
      </c>
      <c r="K17" s="124">
        <f t="shared" si="3"/>
        <v>1051.2496799999999</v>
      </c>
      <c r="L17" s="124">
        <f t="shared" si="4"/>
        <v>245.85678000000001</v>
      </c>
      <c r="M17" s="355">
        <f>IF('Staffing Plan'!S16=1,'Fringe Rates'!$C$10*E17,0)</f>
        <v>116.993916</v>
      </c>
      <c r="N17" s="124">
        <f t="shared" si="5"/>
        <v>874.911024</v>
      </c>
      <c r="O17" s="355">
        <f>('Fringe Rates'!$C$13*(E17))/12*'Staffing Plan'!L16</f>
        <v>66.126995999999991</v>
      </c>
      <c r="P17" s="355">
        <f>('Fringe Rates'!$C$14*(E17))/12*'Staffing Plan'!L16</f>
        <v>55.292342040000008</v>
      </c>
      <c r="Q17" s="355">
        <f>VLOOKUP('Staffing Plan'!M16,'Fringe Rates'!$B$16:$C$25,2)/12*'Staffing Plan'!L16*'Staffing Plan'!B16*'Staffing Plan'!D16</f>
        <v>2216.8200000000002</v>
      </c>
      <c r="R17" s="355">
        <f>(IF('Staffing Plan'!N16=0,0,IF('Staffing Plan'!N16=1,'Fringe Rates'!$C$27,'Fringe Rates'!$C$28)))/12*'Staffing Plan'!L16*'Staffing Plan'!B16*'Staffing Plan'!D16</f>
        <v>58.050000000000004</v>
      </c>
      <c r="S17" s="355">
        <f>(IF('Staffing Plan'!O16=0,0,IF('Staffing Plan'!O16=1,'Fringe Rates'!$C$29,'Fringe Rates'!$C$30)))/12*'Staffing Plan'!L16*'Staffing Plan'!B16*'Staffing Plan'!D16</f>
        <v>3.75</v>
      </c>
      <c r="T17" s="355">
        <f>IF('Staffing Plan'!P16=0,0,IF('Staffing Plan'!P16=1,'Fringe Rates'!$C$26))/12*'Staffing Plan'!L16*'Staffing Plan'!B16*'Staffing Plan'!D16</f>
        <v>4.29</v>
      </c>
      <c r="U17" s="124">
        <f>('Fringe Rates'!$C$31*B17)*'Staffing Plan'!L16*'Staffing Plan'!B16</f>
        <v>3.96</v>
      </c>
      <c r="V17" s="124">
        <f>((I17*'Staffing Plan'!H16)*('Staffing Plan'!I16))/2</f>
        <v>339.11279999999999</v>
      </c>
      <c r="W17" s="355">
        <f>('Fringe Rates'!$C$15*(E17))/12*'Staffing Plan'!L16</f>
        <v>4.4423776799999999</v>
      </c>
      <c r="X17" s="355">
        <f>('Fringe Rates'!$C$33*(E17))/12*'Staffing Plan'!L16</f>
        <v>29.926704600000001</v>
      </c>
      <c r="Y17" s="124">
        <f t="shared" si="6"/>
        <v>5070.7826203200011</v>
      </c>
      <c r="AA17" s="124">
        <f t="shared" si="0"/>
        <v>22026.422620320001</v>
      </c>
      <c r="AB17">
        <v>7</v>
      </c>
      <c r="AC17" s="120">
        <f t="shared" si="1"/>
        <v>0.29906170574039087</v>
      </c>
    </row>
    <row r="18" spans="1:30" x14ac:dyDescent="0.25">
      <c r="A18" t="str">
        <f>'Staffing Plan'!A17</f>
        <v>Chelsia Stallworth</v>
      </c>
      <c r="B18" s="229">
        <f>'Staffing Plan'!D17</f>
        <v>1</v>
      </c>
      <c r="C18" t="str">
        <f>'Staffing Plan'!F17</f>
        <v>Principal</v>
      </c>
      <c r="E18" s="230">
        <f>'Staffing Plan'!X17</f>
        <v>74160</v>
      </c>
      <c r="F18" s="124"/>
      <c r="G18" s="231">
        <v>1</v>
      </c>
      <c r="H18" s="120"/>
      <c r="I18" s="124">
        <f t="shared" si="2"/>
        <v>74160</v>
      </c>
      <c r="K18" s="124">
        <f t="shared" si="3"/>
        <v>4597.92</v>
      </c>
      <c r="L18" s="124">
        <f t="shared" si="4"/>
        <v>1075.3200000000002</v>
      </c>
      <c r="M18" s="355">
        <f>IF('Staffing Plan'!S17=1,'Fringe Rates'!$C$10*E18,0)</f>
        <v>511.70400000000001</v>
      </c>
      <c r="N18" s="124">
        <f t="shared" si="5"/>
        <v>3826.6559999999999</v>
      </c>
      <c r="O18" s="355">
        <f>('Fringe Rates'!$C$13*(E18))/12*'Staffing Plan'!L17</f>
        <v>192.816</v>
      </c>
      <c r="P18" s="355">
        <f>('Fringe Rates'!$C$14*(E18))/12*'Staffing Plan'!L17</f>
        <v>161.22384</v>
      </c>
      <c r="Q18" s="355">
        <f>VLOOKUP('Staffing Plan'!M17,'Fringe Rates'!$B$16:$C$25,2)/12*'Staffing Plan'!L17*'Staffing Plan'!B17*'Staffing Plan'!D17</f>
        <v>4679.8827680000004</v>
      </c>
      <c r="R18" s="355">
        <f>(IF('Staffing Plan'!N17=0,0,IF('Staffing Plan'!N17=1,'Fringe Rates'!$C$27,'Fringe Rates'!$C$28)))/12*'Staffing Plan'!L17*'Staffing Plan'!B17*'Staffing Plan'!D17</f>
        <v>154.80000000000001</v>
      </c>
      <c r="S18" s="355">
        <f>(IF('Staffing Plan'!O17=0,0,IF('Staffing Plan'!O17=1,'Fringe Rates'!$C$29,'Fringe Rates'!$C$30)))/12*'Staffing Plan'!L17*'Staffing Plan'!B17*'Staffing Plan'!D17</f>
        <v>10</v>
      </c>
      <c r="T18" s="355">
        <f>IF('Staffing Plan'!P17=0,0,IF('Staffing Plan'!P17=1,'Fringe Rates'!$C$26))/12*'Staffing Plan'!L17*'Staffing Plan'!B17*'Staffing Plan'!D17</f>
        <v>11.44</v>
      </c>
      <c r="U18" s="124">
        <f>('Fringe Rates'!$C$31*B18)*'Staffing Plan'!L17*'Staffing Plan'!B17</f>
        <v>10.56</v>
      </c>
      <c r="V18" s="124">
        <f>((I18*'Staffing Plan'!H17)*('Staffing Plan'!I17))/2</f>
        <v>0</v>
      </c>
      <c r="W18" s="355">
        <f>('Fringe Rates'!$C$15*(E18))/12*'Staffing Plan'!L17</f>
        <v>12.953280000000001</v>
      </c>
      <c r="X18" s="355">
        <f>('Fringe Rates'!$C$33*(E18))/12*'Staffing Plan'!L17</f>
        <v>87.261600000000001</v>
      </c>
      <c r="Y18" s="124">
        <f t="shared" si="6"/>
        <v>15332.537487999998</v>
      </c>
      <c r="AA18" s="124">
        <f t="shared" si="0"/>
        <v>89492.537488000002</v>
      </c>
      <c r="AB18">
        <v>7</v>
      </c>
      <c r="AC18" s="120">
        <f t="shared" si="1"/>
        <v>0.20674942675296654</v>
      </c>
    </row>
    <row r="19" spans="1:30" x14ac:dyDescent="0.25">
      <c r="A19" t="str">
        <f>'Staffing Plan'!A18</f>
        <v xml:space="preserve">Vacant </v>
      </c>
      <c r="B19" s="229">
        <f>'Staffing Plan'!D18</f>
        <v>1</v>
      </c>
      <c r="C19" t="str">
        <f>'Staffing Plan'!F18</f>
        <v>Superintendent</v>
      </c>
      <c r="E19" s="230">
        <f>'Staffing Plan'!X18</f>
        <v>10800</v>
      </c>
      <c r="F19" s="124"/>
      <c r="G19" s="231">
        <v>1</v>
      </c>
      <c r="H19" s="120"/>
      <c r="I19" s="124">
        <f t="shared" si="2"/>
        <v>10800</v>
      </c>
      <c r="K19" s="124">
        <f t="shared" si="3"/>
        <v>669.6</v>
      </c>
      <c r="L19" s="124">
        <f t="shared" si="4"/>
        <v>156.6</v>
      </c>
      <c r="M19" s="355">
        <f>IF('Staffing Plan'!S18=1,'Fringe Rates'!$C$10*E19,0)</f>
        <v>74.52</v>
      </c>
      <c r="N19" s="124">
        <f t="shared" si="5"/>
        <v>557.28</v>
      </c>
      <c r="O19" s="355">
        <f>('Fringe Rates'!$C$13*(E19))/12*'Staffing Plan'!L18</f>
        <v>28.08</v>
      </c>
      <c r="P19" s="355">
        <f>('Fringe Rates'!$C$14*(E19))/12*'Staffing Plan'!L18</f>
        <v>23.479200000000002</v>
      </c>
      <c r="Q19" s="355">
        <f>VLOOKUP('Staffing Plan'!M18,'Fringe Rates'!$B$16:$C$25,2)/12*'Staffing Plan'!L18*'Staffing Plan'!B18*'Staffing Plan'!D18</f>
        <v>981.44817120000016</v>
      </c>
      <c r="R19" s="355">
        <f>(IF('Staffing Plan'!N18=0,0,IF('Staffing Plan'!N18=1,'Fringe Rates'!$C$27,'Fringe Rates'!$C$28)))/12*'Staffing Plan'!L18*'Staffing Plan'!B18*'Staffing Plan'!D18</f>
        <v>47.592000000000006</v>
      </c>
      <c r="S19" s="355">
        <f>(IF('Staffing Plan'!O18=0,0,IF('Staffing Plan'!O18=1,'Fringe Rates'!$C$29,'Fringe Rates'!$C$30)))/12*'Staffing Plan'!L18*'Staffing Plan'!B18*'Staffing Plan'!D18</f>
        <v>3.7520000000000007</v>
      </c>
      <c r="T19" s="355">
        <f>IF('Staffing Plan'!P18=0,0,IF('Staffing Plan'!P18=1,'Fringe Rates'!$C$26))/12*'Staffing Plan'!L18*'Staffing Plan'!B18*'Staffing Plan'!D18</f>
        <v>1.1439999999999999</v>
      </c>
      <c r="U19" s="124">
        <f>('Fringe Rates'!$C$31*B19)*'Staffing Plan'!L18*'Staffing Plan'!B18</f>
        <v>1.056</v>
      </c>
      <c r="V19" s="124">
        <f>((I19*'Staffing Plan'!H18)*('Staffing Plan'!I18))/2</f>
        <v>0</v>
      </c>
      <c r="W19" s="355">
        <f>('Fringe Rates'!$C$15*(E19))/12*'Staffing Plan'!L18</f>
        <v>1.8864000000000001</v>
      </c>
      <c r="X19" s="355">
        <f>('Fringe Rates'!$C$33*(E19))/12*'Staffing Plan'!L18</f>
        <v>12.708</v>
      </c>
      <c r="Y19" s="124">
        <f t="shared" si="6"/>
        <v>2559.1457712000001</v>
      </c>
      <c r="AA19" s="124">
        <f t="shared" si="0"/>
        <v>13359.145771200001</v>
      </c>
      <c r="AB19">
        <v>7</v>
      </c>
      <c r="AC19" s="120">
        <f t="shared" si="1"/>
        <v>0.23695794177777779</v>
      </c>
    </row>
    <row r="20" spans="1:30" x14ac:dyDescent="0.25">
      <c r="A20">
        <f>'Staffing Plan'!A19</f>
        <v>0</v>
      </c>
      <c r="B20" s="229">
        <f>'Staffing Plan'!D19</f>
        <v>1</v>
      </c>
      <c r="C20">
        <f>'Staffing Plan'!F19</f>
        <v>0</v>
      </c>
      <c r="E20" s="230">
        <f>'Staffing Plan'!X19</f>
        <v>0</v>
      </c>
      <c r="F20" s="124"/>
      <c r="G20" s="231">
        <v>1</v>
      </c>
      <c r="H20" s="120"/>
      <c r="I20" s="124">
        <f t="shared" si="2"/>
        <v>0</v>
      </c>
      <c r="K20" s="124">
        <f t="shared" si="3"/>
        <v>0</v>
      </c>
      <c r="L20" s="124">
        <f t="shared" si="4"/>
        <v>0</v>
      </c>
      <c r="M20" s="355">
        <f>IF('Staffing Plan'!S19=1,'Fringe Rates'!$C$10*E20,0)</f>
        <v>0</v>
      </c>
      <c r="N20" s="124">
        <f t="shared" si="5"/>
        <v>0</v>
      </c>
      <c r="O20" s="355">
        <f>('Fringe Rates'!$C$13*(E20))/12*'Staffing Plan'!L19</f>
        <v>0</v>
      </c>
      <c r="P20" s="355">
        <f>('Fringe Rates'!$C$14*(E20))/12*'Staffing Plan'!L19</f>
        <v>0</v>
      </c>
      <c r="Q20" s="355">
        <f>VLOOKUP('Staffing Plan'!M19,'Fringe Rates'!$B$16:$C$25,2)/12*'Staffing Plan'!L19*'Staffing Plan'!B19*'Staffing Plan'!D19</f>
        <v>2.5999999999999999E-3</v>
      </c>
      <c r="R20" s="355">
        <f>(IF('Staffing Plan'!N19=0,0,IF('Staffing Plan'!N19=1,'Fringe Rates'!$C$27,'Fringe Rates'!$C$28)))/12*'Staffing Plan'!L19*'Staffing Plan'!B19*'Staffing Plan'!D19</f>
        <v>0</v>
      </c>
      <c r="S20" s="355">
        <f>(IF('Staffing Plan'!O19=0,0,IF('Staffing Plan'!O19=1,'Fringe Rates'!$C$29,'Fringe Rates'!$C$30)))/12*'Staffing Plan'!L19*'Staffing Plan'!B19*'Staffing Plan'!D19</f>
        <v>0</v>
      </c>
      <c r="T20" s="355">
        <f>IF('Staffing Plan'!P19=0,0,IF('Staffing Plan'!P19=1,'Fringe Rates'!$C$26))/12*'Staffing Plan'!L19*'Staffing Plan'!B19*'Staffing Plan'!D19</f>
        <v>17.16</v>
      </c>
      <c r="U20" s="124">
        <f>('Fringe Rates'!$C$31*B20)*'Staffing Plan'!L19*'Staffing Plan'!B19</f>
        <v>15.84</v>
      </c>
      <c r="V20" s="124">
        <f>((I20*'Staffing Plan'!H19)*('Staffing Plan'!I19))/2</f>
        <v>0</v>
      </c>
      <c r="W20" s="355">
        <f>('Fringe Rates'!$C$15*(E20))/12*'Staffing Plan'!L19</f>
        <v>0</v>
      </c>
      <c r="X20" s="355">
        <f>('Fringe Rates'!$C$33*(E20))/12*'Staffing Plan'!L19</f>
        <v>0</v>
      </c>
      <c r="Y20" s="124">
        <f t="shared" si="6"/>
        <v>33.002600000000001</v>
      </c>
      <c r="AA20" s="124">
        <f t="shared" si="0"/>
        <v>33.002600000000001</v>
      </c>
      <c r="AB20">
        <v>7</v>
      </c>
      <c r="AC20" s="120" t="e">
        <f t="shared" si="1"/>
        <v>#DIV/0!</v>
      </c>
    </row>
    <row r="21" spans="1:30" x14ac:dyDescent="0.25">
      <c r="A21">
        <f>'Staffing Plan'!A20</f>
        <v>0</v>
      </c>
      <c r="B21" s="229">
        <f>'Staffing Plan'!D20</f>
        <v>1</v>
      </c>
      <c r="C21">
        <f>'Staffing Plan'!F20</f>
        <v>0</v>
      </c>
      <c r="E21" s="230">
        <f>'Staffing Plan'!X20</f>
        <v>0</v>
      </c>
      <c r="F21" s="124"/>
      <c r="G21" s="231">
        <v>1</v>
      </c>
      <c r="H21" s="120"/>
      <c r="I21" s="124">
        <f t="shared" si="2"/>
        <v>0</v>
      </c>
      <c r="K21" s="124">
        <f t="shared" si="3"/>
        <v>0</v>
      </c>
      <c r="L21" s="124">
        <f t="shared" si="4"/>
        <v>0</v>
      </c>
      <c r="M21" s="355">
        <f>IF('Staffing Plan'!S20=1,'Fringe Rates'!$C$10*E21,0)</f>
        <v>0</v>
      </c>
      <c r="N21" s="124">
        <f t="shared" si="5"/>
        <v>0</v>
      </c>
      <c r="O21" s="355">
        <f>('Fringe Rates'!$C$13*(E21))/12*'Staffing Plan'!L20</f>
        <v>0</v>
      </c>
      <c r="P21" s="355">
        <f>('Fringe Rates'!$C$14*(E21))/12*'Staffing Plan'!L20</f>
        <v>0</v>
      </c>
      <c r="Q21" s="355">
        <f>VLOOKUP('Staffing Plan'!M20,'Fringe Rates'!$B$16:$C$25,2)/12*'Staffing Plan'!L20*'Staffing Plan'!B20*'Staffing Plan'!D20</f>
        <v>1.7333333333333333E-3</v>
      </c>
      <c r="R21" s="355">
        <f>(IF('Staffing Plan'!N20=0,0,IF('Staffing Plan'!N20=1,'Fringe Rates'!$C$27,'Fringe Rates'!$C$28)))/12*'Staffing Plan'!L20*'Staffing Plan'!B20*'Staffing Plan'!D20</f>
        <v>0</v>
      </c>
      <c r="S21" s="355">
        <f>(IF('Staffing Plan'!O20=0,0,IF('Staffing Plan'!O20=1,'Fringe Rates'!$C$29,'Fringe Rates'!$C$30)))/12*'Staffing Plan'!L20*'Staffing Plan'!B20*'Staffing Plan'!D20</f>
        <v>0</v>
      </c>
      <c r="T21" s="355">
        <f>IF('Staffing Plan'!P20=0,0,IF('Staffing Plan'!P20=1,'Fringe Rates'!$C$26))/12*'Staffing Plan'!L20*'Staffing Plan'!B20*'Staffing Plan'!D20</f>
        <v>11.44</v>
      </c>
      <c r="U21" s="124">
        <f>('Fringe Rates'!$C$31*B21)*'Staffing Plan'!L20*'Staffing Plan'!B20</f>
        <v>10.56</v>
      </c>
      <c r="V21" s="124">
        <f>((I21*'Staffing Plan'!H20)*('Staffing Plan'!I20))/2</f>
        <v>0</v>
      </c>
      <c r="W21" s="355">
        <f>('Fringe Rates'!$C$15*(E21))/12*'Staffing Plan'!L20</f>
        <v>0</v>
      </c>
      <c r="X21" s="355">
        <f>('Fringe Rates'!$C$33*(E21))/12*'Staffing Plan'!L20</f>
        <v>0</v>
      </c>
      <c r="Y21" s="124">
        <f t="shared" si="6"/>
        <v>22.001733333333334</v>
      </c>
      <c r="AA21" s="124">
        <f t="shared" si="0"/>
        <v>22.001733333333334</v>
      </c>
      <c r="AB21">
        <v>7</v>
      </c>
      <c r="AC21" s="120" t="e">
        <f t="shared" si="1"/>
        <v>#DIV/0!</v>
      </c>
    </row>
    <row r="22" spans="1:30" x14ac:dyDescent="0.25">
      <c r="A22" t="str">
        <f>'Staffing Plan'!A21</f>
        <v>Vacant</v>
      </c>
      <c r="B22" s="229">
        <f>'Staffing Plan'!D21</f>
        <v>1</v>
      </c>
      <c r="C22" t="str">
        <f>'Staffing Plan'!F21</f>
        <v xml:space="preserve">Van Driver Stipend </v>
      </c>
      <c r="E22" s="230">
        <f>'Staffing Plan'!X21</f>
        <v>5000</v>
      </c>
      <c r="F22" s="124"/>
      <c r="G22" s="231">
        <v>1</v>
      </c>
      <c r="H22" s="120"/>
      <c r="I22" s="124">
        <f t="shared" si="2"/>
        <v>5000</v>
      </c>
      <c r="K22" s="124">
        <f t="shared" si="3"/>
        <v>310</v>
      </c>
      <c r="L22" s="124">
        <f t="shared" si="4"/>
        <v>72.5</v>
      </c>
      <c r="M22" s="355">
        <f>IF('Staffing Plan'!S21=1,'Fringe Rates'!$C$10*E22,0)</f>
        <v>34.5</v>
      </c>
      <c r="N22" s="124">
        <f t="shared" si="5"/>
        <v>258</v>
      </c>
      <c r="O22" s="355">
        <f>('Fringe Rates'!$C$13*(E22))/12*'Staffing Plan'!L21</f>
        <v>13</v>
      </c>
      <c r="P22" s="355">
        <f>('Fringe Rates'!$C$14*(E22))/12*'Staffing Plan'!L21</f>
        <v>10.87</v>
      </c>
      <c r="Q22" s="355">
        <f>VLOOKUP('Staffing Plan'!M21,'Fringe Rates'!$B$16:$C$25,2)/12*'Staffing Plan'!L21*'Staffing Plan'!B21*'Staffing Plan'!D21</f>
        <v>1.7333333333333333E-3</v>
      </c>
      <c r="R22" s="355">
        <f>(IF('Staffing Plan'!N21=0,0,IF('Staffing Plan'!N21=1,'Fringe Rates'!$C$27,'Fringe Rates'!$C$28)))/12*'Staffing Plan'!L21*'Staffing Plan'!B21*'Staffing Plan'!D21</f>
        <v>0</v>
      </c>
      <c r="S22" s="355">
        <f>(IF('Staffing Plan'!O21=0,0,IF('Staffing Plan'!O21=1,'Fringe Rates'!$C$29,'Fringe Rates'!$C$30)))/12*'Staffing Plan'!L21*'Staffing Plan'!B21*'Staffing Plan'!D21</f>
        <v>0</v>
      </c>
      <c r="T22" s="355">
        <f>IF('Staffing Plan'!P21=0,0,IF('Staffing Plan'!P21=1,'Fringe Rates'!$C$26))/12*'Staffing Plan'!L21*'Staffing Plan'!B21*'Staffing Plan'!D21</f>
        <v>11.44</v>
      </c>
      <c r="U22" s="124">
        <f>('Fringe Rates'!$C$31*B22)*'Staffing Plan'!L21*'Staffing Plan'!B21</f>
        <v>10.56</v>
      </c>
      <c r="V22" s="124">
        <f>((I22*'Staffing Plan'!H21)*('Staffing Plan'!I21))/2</f>
        <v>0</v>
      </c>
      <c r="W22" s="355">
        <f>('Fringe Rates'!$C$15*(E22))/12*'Staffing Plan'!L21</f>
        <v>0.87333333333333341</v>
      </c>
      <c r="X22" s="355">
        <f>('Fringe Rates'!$C$33*(E22))/12*'Staffing Plan'!L21</f>
        <v>5.8833333333333337</v>
      </c>
      <c r="Y22" s="124">
        <f t="shared" si="6"/>
        <v>727.62839999999994</v>
      </c>
      <c r="AA22" s="124">
        <f t="shared" si="0"/>
        <v>5727.6283999999996</v>
      </c>
      <c r="AB22">
        <v>7</v>
      </c>
      <c r="AC22" s="120">
        <f t="shared" si="1"/>
        <v>0.14552567999999999</v>
      </c>
    </row>
    <row r="23" spans="1:30" x14ac:dyDescent="0.25">
      <c r="A23">
        <f>'Staffing Plan'!A22</f>
        <v>0</v>
      </c>
      <c r="B23" s="229">
        <f>'Staffing Plan'!D22</f>
        <v>1</v>
      </c>
      <c r="C23">
        <f>'Staffing Plan'!F22</f>
        <v>0</v>
      </c>
      <c r="E23" s="230">
        <f>'Staffing Plan'!X22</f>
        <v>0</v>
      </c>
      <c r="F23" s="124"/>
      <c r="G23" s="231">
        <v>1</v>
      </c>
      <c r="H23" s="120"/>
      <c r="I23" s="124">
        <f t="shared" si="2"/>
        <v>0</v>
      </c>
      <c r="K23" s="124">
        <f t="shared" si="3"/>
        <v>0</v>
      </c>
      <c r="L23" s="124">
        <f t="shared" si="4"/>
        <v>0</v>
      </c>
      <c r="M23" s="355">
        <f>IF('Staffing Plan'!S22=1,'Fringe Rates'!$C$10*E23,0)</f>
        <v>0</v>
      </c>
      <c r="N23" s="124">
        <f t="shared" si="5"/>
        <v>0</v>
      </c>
      <c r="O23" s="355">
        <f>('Fringe Rates'!$C$13*(E23))/12*'Staffing Plan'!L22</f>
        <v>0</v>
      </c>
      <c r="P23" s="355">
        <f>('Fringe Rates'!$C$14*(E23))/12*'Staffing Plan'!L22</f>
        <v>0</v>
      </c>
      <c r="Q23" s="355">
        <f>VLOOKUP('Staffing Plan'!M22,'Fringe Rates'!$B$16:$C$25,2)/12*'Staffing Plan'!L22*'Staffing Plan'!B22*'Staffing Plan'!D22</f>
        <v>0</v>
      </c>
      <c r="R23" s="355">
        <f>(IF('Staffing Plan'!N22=0,0,IF('Staffing Plan'!N22=1,'Fringe Rates'!$C$27,'Fringe Rates'!$C$28)))/12*'Staffing Plan'!L22*'Staffing Plan'!B22*'Staffing Plan'!D22</f>
        <v>0</v>
      </c>
      <c r="S23" s="355">
        <f>(IF('Staffing Plan'!O22=0,0,IF('Staffing Plan'!O22=1,'Fringe Rates'!$C$29,'Fringe Rates'!$C$30)))/12*'Staffing Plan'!L22*'Staffing Plan'!B22*'Staffing Plan'!D22</f>
        <v>0</v>
      </c>
      <c r="T23" s="355">
        <f>IF('Staffing Plan'!P22=0,0,IF('Staffing Plan'!P22=1,'Fringe Rates'!$C$26))/12*'Staffing Plan'!L22*'Staffing Plan'!B22*'Staffing Plan'!D22</f>
        <v>0</v>
      </c>
      <c r="U23" s="124">
        <f>('Fringe Rates'!$C$31*B23)*'Staffing Plan'!L22*'Staffing Plan'!B22</f>
        <v>0</v>
      </c>
      <c r="V23" s="124">
        <f>((I23*'Staffing Plan'!H22)*('Staffing Plan'!I22))/2</f>
        <v>0</v>
      </c>
      <c r="W23" s="355">
        <f>('Fringe Rates'!$C$15*(E23))/12*'Staffing Plan'!L22</f>
        <v>0</v>
      </c>
      <c r="X23" s="355">
        <f>('Fringe Rates'!$C$33*(E23))/12*'Staffing Plan'!L22</f>
        <v>0</v>
      </c>
      <c r="Y23" s="124">
        <f t="shared" si="6"/>
        <v>0</v>
      </c>
      <c r="AA23" s="124">
        <f t="shared" si="0"/>
        <v>0</v>
      </c>
      <c r="AB23">
        <v>7</v>
      </c>
      <c r="AC23" s="120" t="e">
        <f t="shared" si="1"/>
        <v>#DIV/0!</v>
      </c>
    </row>
    <row r="24" spans="1:30" x14ac:dyDescent="0.25">
      <c r="A24" t="str">
        <f>'Staffing Plan'!A23</f>
        <v>Vacant</v>
      </c>
      <c r="B24" s="229">
        <f>'Staffing Plan'!D23</f>
        <v>1</v>
      </c>
      <c r="C24" t="str">
        <f>'Staffing Plan'!F23</f>
        <v>Athletic Stipend</v>
      </c>
      <c r="E24" s="230">
        <f>'Staffing Plan'!X23</f>
        <v>0</v>
      </c>
      <c r="F24" s="124"/>
      <c r="G24" s="231">
        <v>1</v>
      </c>
      <c r="H24" s="120"/>
      <c r="I24" s="124">
        <f t="shared" si="2"/>
        <v>0</v>
      </c>
      <c r="K24" s="124">
        <f t="shared" si="3"/>
        <v>0</v>
      </c>
      <c r="L24" s="124">
        <f t="shared" si="4"/>
        <v>0</v>
      </c>
      <c r="M24" s="355">
        <f>IF('Staffing Plan'!S23=1,'Fringe Rates'!$C$10*E24,0)</f>
        <v>0</v>
      </c>
      <c r="N24" s="124">
        <f t="shared" si="5"/>
        <v>0</v>
      </c>
      <c r="O24" s="355">
        <f>('Fringe Rates'!$C$13*(E24))/12*'Staffing Plan'!L23</f>
        <v>0</v>
      </c>
      <c r="P24" s="355">
        <f>('Fringe Rates'!$C$14*(E24))/12*'Staffing Plan'!L23</f>
        <v>0</v>
      </c>
      <c r="Q24" s="355">
        <f>VLOOKUP('Staffing Plan'!M23,'Fringe Rates'!$B$16:$C$25,2)/12*'Staffing Plan'!L23*'Staffing Plan'!B23*'Staffing Plan'!D23</f>
        <v>1.7333333333333333E-3</v>
      </c>
      <c r="R24" s="355">
        <f>(IF('Staffing Plan'!N23=0,0,IF('Staffing Plan'!N23=1,'Fringe Rates'!$C$27,'Fringe Rates'!$C$28)))/12*'Staffing Plan'!L23*'Staffing Plan'!B23*'Staffing Plan'!D23</f>
        <v>0</v>
      </c>
      <c r="S24" s="355">
        <f>(IF('Staffing Plan'!O23=0,0,IF('Staffing Plan'!O23=1,'Fringe Rates'!$C$29,'Fringe Rates'!$C$30)))/12*'Staffing Plan'!L23*'Staffing Plan'!B23*'Staffing Plan'!D23</f>
        <v>0</v>
      </c>
      <c r="T24" s="355">
        <f>IF('Staffing Plan'!P23=0,0,IF('Staffing Plan'!P23=1,'Fringe Rates'!$C$26))/12*'Staffing Plan'!L23*'Staffing Plan'!B23*'Staffing Plan'!D23</f>
        <v>11.44</v>
      </c>
      <c r="U24" s="124">
        <f>('Fringe Rates'!$C$31*B24)*'Staffing Plan'!L23*'Staffing Plan'!B23</f>
        <v>10.56</v>
      </c>
      <c r="V24" s="124">
        <f>((I24*'Staffing Plan'!H23)*('Staffing Plan'!I23))/2</f>
        <v>0</v>
      </c>
      <c r="W24" s="355">
        <f>('Fringe Rates'!$C$15*(E24))/12*'Staffing Plan'!L23</f>
        <v>0</v>
      </c>
      <c r="X24" s="355">
        <f>('Fringe Rates'!$C$33*(E24))/12*'Staffing Plan'!L23</f>
        <v>0</v>
      </c>
      <c r="Y24" s="124">
        <f t="shared" si="6"/>
        <v>22.001733333333334</v>
      </c>
      <c r="AA24" s="124">
        <f t="shared" si="0"/>
        <v>22.001733333333334</v>
      </c>
      <c r="AB24">
        <v>7</v>
      </c>
      <c r="AC24" s="120" t="e">
        <f t="shared" si="1"/>
        <v>#DIV/0!</v>
      </c>
    </row>
    <row r="25" spans="1:30" x14ac:dyDescent="0.25">
      <c r="A25" t="str">
        <f>'Staffing Plan'!A24</f>
        <v>CSF Performance Pay/ Avid Teaching</v>
      </c>
      <c r="B25" s="229">
        <f>'Staffing Plan'!D24</f>
        <v>1</v>
      </c>
      <c r="C25" t="str">
        <f>'Staffing Plan'!F24</f>
        <v>CSF Performance Pay/Avid Teaching</v>
      </c>
      <c r="E25" s="230">
        <f>'Staffing Plan'!X24</f>
        <v>6000</v>
      </c>
      <c r="F25" s="124"/>
      <c r="G25" s="231">
        <v>1</v>
      </c>
      <c r="H25" s="120"/>
      <c r="I25" s="124">
        <f t="shared" si="2"/>
        <v>6000</v>
      </c>
      <c r="K25" s="124">
        <f t="shared" si="3"/>
        <v>372</v>
      </c>
      <c r="L25" s="124">
        <f t="shared" si="4"/>
        <v>87</v>
      </c>
      <c r="M25" s="355">
        <f>IF('Staffing Plan'!S24=1,'Fringe Rates'!$C$10*E25,0)</f>
        <v>41.4</v>
      </c>
      <c r="N25" s="124">
        <f t="shared" si="5"/>
        <v>309.60000000000002</v>
      </c>
      <c r="O25" s="355">
        <f>('Fringe Rates'!$C$13*(E25))/12*'Staffing Plan'!L24</f>
        <v>15.6</v>
      </c>
      <c r="P25" s="355">
        <f>('Fringe Rates'!$C$14*(E25))/12*'Staffing Plan'!L24</f>
        <v>13.043999999999999</v>
      </c>
      <c r="Q25" s="355">
        <f>VLOOKUP('Staffing Plan'!M24,'Fringe Rates'!$B$16:$C$25,2)/12*'Staffing Plan'!L24*'Staffing Plan'!B24*'Staffing Plan'!D24</f>
        <v>1.7333333333333333E-3</v>
      </c>
      <c r="R25" s="355">
        <f>(IF('Staffing Plan'!N24=0,0,IF('Staffing Plan'!N24=1,'Fringe Rates'!$C$27,'Fringe Rates'!$C$28)))/12*'Staffing Plan'!L24*'Staffing Plan'!B24*'Staffing Plan'!D24</f>
        <v>0</v>
      </c>
      <c r="S25" s="355">
        <f>(IF('Staffing Plan'!O24=0,0,IF('Staffing Plan'!O24=1,'Fringe Rates'!$C$29,'Fringe Rates'!$C$30)))/12*'Staffing Plan'!L24*'Staffing Plan'!B24*'Staffing Plan'!D24</f>
        <v>0</v>
      </c>
      <c r="T25" s="355">
        <f>IF('Staffing Plan'!P24=0,0,IF('Staffing Plan'!P24=1,'Fringe Rates'!$C$26))/12*'Staffing Plan'!L24*'Staffing Plan'!B24*'Staffing Plan'!D24</f>
        <v>11.44</v>
      </c>
      <c r="U25" s="124">
        <f>('Fringe Rates'!$C$31*B25)*'Staffing Plan'!L24*'Staffing Plan'!B24</f>
        <v>10.56</v>
      </c>
      <c r="V25" s="124">
        <f>((I25*'Staffing Plan'!H24)*('Staffing Plan'!I24))/2</f>
        <v>0</v>
      </c>
      <c r="W25" s="355">
        <f>('Fringe Rates'!$C$15*(E25))/12*'Staffing Plan'!L24</f>
        <v>1.048</v>
      </c>
      <c r="X25" s="355">
        <f>('Fringe Rates'!$C$33*(E25))/12*'Staffing Plan'!L24</f>
        <v>7.06</v>
      </c>
      <c r="Y25" s="124">
        <f t="shared" si="6"/>
        <v>868.75373333333323</v>
      </c>
      <c r="AA25" s="124">
        <f t="shared" si="0"/>
        <v>6868.753733333333</v>
      </c>
      <c r="AC25" s="120">
        <f t="shared" si="1"/>
        <v>0.14479228888888887</v>
      </c>
    </row>
    <row r="26" spans="1:30" x14ac:dyDescent="0.25">
      <c r="A26" t="str">
        <f>'Staffing Plan'!A25</f>
        <v>Mares, Yizza</v>
      </c>
      <c r="B26" s="229">
        <f>'Staffing Plan'!D25</f>
        <v>1</v>
      </c>
      <c r="C26" t="str">
        <f>'Staffing Plan'!F25</f>
        <v>District Operations Administrator</v>
      </c>
      <c r="E26" s="230">
        <f>'Staffing Plan'!X25</f>
        <v>16000</v>
      </c>
      <c r="F26" s="124"/>
      <c r="G26" s="231">
        <v>1</v>
      </c>
      <c r="H26" s="120"/>
      <c r="I26" s="124">
        <f t="shared" si="2"/>
        <v>16000</v>
      </c>
      <c r="K26" s="124">
        <f t="shared" si="3"/>
        <v>992</v>
      </c>
      <c r="L26" s="124">
        <f t="shared" si="4"/>
        <v>232</v>
      </c>
      <c r="M26" s="355">
        <f>IF('Staffing Plan'!S25=1,'Fringe Rates'!$C$10*E26,0)</f>
        <v>110.39999999999999</v>
      </c>
      <c r="N26" s="124">
        <f t="shared" si="5"/>
        <v>825.6</v>
      </c>
      <c r="O26" s="355">
        <f>('Fringe Rates'!$C$13*(E26))/12*'Staffing Plan'!L25</f>
        <v>62.400000000000006</v>
      </c>
      <c r="P26" s="355">
        <f>('Fringe Rates'!$C$14*(E26))/12*'Staffing Plan'!L25</f>
        <v>52.176000000000002</v>
      </c>
      <c r="Q26" s="355">
        <f>VLOOKUP('Staffing Plan'!M25,'Fringe Rates'!$B$16:$C$25,2)/12*'Staffing Plan'!L25*'Staffing Plan'!B25*'Staffing Plan'!D25</f>
        <v>4912.344000000001</v>
      </c>
      <c r="R26" s="355">
        <f>(IF('Staffing Plan'!N25=0,0,IF('Staffing Plan'!N25=1,'Fringe Rates'!$C$27,'Fringe Rates'!$C$28)))/12*'Staffing Plan'!L25*'Staffing Plan'!B25*'Staffing Plan'!D25</f>
        <v>142.77600000000001</v>
      </c>
      <c r="S26" s="355">
        <f>(IF('Staffing Plan'!O25=0,0,IF('Staffing Plan'!O25=1,'Fringe Rates'!$C$29,'Fringe Rates'!$C$30)))/12*'Staffing Plan'!L25*'Staffing Plan'!B25*'Staffing Plan'!D25</f>
        <v>11.256</v>
      </c>
      <c r="T26" s="355">
        <f>IF('Staffing Plan'!P25=0,0,IF('Staffing Plan'!P25=1,'Fringe Rates'!$C$26))/12*'Staffing Plan'!L25*'Staffing Plan'!B25*'Staffing Plan'!D25</f>
        <v>3.4320000000000004</v>
      </c>
      <c r="U26" s="124">
        <f>('Fringe Rates'!$C$31*B26)*'Staffing Plan'!L25*'Staffing Plan'!B25</f>
        <v>3.1680000000000001</v>
      </c>
      <c r="V26" s="124">
        <f>((I26*'Staffing Plan'!H25)*('Staffing Plan'!I25))/2</f>
        <v>800</v>
      </c>
      <c r="W26" s="355">
        <f>('Fringe Rates'!$C$15*(E26))/12*'Staffing Plan'!L25</f>
        <v>4.1920000000000002</v>
      </c>
      <c r="X26" s="355">
        <f>('Fringe Rates'!$C$33*(E26))/12*'Staffing Plan'!L25</f>
        <v>28.240000000000002</v>
      </c>
      <c r="Y26" s="124">
        <f t="shared" si="6"/>
        <v>8179.9840000000004</v>
      </c>
      <c r="AA26" s="124">
        <f t="shared" si="0"/>
        <v>24179.984</v>
      </c>
      <c r="AB26" t="s">
        <v>325</v>
      </c>
      <c r="AC26" s="120">
        <f t="shared" si="1"/>
        <v>0.51124900000000006</v>
      </c>
    </row>
    <row r="27" spans="1:30" x14ac:dyDescent="0.25">
      <c r="A27" t="str">
        <f>'Staffing Plan'!A26</f>
        <v>Employee 18</v>
      </c>
      <c r="B27" s="229">
        <f>'Staffing Plan'!D26</f>
        <v>0</v>
      </c>
      <c r="C27" t="str">
        <f>'Staffing Plan'!F26</f>
        <v>Title</v>
      </c>
      <c r="E27" s="230">
        <f>'Staffing Plan'!X26</f>
        <v>0</v>
      </c>
      <c r="F27" s="124"/>
      <c r="G27" s="231">
        <v>1</v>
      </c>
      <c r="H27" s="120"/>
      <c r="I27" s="124">
        <f t="shared" si="2"/>
        <v>0</v>
      </c>
      <c r="K27" s="124">
        <f t="shared" si="3"/>
        <v>0</v>
      </c>
      <c r="L27" s="124">
        <f t="shared" si="4"/>
        <v>0</v>
      </c>
      <c r="M27" s="355">
        <f>IF('Staffing Plan'!S26=1,'Fringe Rates'!$C$10*E27,0)</f>
        <v>0</v>
      </c>
      <c r="N27" s="124">
        <f t="shared" si="5"/>
        <v>0</v>
      </c>
      <c r="O27" s="355">
        <f>('Fringe Rates'!$C$13*(E27))/12*'Staffing Plan'!L26</f>
        <v>0</v>
      </c>
      <c r="P27" s="355">
        <f>('Fringe Rates'!$C$14*(E27))/12*'Staffing Plan'!L26</f>
        <v>0</v>
      </c>
      <c r="Q27" s="355">
        <f>VLOOKUP('Staffing Plan'!M26,'Fringe Rates'!$B$16:$C$25,2)/12*'Staffing Plan'!L26*'Staffing Plan'!B26*'Staffing Plan'!D26</f>
        <v>0</v>
      </c>
      <c r="R27" s="355">
        <f>(IF('Staffing Plan'!N26=0,0,IF('Staffing Plan'!N26=1,'Fringe Rates'!$C$27,'Fringe Rates'!$C$28)))/12*'Staffing Plan'!L26*'Staffing Plan'!B26*'Staffing Plan'!D26</f>
        <v>0</v>
      </c>
      <c r="S27" s="355">
        <f>(IF('Staffing Plan'!O26=0,0,IF('Staffing Plan'!O26=1,'Fringe Rates'!$C$29,'Fringe Rates'!$C$30)))/12*'Staffing Plan'!L26*'Staffing Plan'!B26*'Staffing Plan'!D26</f>
        <v>0</v>
      </c>
      <c r="T27" s="355">
        <f>IF('Staffing Plan'!P26=0,0,IF('Staffing Plan'!P26=1,'Fringe Rates'!$C$26))/12*'Staffing Plan'!L26*'Staffing Plan'!B26*'Staffing Plan'!D26</f>
        <v>0</v>
      </c>
      <c r="U27" s="124">
        <f>('Fringe Rates'!$C$31*B27)*'Staffing Plan'!L26*'Staffing Plan'!B26</f>
        <v>0</v>
      </c>
      <c r="V27" s="124">
        <f>((I27*'Staffing Plan'!H26)*('Staffing Plan'!I26))/2</f>
        <v>0</v>
      </c>
      <c r="W27" s="355">
        <f>('Fringe Rates'!$C$15*(E27))/12*'Staffing Plan'!L26</f>
        <v>0</v>
      </c>
      <c r="X27" s="355">
        <f>('Fringe Rates'!$C$33*(E27))/12*'Staffing Plan'!L26</f>
        <v>0</v>
      </c>
      <c r="Y27" s="124">
        <f t="shared" si="6"/>
        <v>0</v>
      </c>
      <c r="AA27" s="124">
        <f t="shared" si="0"/>
        <v>0</v>
      </c>
      <c r="AB27">
        <v>7</v>
      </c>
      <c r="AC27" s="120" t="e">
        <f t="shared" si="1"/>
        <v>#DIV/0!</v>
      </c>
      <c r="AD27" s="124"/>
    </row>
    <row r="28" spans="1:30" x14ac:dyDescent="0.25">
      <c r="A28" t="str">
        <f>'Staffing Plan'!A27</f>
        <v>Employee 19</v>
      </c>
      <c r="B28" s="229">
        <f>'Staffing Plan'!D27</f>
        <v>0</v>
      </c>
      <c r="C28" t="str">
        <f>'Staffing Plan'!F27</f>
        <v>Title</v>
      </c>
      <c r="E28" s="230">
        <f>'Staffing Plan'!X27</f>
        <v>0</v>
      </c>
      <c r="F28" s="124"/>
      <c r="G28" s="231">
        <v>1</v>
      </c>
      <c r="H28" s="120"/>
      <c r="I28" s="124">
        <f t="shared" si="2"/>
        <v>0</v>
      </c>
      <c r="K28" s="124">
        <f t="shared" si="3"/>
        <v>0</v>
      </c>
      <c r="L28" s="124">
        <f t="shared" si="4"/>
        <v>0</v>
      </c>
      <c r="M28" s="355">
        <f>IF('Staffing Plan'!S27=1,'Fringe Rates'!$C$10*E28,0)</f>
        <v>0</v>
      </c>
      <c r="N28" s="124">
        <f t="shared" si="5"/>
        <v>0</v>
      </c>
      <c r="O28" s="355">
        <f>('Fringe Rates'!$C$13*(E28))/12*'Staffing Plan'!L27</f>
        <v>0</v>
      </c>
      <c r="P28" s="355">
        <f>('Fringe Rates'!$C$14*(E28))/12*'Staffing Plan'!L27</f>
        <v>0</v>
      </c>
      <c r="Q28" s="355">
        <f>VLOOKUP('Staffing Plan'!M27,'Fringe Rates'!$B$16:$C$25,2)/12*'Staffing Plan'!L27*'Staffing Plan'!B27*'Staffing Plan'!D27</f>
        <v>0</v>
      </c>
      <c r="R28" s="355">
        <f>(IF('Staffing Plan'!N27=0,0,IF('Staffing Plan'!N27=1,'Fringe Rates'!$C$27,'Fringe Rates'!$C$28)))/12*'Staffing Plan'!L27*'Staffing Plan'!B27*'Staffing Plan'!D27</f>
        <v>0</v>
      </c>
      <c r="S28" s="355">
        <f>(IF('Staffing Plan'!O27=0,0,IF('Staffing Plan'!O27=1,'Fringe Rates'!$C$29,'Fringe Rates'!$C$30)))/12*'Staffing Plan'!L27*'Staffing Plan'!B27*'Staffing Plan'!D27</f>
        <v>0</v>
      </c>
      <c r="T28" s="355">
        <f>IF('Staffing Plan'!P27=0,0,IF('Staffing Plan'!P27=1,'Fringe Rates'!$C$26))/12*'Staffing Plan'!L27*'Staffing Plan'!B27*'Staffing Plan'!D27</f>
        <v>0</v>
      </c>
      <c r="U28" s="124">
        <f>('Fringe Rates'!$C$31*B28)*'Staffing Plan'!L27*'Staffing Plan'!B27</f>
        <v>0</v>
      </c>
      <c r="V28" s="124">
        <f>((I28*'Staffing Plan'!H27)*('Staffing Plan'!I27))/2</f>
        <v>0</v>
      </c>
      <c r="W28" s="355">
        <f>('Fringe Rates'!$C$15*(E28))/12*'Staffing Plan'!L27</f>
        <v>0</v>
      </c>
      <c r="X28" s="355">
        <f>('Fringe Rates'!$C$33*(E28))/12*'Staffing Plan'!L27</f>
        <v>0</v>
      </c>
      <c r="Y28" s="124">
        <f t="shared" si="6"/>
        <v>0</v>
      </c>
      <c r="AA28" s="124">
        <f t="shared" si="0"/>
        <v>0</v>
      </c>
      <c r="AB28" t="s">
        <v>325</v>
      </c>
      <c r="AC28" s="120" t="e">
        <f t="shared" si="1"/>
        <v>#DIV/0!</v>
      </c>
    </row>
    <row r="29" spans="1:30" x14ac:dyDescent="0.25">
      <c r="A29" t="str">
        <f>'Staffing Plan'!A28</f>
        <v>Employee 20</v>
      </c>
      <c r="B29" s="229">
        <f>'Staffing Plan'!D28</f>
        <v>0</v>
      </c>
      <c r="C29" t="str">
        <f>'Staffing Plan'!F28</f>
        <v>Title</v>
      </c>
      <c r="E29" s="230">
        <f>'Staffing Plan'!X28</f>
        <v>0</v>
      </c>
      <c r="F29" s="124"/>
      <c r="G29" s="231">
        <v>1</v>
      </c>
      <c r="H29" s="120"/>
      <c r="I29" s="124">
        <f t="shared" si="2"/>
        <v>0</v>
      </c>
      <c r="K29" s="124">
        <f t="shared" si="3"/>
        <v>0</v>
      </c>
      <c r="L29" s="124">
        <f t="shared" si="4"/>
        <v>0</v>
      </c>
      <c r="M29" s="355">
        <f>IF('Staffing Plan'!S28=1,'Fringe Rates'!$C$10*E29,0)</f>
        <v>0</v>
      </c>
      <c r="N29" s="124">
        <f t="shared" si="5"/>
        <v>0</v>
      </c>
      <c r="O29" s="355">
        <f>('Fringe Rates'!$C$13*(E29))/12*'Staffing Plan'!L28</f>
        <v>0</v>
      </c>
      <c r="P29" s="355">
        <f>('Fringe Rates'!$C$14*(E29))/12*'Staffing Plan'!L28</f>
        <v>0</v>
      </c>
      <c r="Q29" s="355">
        <f>VLOOKUP('Staffing Plan'!M28,'Fringe Rates'!$B$16:$C$25,2)/12*'Staffing Plan'!L28*'Staffing Plan'!B28*'Staffing Plan'!D28</f>
        <v>0</v>
      </c>
      <c r="R29" s="355">
        <f>(IF('Staffing Plan'!N28=0,0,IF('Staffing Plan'!N28=1,'Fringe Rates'!$C$27,'Fringe Rates'!$C$28)))/12*'Staffing Plan'!L28*'Staffing Plan'!B28*'Staffing Plan'!D28</f>
        <v>0</v>
      </c>
      <c r="S29" s="355">
        <f>(IF('Staffing Plan'!O28=0,0,IF('Staffing Plan'!O28=1,'Fringe Rates'!$C$29,'Fringe Rates'!$C$30)))/12*'Staffing Plan'!L28*'Staffing Plan'!B28*'Staffing Plan'!D28</f>
        <v>0</v>
      </c>
      <c r="T29" s="355">
        <f>IF('Staffing Plan'!P28=0,0,IF('Staffing Plan'!P28=1,'Fringe Rates'!$C$26))/12*'Staffing Plan'!L28*'Staffing Plan'!B28*'Staffing Plan'!D28</f>
        <v>0</v>
      </c>
      <c r="U29" s="124">
        <f>('Fringe Rates'!$C$31*B29)*'Staffing Plan'!L28*'Staffing Plan'!B28</f>
        <v>0</v>
      </c>
      <c r="V29" s="124">
        <f>((I29*'Staffing Plan'!H28)*('Staffing Plan'!I28))/2</f>
        <v>0</v>
      </c>
      <c r="W29" s="355">
        <f>('Fringe Rates'!$C$15*(E29))/12*'Staffing Plan'!L28</f>
        <v>0</v>
      </c>
      <c r="X29" s="355">
        <f>('Fringe Rates'!$C$33*(E29))/12*'Staffing Plan'!L28</f>
        <v>0</v>
      </c>
      <c r="Y29" s="124">
        <f t="shared" si="6"/>
        <v>0</v>
      </c>
      <c r="AA29" s="124">
        <f t="shared" si="0"/>
        <v>0</v>
      </c>
      <c r="AB29">
        <v>7</v>
      </c>
      <c r="AC29" s="120" t="e">
        <f t="shared" si="1"/>
        <v>#DIV/0!</v>
      </c>
    </row>
    <row r="30" spans="1:30" x14ac:dyDescent="0.25">
      <c r="A30" t="str">
        <f>'Staffing Plan'!A29</f>
        <v>Employee 21</v>
      </c>
      <c r="B30" s="229">
        <f>'Staffing Plan'!D29</f>
        <v>0</v>
      </c>
      <c r="C30" t="str">
        <f>'Staffing Plan'!F29</f>
        <v>Title</v>
      </c>
      <c r="E30" s="230">
        <f>'Staffing Plan'!X29</f>
        <v>0</v>
      </c>
      <c r="F30" s="124"/>
      <c r="G30" s="231">
        <v>1</v>
      </c>
      <c r="H30" s="120"/>
      <c r="I30" s="124">
        <f t="shared" si="2"/>
        <v>0</v>
      </c>
      <c r="K30" s="124">
        <f t="shared" si="3"/>
        <v>0</v>
      </c>
      <c r="L30" s="124">
        <f t="shared" si="4"/>
        <v>0</v>
      </c>
      <c r="M30" s="355">
        <f>IF('Staffing Plan'!S29=1,'Fringe Rates'!$C$10*E30,0)</f>
        <v>0</v>
      </c>
      <c r="N30" s="124">
        <f t="shared" si="5"/>
        <v>0</v>
      </c>
      <c r="O30" s="355">
        <f>('Fringe Rates'!$C$13*(E30))/12*'Staffing Plan'!L29</f>
        <v>0</v>
      </c>
      <c r="P30" s="355">
        <f>('Fringe Rates'!$C$14*(E30))/12*'Staffing Plan'!L29</f>
        <v>0</v>
      </c>
      <c r="Q30" s="355">
        <f>VLOOKUP('Staffing Plan'!M29,'Fringe Rates'!$B$16:$C$25,2)/12*'Staffing Plan'!L29*'Staffing Plan'!B29*'Staffing Plan'!D29</f>
        <v>0</v>
      </c>
      <c r="R30" s="355">
        <f>(IF('Staffing Plan'!N29=0,0,IF('Staffing Plan'!N29=1,'Fringe Rates'!$C$27,'Fringe Rates'!$C$28)))/12*'Staffing Plan'!L29*'Staffing Plan'!B29*'Staffing Plan'!D29</f>
        <v>0</v>
      </c>
      <c r="S30" s="355">
        <f>(IF('Staffing Plan'!O29=0,0,IF('Staffing Plan'!O29=1,'Fringe Rates'!$C$29,'Fringe Rates'!$C$30)))/12*'Staffing Plan'!L29*'Staffing Plan'!B29*'Staffing Plan'!D29</f>
        <v>0</v>
      </c>
      <c r="T30" s="355">
        <f>IF('Staffing Plan'!P29=0,0,IF('Staffing Plan'!P29=1,'Fringe Rates'!$C$26))/12*'Staffing Plan'!L29*'Staffing Plan'!B29*'Staffing Plan'!D29</f>
        <v>0</v>
      </c>
      <c r="U30" s="124">
        <f>('Fringe Rates'!$C$31*B30)*'Staffing Plan'!L29*'Staffing Plan'!B29</f>
        <v>0</v>
      </c>
      <c r="V30" s="124">
        <f>((I30*'Staffing Plan'!H29)*('Staffing Plan'!I29))/2</f>
        <v>0</v>
      </c>
      <c r="W30" s="355">
        <f>('Fringe Rates'!$C$15*(E30))/12*'Staffing Plan'!L29</f>
        <v>0</v>
      </c>
      <c r="X30" s="355">
        <f>('Fringe Rates'!$C$33*(E30))/12*'Staffing Plan'!L29</f>
        <v>0</v>
      </c>
      <c r="Y30" s="124">
        <f t="shared" si="6"/>
        <v>0</v>
      </c>
      <c r="AA30" s="124">
        <f t="shared" si="0"/>
        <v>0</v>
      </c>
      <c r="AB30">
        <v>7</v>
      </c>
      <c r="AC30" s="120" t="e">
        <f t="shared" si="1"/>
        <v>#DIV/0!</v>
      </c>
    </row>
    <row r="31" spans="1:30" x14ac:dyDescent="0.25">
      <c r="A31" t="str">
        <f>'Staffing Plan'!A30</f>
        <v>Employee 22</v>
      </c>
      <c r="B31" s="229">
        <f>'Staffing Plan'!D30</f>
        <v>0</v>
      </c>
      <c r="C31" t="str">
        <f>'Staffing Plan'!F30</f>
        <v>Title</v>
      </c>
      <c r="E31" s="230">
        <f>'Staffing Plan'!X30</f>
        <v>0</v>
      </c>
      <c r="F31" s="124"/>
      <c r="G31" s="231">
        <v>1</v>
      </c>
      <c r="H31" s="120"/>
      <c r="I31" s="124">
        <f t="shared" si="2"/>
        <v>0</v>
      </c>
      <c r="K31" s="124">
        <f t="shared" si="3"/>
        <v>0</v>
      </c>
      <c r="L31" s="124">
        <f t="shared" si="4"/>
        <v>0</v>
      </c>
      <c r="M31" s="355">
        <f>IF('Staffing Plan'!S30=1,'Fringe Rates'!$C$10*E31,0)</f>
        <v>0</v>
      </c>
      <c r="N31" s="124">
        <f t="shared" si="5"/>
        <v>0</v>
      </c>
      <c r="O31" s="355">
        <f>('Fringe Rates'!$C$13*(E31))/12*'Staffing Plan'!L30</f>
        <v>0</v>
      </c>
      <c r="P31" s="355">
        <f>('Fringe Rates'!$C$14*(E31))/12*'Staffing Plan'!L30</f>
        <v>0</v>
      </c>
      <c r="Q31" s="355">
        <f>VLOOKUP('Staffing Plan'!M30,'Fringe Rates'!$B$16:$C$25,2)/12*'Staffing Plan'!L30*'Staffing Plan'!B30*'Staffing Plan'!D30</f>
        <v>0</v>
      </c>
      <c r="R31" s="355">
        <f>(IF('Staffing Plan'!N30=0,0,IF('Staffing Plan'!N30=1,'Fringe Rates'!$C$27,'Fringe Rates'!$C$28)))/12*'Staffing Plan'!L30*'Staffing Plan'!B30*'Staffing Plan'!D30</f>
        <v>0</v>
      </c>
      <c r="S31" s="355">
        <f>(IF('Staffing Plan'!O30=0,0,IF('Staffing Plan'!O30=1,'Fringe Rates'!$C$29,'Fringe Rates'!$C$30)))/12*'Staffing Plan'!L30*'Staffing Plan'!B30*'Staffing Plan'!D30</f>
        <v>0</v>
      </c>
      <c r="T31" s="355">
        <f>IF('Staffing Plan'!P30=0,0,IF('Staffing Plan'!P30=1,'Fringe Rates'!$C$26))/12*'Staffing Plan'!L30*'Staffing Plan'!B30*'Staffing Plan'!D30</f>
        <v>0</v>
      </c>
      <c r="U31" s="124">
        <f>('Fringe Rates'!$C$31*B31)*'Staffing Plan'!L30*'Staffing Plan'!B30</f>
        <v>0</v>
      </c>
      <c r="V31" s="124">
        <f>((I31*'Staffing Plan'!H30)*('Staffing Plan'!I30))/2</f>
        <v>0</v>
      </c>
      <c r="W31" s="355">
        <f>('Fringe Rates'!$C$15*(E31))/12*'Staffing Plan'!L30</f>
        <v>0</v>
      </c>
      <c r="X31" s="355">
        <f>('Fringe Rates'!$C$33*(E31))/12*'Staffing Plan'!L30</f>
        <v>0</v>
      </c>
      <c r="Y31" s="124">
        <f t="shared" si="6"/>
        <v>0</v>
      </c>
      <c r="AA31" s="124">
        <f t="shared" si="0"/>
        <v>0</v>
      </c>
      <c r="AB31">
        <v>7</v>
      </c>
      <c r="AC31" s="120" t="e">
        <f t="shared" si="1"/>
        <v>#DIV/0!</v>
      </c>
    </row>
    <row r="32" spans="1:30" x14ac:dyDescent="0.25">
      <c r="A32" t="str">
        <f>'Staffing Plan'!A31</f>
        <v>Employee 23</v>
      </c>
      <c r="B32" s="229">
        <f>'Staffing Plan'!D31</f>
        <v>0</v>
      </c>
      <c r="C32" t="str">
        <f>'Staffing Plan'!F31</f>
        <v>Title</v>
      </c>
      <c r="E32" s="230">
        <f>'Staffing Plan'!X31</f>
        <v>0</v>
      </c>
      <c r="F32" s="124"/>
      <c r="G32" s="231">
        <v>1</v>
      </c>
      <c r="H32" s="120"/>
      <c r="I32" s="124">
        <f t="shared" si="2"/>
        <v>0</v>
      </c>
      <c r="K32" s="124">
        <f t="shared" si="3"/>
        <v>0</v>
      </c>
      <c r="L32" s="124">
        <f t="shared" si="4"/>
        <v>0</v>
      </c>
      <c r="M32" s="355">
        <f>IF('Staffing Plan'!S31=1,'Fringe Rates'!$C$10*E32,0)</f>
        <v>0</v>
      </c>
      <c r="N32" s="124">
        <f t="shared" si="5"/>
        <v>0</v>
      </c>
      <c r="O32" s="355">
        <f>('Fringe Rates'!$C$13*(E32))/12*'Staffing Plan'!L31</f>
        <v>0</v>
      </c>
      <c r="P32" s="355">
        <f>('Fringe Rates'!$C$14*(E32))/12*'Staffing Plan'!L31</f>
        <v>0</v>
      </c>
      <c r="Q32" s="355">
        <f>VLOOKUP('Staffing Plan'!M31,'Fringe Rates'!$B$16:$C$25,2)/12*'Staffing Plan'!L31*'Staffing Plan'!B31*'Staffing Plan'!D31</f>
        <v>0</v>
      </c>
      <c r="R32" s="355">
        <f>(IF('Staffing Plan'!N31=0,0,IF('Staffing Plan'!N31=1,'Fringe Rates'!$C$27,'Fringe Rates'!$C$28)))/12*'Staffing Plan'!L31*'Staffing Plan'!B31*'Staffing Plan'!D31</f>
        <v>0</v>
      </c>
      <c r="S32" s="355">
        <f>(IF('Staffing Plan'!O31=0,0,IF('Staffing Plan'!O31=1,'Fringe Rates'!$C$29,'Fringe Rates'!$C$30)))/12*'Staffing Plan'!L31*'Staffing Plan'!B31*'Staffing Plan'!D31</f>
        <v>0</v>
      </c>
      <c r="T32" s="355">
        <f>IF('Staffing Plan'!P31=0,0,IF('Staffing Plan'!P31=1,'Fringe Rates'!$C$26))/12*'Staffing Plan'!L31*'Staffing Plan'!B31*'Staffing Plan'!D31</f>
        <v>0</v>
      </c>
      <c r="U32" s="124">
        <f>('Fringe Rates'!$C$31*B32)*'Staffing Plan'!L31*'Staffing Plan'!B31</f>
        <v>0</v>
      </c>
      <c r="V32" s="124">
        <f>((I32*'Staffing Plan'!H31)*('Staffing Plan'!I31))/2</f>
        <v>0</v>
      </c>
      <c r="W32" s="355">
        <f>('Fringe Rates'!$C$15*(E32))/12*'Staffing Plan'!L31</f>
        <v>0</v>
      </c>
      <c r="X32" s="355">
        <f>('Fringe Rates'!$C$33*(E32))/12*'Staffing Plan'!L31</f>
        <v>0</v>
      </c>
      <c r="Y32" s="124">
        <f t="shared" si="6"/>
        <v>0</v>
      </c>
      <c r="AA32" s="124">
        <f t="shared" si="0"/>
        <v>0</v>
      </c>
      <c r="AB32">
        <v>7</v>
      </c>
      <c r="AC32" s="120" t="e">
        <f t="shared" si="1"/>
        <v>#DIV/0!</v>
      </c>
    </row>
    <row r="33" spans="1:30" x14ac:dyDescent="0.25">
      <c r="A33" t="str">
        <f>'Staffing Plan'!A32</f>
        <v>Employee 24</v>
      </c>
      <c r="B33" s="229">
        <f>'Staffing Plan'!D32</f>
        <v>0</v>
      </c>
      <c r="C33" t="str">
        <f>'Staffing Plan'!F32</f>
        <v>Title</v>
      </c>
      <c r="E33" s="230">
        <f>'Staffing Plan'!X32</f>
        <v>0</v>
      </c>
      <c r="F33" s="124"/>
      <c r="G33" s="231">
        <v>1</v>
      </c>
      <c r="H33" s="120"/>
      <c r="I33" s="124">
        <f t="shared" si="2"/>
        <v>0</v>
      </c>
      <c r="K33" s="124">
        <f t="shared" si="3"/>
        <v>0</v>
      </c>
      <c r="L33" s="124">
        <f t="shared" si="4"/>
        <v>0</v>
      </c>
      <c r="M33" s="355">
        <f>IF('Staffing Plan'!S32=1,'Fringe Rates'!$C$10*E33,0)</f>
        <v>0</v>
      </c>
      <c r="N33" s="124">
        <f t="shared" si="5"/>
        <v>0</v>
      </c>
      <c r="O33" s="355">
        <f>('Fringe Rates'!$C$13*(E33))/12*'Staffing Plan'!L32</f>
        <v>0</v>
      </c>
      <c r="P33" s="355">
        <f>('Fringe Rates'!$C$14*(E33))/12*'Staffing Plan'!L32</f>
        <v>0</v>
      </c>
      <c r="Q33" s="355">
        <f>VLOOKUP('Staffing Plan'!M32,'Fringe Rates'!$B$16:$C$25,2)/12*'Staffing Plan'!L32*'Staffing Plan'!B32*'Staffing Plan'!D32</f>
        <v>0</v>
      </c>
      <c r="R33" s="355">
        <f>(IF('Staffing Plan'!N32=0,0,IF('Staffing Plan'!N32=1,'Fringe Rates'!$C$27,'Fringe Rates'!$C$28)))/12*'Staffing Plan'!L32*'Staffing Plan'!B32*'Staffing Plan'!D32</f>
        <v>0</v>
      </c>
      <c r="S33" s="355">
        <f>(IF('Staffing Plan'!O32=0,0,IF('Staffing Plan'!O32=1,'Fringe Rates'!$C$29,'Fringe Rates'!$C$30)))/12*'Staffing Plan'!L32*'Staffing Plan'!B32*'Staffing Plan'!D32</f>
        <v>0</v>
      </c>
      <c r="T33" s="355">
        <f>IF('Staffing Plan'!P32=0,0,IF('Staffing Plan'!P32=1,'Fringe Rates'!$C$26))/12*'Staffing Plan'!L32*'Staffing Plan'!B32*'Staffing Plan'!D32</f>
        <v>0</v>
      </c>
      <c r="U33" s="124">
        <f>('Fringe Rates'!$C$31*B33)*'Staffing Plan'!L32*'Staffing Plan'!B32</f>
        <v>0</v>
      </c>
      <c r="V33" s="124">
        <f>((I33*'Staffing Plan'!H32)*('Staffing Plan'!I32))/2</f>
        <v>0</v>
      </c>
      <c r="W33" s="355">
        <f>('Fringe Rates'!$C$15*(E33))/12*'Staffing Plan'!L32</f>
        <v>0</v>
      </c>
      <c r="X33" s="355">
        <f>('Fringe Rates'!$C$33*(E33))/12*'Staffing Plan'!L32</f>
        <v>0</v>
      </c>
      <c r="Y33" s="124">
        <f t="shared" si="6"/>
        <v>0</v>
      </c>
      <c r="AA33" s="124">
        <f t="shared" si="0"/>
        <v>0</v>
      </c>
      <c r="AB33" t="s">
        <v>325</v>
      </c>
      <c r="AC33" s="120" t="e">
        <f t="shared" si="1"/>
        <v>#DIV/0!</v>
      </c>
    </row>
    <row r="34" spans="1:30" x14ac:dyDescent="0.25">
      <c r="A34" t="str">
        <f>'Staffing Plan'!A33</f>
        <v>Employee 25</v>
      </c>
      <c r="B34" s="229">
        <f>'Staffing Plan'!D33</f>
        <v>0</v>
      </c>
      <c r="C34" t="str">
        <f>'Staffing Plan'!F33</f>
        <v>Title</v>
      </c>
      <c r="E34" s="230">
        <f>'Staffing Plan'!X33</f>
        <v>0</v>
      </c>
      <c r="F34" s="124"/>
      <c r="G34" s="231">
        <v>1</v>
      </c>
      <c r="H34" s="120"/>
      <c r="I34" s="124">
        <f t="shared" si="2"/>
        <v>0</v>
      </c>
      <c r="K34" s="124">
        <f t="shared" si="3"/>
        <v>0</v>
      </c>
      <c r="L34" s="124">
        <f t="shared" si="4"/>
        <v>0</v>
      </c>
      <c r="M34" s="355">
        <f>IF('Staffing Plan'!S33=1,'Fringe Rates'!$C$10*E34,0)</f>
        <v>0</v>
      </c>
      <c r="N34" s="124">
        <f t="shared" si="5"/>
        <v>0</v>
      </c>
      <c r="O34" s="355">
        <f>('Fringe Rates'!$C$13*(E34))/12*'Staffing Plan'!L33</f>
        <v>0</v>
      </c>
      <c r="P34" s="355">
        <f>('Fringe Rates'!$C$14*(E34))/12*'Staffing Plan'!L33</f>
        <v>0</v>
      </c>
      <c r="Q34" s="355">
        <f>VLOOKUP('Staffing Plan'!M33,'Fringe Rates'!$B$16:$C$25,2)/12*'Staffing Plan'!L33*'Staffing Plan'!B33*'Staffing Plan'!D33</f>
        <v>0</v>
      </c>
      <c r="R34" s="355">
        <f>(IF('Staffing Plan'!N33=0,0,IF('Staffing Plan'!N33=1,'Fringe Rates'!$C$27,'Fringe Rates'!$C$28)))/12*'Staffing Plan'!L33*'Staffing Plan'!B33*'Staffing Plan'!D33</f>
        <v>0</v>
      </c>
      <c r="S34" s="355">
        <f>(IF('Staffing Plan'!O33=0,0,IF('Staffing Plan'!O33=1,'Fringe Rates'!$C$29,'Fringe Rates'!$C$30)))/12*'Staffing Plan'!L33*'Staffing Plan'!B33*'Staffing Plan'!D33</f>
        <v>0</v>
      </c>
      <c r="T34" s="355">
        <f>IF('Staffing Plan'!P33=0,0,IF('Staffing Plan'!P33=1,'Fringe Rates'!$C$26))/12*'Staffing Plan'!L33*'Staffing Plan'!B33*'Staffing Plan'!D33</f>
        <v>0</v>
      </c>
      <c r="U34" s="124">
        <f>('Fringe Rates'!$C$31*B34)*'Staffing Plan'!L33*'Staffing Plan'!B33</f>
        <v>0</v>
      </c>
      <c r="V34" s="124">
        <f>((I34*'Staffing Plan'!H33)*('Staffing Plan'!I33))/2</f>
        <v>0</v>
      </c>
      <c r="W34" s="355">
        <f>('Fringe Rates'!$C$15*(E34))/12*'Staffing Plan'!L33</f>
        <v>0</v>
      </c>
      <c r="X34" s="355">
        <f>('Fringe Rates'!$C$33*(E34))/12*'Staffing Plan'!L33</f>
        <v>0</v>
      </c>
      <c r="Y34" s="124">
        <f t="shared" si="6"/>
        <v>0</v>
      </c>
      <c r="AA34" s="124">
        <f t="shared" si="0"/>
        <v>0</v>
      </c>
      <c r="AB34">
        <v>5</v>
      </c>
      <c r="AC34" s="120" t="e">
        <f t="shared" si="1"/>
        <v>#DIV/0!</v>
      </c>
    </row>
    <row r="35" spans="1:30" x14ac:dyDescent="0.25">
      <c r="A35" t="str">
        <f>'Staffing Plan'!A34</f>
        <v>Employee 26</v>
      </c>
      <c r="B35" s="229">
        <f>'Staffing Plan'!D34</f>
        <v>0</v>
      </c>
      <c r="C35" t="str">
        <f>'Staffing Plan'!F34</f>
        <v>Title</v>
      </c>
      <c r="E35" s="230">
        <f>'Staffing Plan'!X34</f>
        <v>0</v>
      </c>
      <c r="F35" s="124"/>
      <c r="G35" s="231">
        <v>1</v>
      </c>
      <c r="H35" s="120"/>
      <c r="I35" s="124">
        <f t="shared" si="2"/>
        <v>0</v>
      </c>
      <c r="K35" s="124">
        <f t="shared" si="3"/>
        <v>0</v>
      </c>
      <c r="L35" s="124">
        <f t="shared" si="4"/>
        <v>0</v>
      </c>
      <c r="M35" s="355">
        <f>IF('Staffing Plan'!S34=1,'Fringe Rates'!$C$10*E35,0)</f>
        <v>0</v>
      </c>
      <c r="N35" s="124">
        <f t="shared" si="5"/>
        <v>0</v>
      </c>
      <c r="O35" s="355">
        <f>('Fringe Rates'!$C$13*(E35))/12*'Staffing Plan'!L34</f>
        <v>0</v>
      </c>
      <c r="P35" s="355">
        <f>('Fringe Rates'!$C$14*(E35))/12*'Staffing Plan'!L34</f>
        <v>0</v>
      </c>
      <c r="Q35" s="355">
        <f>VLOOKUP('Staffing Plan'!M34,'Fringe Rates'!$B$16:$C$25,2)/12*'Staffing Plan'!L34*'Staffing Plan'!B34*'Staffing Plan'!D34</f>
        <v>0</v>
      </c>
      <c r="R35" s="355">
        <f>(IF('Staffing Plan'!N34=0,0,IF('Staffing Plan'!N34=1,'Fringe Rates'!$C$27,'Fringe Rates'!$C$28)))/12*'Staffing Plan'!L34*'Staffing Plan'!B34*'Staffing Plan'!D34</f>
        <v>0</v>
      </c>
      <c r="S35" s="355">
        <f>(IF('Staffing Plan'!O34=0,0,IF('Staffing Plan'!O34=1,'Fringe Rates'!$C$29,'Fringe Rates'!$C$30)))/12*'Staffing Plan'!L34*'Staffing Plan'!B34*'Staffing Plan'!D34</f>
        <v>0</v>
      </c>
      <c r="T35" s="355">
        <f>IF('Staffing Plan'!P34=0,0,IF('Staffing Plan'!P34=1,'Fringe Rates'!$C$26))/12*'Staffing Plan'!L34*'Staffing Plan'!B34*'Staffing Plan'!D34</f>
        <v>0</v>
      </c>
      <c r="U35" s="124">
        <f>('Fringe Rates'!$C$31*B35)*'Staffing Plan'!L34*'Staffing Plan'!B34</f>
        <v>0</v>
      </c>
      <c r="V35" s="124">
        <f>((I35*'Staffing Plan'!H34)*('Staffing Plan'!I34))/2</f>
        <v>0</v>
      </c>
      <c r="W35" s="355">
        <f>('Fringe Rates'!$C$15*(E35))/12*'Staffing Plan'!L34</f>
        <v>0</v>
      </c>
      <c r="X35" s="355">
        <f>('Fringe Rates'!$C$33*(E35))/12*'Staffing Plan'!L34</f>
        <v>0</v>
      </c>
      <c r="Y35" s="124">
        <f t="shared" si="6"/>
        <v>0</v>
      </c>
      <c r="AA35" s="124">
        <f t="shared" si="0"/>
        <v>0</v>
      </c>
      <c r="AB35" t="s">
        <v>325</v>
      </c>
      <c r="AC35" s="120" t="e">
        <f t="shared" si="1"/>
        <v>#DIV/0!</v>
      </c>
    </row>
    <row r="36" spans="1:30" x14ac:dyDescent="0.25">
      <c r="A36" t="str">
        <f>'Staffing Plan'!A35</f>
        <v>Employee 27</v>
      </c>
      <c r="B36" s="229">
        <f>'Staffing Plan'!D35</f>
        <v>0</v>
      </c>
      <c r="C36" t="str">
        <f>'Staffing Plan'!F35</f>
        <v>Title</v>
      </c>
      <c r="E36" s="230">
        <f>'Staffing Plan'!X35</f>
        <v>0</v>
      </c>
      <c r="F36" s="124"/>
      <c r="G36" s="231">
        <v>1</v>
      </c>
      <c r="H36" s="120"/>
      <c r="I36" s="124">
        <f t="shared" si="2"/>
        <v>0</v>
      </c>
      <c r="K36" s="124">
        <f t="shared" si="3"/>
        <v>0</v>
      </c>
      <c r="L36" s="124">
        <f t="shared" si="4"/>
        <v>0</v>
      </c>
      <c r="M36" s="355">
        <f>IF('Staffing Plan'!S35=1,'Fringe Rates'!$C$10*E36,0)</f>
        <v>0</v>
      </c>
      <c r="N36" s="124">
        <f t="shared" si="5"/>
        <v>0</v>
      </c>
      <c r="O36" s="355">
        <f>('Fringe Rates'!$C$13*(E36))/12*'Staffing Plan'!L35</f>
        <v>0</v>
      </c>
      <c r="P36" s="355">
        <f>('Fringe Rates'!$C$14*(E36))/12*'Staffing Plan'!L35</f>
        <v>0</v>
      </c>
      <c r="Q36" s="355">
        <f>VLOOKUP('Staffing Plan'!M35,'Fringe Rates'!$B$16:$C$25,2)/12*'Staffing Plan'!L35*'Staffing Plan'!B35*'Staffing Plan'!D35</f>
        <v>0</v>
      </c>
      <c r="R36" s="355">
        <f>(IF('Staffing Plan'!N35=0,0,IF('Staffing Plan'!N35=1,'Fringe Rates'!$C$27,'Fringe Rates'!$C$28)))/12*'Staffing Plan'!L35*'Staffing Plan'!B35*'Staffing Plan'!D35</f>
        <v>0</v>
      </c>
      <c r="S36" s="355">
        <f>(IF('Staffing Plan'!O35=0,0,IF('Staffing Plan'!O35=1,'Fringe Rates'!$C$29,'Fringe Rates'!$C$30)))/12*'Staffing Plan'!L35*'Staffing Plan'!B35*'Staffing Plan'!D35</f>
        <v>0</v>
      </c>
      <c r="T36" s="355">
        <f>IF('Staffing Plan'!P35=0,0,IF('Staffing Plan'!P35=1,'Fringe Rates'!$C$26))/12*'Staffing Plan'!L35*'Staffing Plan'!B35*'Staffing Plan'!D35</f>
        <v>0</v>
      </c>
      <c r="U36" s="124">
        <f>('Fringe Rates'!$C$31*B36)*'Staffing Plan'!L35*'Staffing Plan'!B35</f>
        <v>0</v>
      </c>
      <c r="V36" s="124">
        <f>((I36*'Staffing Plan'!H35)*('Staffing Plan'!I35))/2</f>
        <v>0</v>
      </c>
      <c r="W36" s="355">
        <f>('Fringe Rates'!$C$15*(E36))/12*'Staffing Plan'!L35</f>
        <v>0</v>
      </c>
      <c r="X36" s="355">
        <f>('Fringe Rates'!$C$33*(E36))/12*'Staffing Plan'!L35</f>
        <v>0</v>
      </c>
      <c r="Y36" s="124">
        <f t="shared" si="6"/>
        <v>0</v>
      </c>
      <c r="AA36" s="124">
        <f t="shared" si="0"/>
        <v>0</v>
      </c>
      <c r="AB36">
        <v>0</v>
      </c>
      <c r="AC36" s="120" t="e">
        <f t="shared" si="1"/>
        <v>#DIV/0!</v>
      </c>
    </row>
    <row r="37" spans="1:30" x14ac:dyDescent="0.25">
      <c r="A37" t="str">
        <f>'Staffing Plan'!A36</f>
        <v>Employee 28</v>
      </c>
      <c r="B37" s="229">
        <f>'Staffing Plan'!D36</f>
        <v>0</v>
      </c>
      <c r="C37" t="str">
        <f>'Staffing Plan'!F36</f>
        <v>Title</v>
      </c>
      <c r="E37" s="230">
        <f>'Staffing Plan'!X36</f>
        <v>0</v>
      </c>
      <c r="F37" s="124"/>
      <c r="G37" s="231">
        <v>1</v>
      </c>
      <c r="H37" s="120"/>
      <c r="I37" s="124">
        <f t="shared" si="2"/>
        <v>0</v>
      </c>
      <c r="K37" s="124">
        <f t="shared" si="3"/>
        <v>0</v>
      </c>
      <c r="L37" s="124">
        <f t="shared" si="4"/>
        <v>0</v>
      </c>
      <c r="M37" s="355">
        <f>IF('Staffing Plan'!S36=1,'Fringe Rates'!$C$10*E37,0)</f>
        <v>0</v>
      </c>
      <c r="N37" s="124">
        <f t="shared" si="5"/>
        <v>0</v>
      </c>
      <c r="O37" s="355">
        <f>('Fringe Rates'!$C$13*(E37))/12*'Staffing Plan'!L36</f>
        <v>0</v>
      </c>
      <c r="P37" s="355">
        <f>('Fringe Rates'!$C$14*(E37))/12*'Staffing Plan'!L36</f>
        <v>0</v>
      </c>
      <c r="Q37" s="355">
        <f>VLOOKUP('Staffing Plan'!M36,'Fringe Rates'!$B$16:$C$25,2)/12*'Staffing Plan'!L36*'Staffing Plan'!B36*'Staffing Plan'!D36</f>
        <v>0</v>
      </c>
      <c r="R37" s="355">
        <f>(IF('Staffing Plan'!N36=0,0,IF('Staffing Plan'!N36=1,'Fringe Rates'!$C$27,'Fringe Rates'!$C$28)))/12*'Staffing Plan'!L36*'Staffing Plan'!B36*'Staffing Plan'!D36</f>
        <v>0</v>
      </c>
      <c r="S37" s="355">
        <f>(IF('Staffing Plan'!O36=0,0,IF('Staffing Plan'!O36=1,'Fringe Rates'!$C$29,'Fringe Rates'!$C$30)))/12*'Staffing Plan'!L36*'Staffing Plan'!B36*'Staffing Plan'!D36</f>
        <v>0</v>
      </c>
      <c r="T37" s="355">
        <f>IF('Staffing Plan'!P36=0,0,IF('Staffing Plan'!P36=1,'Fringe Rates'!$C$26))/12*'Staffing Plan'!L36*'Staffing Plan'!B36*'Staffing Plan'!D36</f>
        <v>0</v>
      </c>
      <c r="U37" s="124">
        <f>('Fringe Rates'!$C$31*B37)*'Staffing Plan'!L36*'Staffing Plan'!B36</f>
        <v>0</v>
      </c>
      <c r="V37" s="124">
        <f>((I37*'Staffing Plan'!H36)*('Staffing Plan'!I36))/2</f>
        <v>0</v>
      </c>
      <c r="W37" s="355">
        <f>('Fringe Rates'!$C$15*(E37))/12*'Staffing Plan'!L36</f>
        <v>0</v>
      </c>
      <c r="X37" s="355">
        <f>('Fringe Rates'!$C$33*(E37))/12*'Staffing Plan'!L36</f>
        <v>0</v>
      </c>
      <c r="Y37" s="124">
        <f t="shared" si="6"/>
        <v>0</v>
      </c>
      <c r="AA37" s="124">
        <f t="shared" si="0"/>
        <v>0</v>
      </c>
      <c r="AB37" s="18">
        <v>7</v>
      </c>
      <c r="AC37" s="120" t="e">
        <f t="shared" si="1"/>
        <v>#DIV/0!</v>
      </c>
      <c r="AD37" s="18"/>
    </row>
    <row r="38" spans="1:30" x14ac:dyDescent="0.25">
      <c r="A38" t="str">
        <f>'Staffing Plan'!A37</f>
        <v>Employee 29</v>
      </c>
      <c r="B38" s="229">
        <f>'Staffing Plan'!D37</f>
        <v>0</v>
      </c>
      <c r="C38" t="str">
        <f>'Staffing Plan'!F37</f>
        <v>Title</v>
      </c>
      <c r="E38" s="230">
        <f>'Staffing Plan'!X37</f>
        <v>0</v>
      </c>
      <c r="F38" s="124"/>
      <c r="G38" s="231">
        <v>1</v>
      </c>
      <c r="H38" s="120"/>
      <c r="I38" s="124">
        <f t="shared" si="2"/>
        <v>0</v>
      </c>
      <c r="K38" s="124">
        <f t="shared" si="3"/>
        <v>0</v>
      </c>
      <c r="L38" s="124">
        <f t="shared" si="4"/>
        <v>0</v>
      </c>
      <c r="M38" s="355">
        <f>IF('Staffing Plan'!S37=1,'Fringe Rates'!$C$10*E38,0)</f>
        <v>0</v>
      </c>
      <c r="N38" s="124">
        <f t="shared" si="5"/>
        <v>0</v>
      </c>
      <c r="O38" s="355">
        <f>('Fringe Rates'!$C$13*(E38))/12*'Staffing Plan'!L37</f>
        <v>0</v>
      </c>
      <c r="P38" s="355">
        <f>('Fringe Rates'!$C$14*(E38))/12*'Staffing Plan'!L37</f>
        <v>0</v>
      </c>
      <c r="Q38" s="355">
        <f>VLOOKUP('Staffing Plan'!M37,'Fringe Rates'!$B$16:$C$25,2)/12*'Staffing Plan'!L37*'Staffing Plan'!B37*'Staffing Plan'!D37</f>
        <v>0</v>
      </c>
      <c r="R38" s="355">
        <f>(IF('Staffing Plan'!N37=0,0,IF('Staffing Plan'!N37=1,'Fringe Rates'!$C$27,'Fringe Rates'!$C$28)))/12*'Staffing Plan'!L37*'Staffing Plan'!B37*'Staffing Plan'!D37</f>
        <v>0</v>
      </c>
      <c r="S38" s="355">
        <f>(IF('Staffing Plan'!O37=0,0,IF('Staffing Plan'!O37=1,'Fringe Rates'!$C$29,'Fringe Rates'!$C$30)))/12*'Staffing Plan'!L37*'Staffing Plan'!B37*'Staffing Plan'!D37</f>
        <v>0</v>
      </c>
      <c r="T38" s="355">
        <f>IF('Staffing Plan'!P37=0,0,IF('Staffing Plan'!P37=1,'Fringe Rates'!$C$26))/12*'Staffing Plan'!L37*'Staffing Plan'!B37*'Staffing Plan'!D37</f>
        <v>0</v>
      </c>
      <c r="U38" s="124">
        <f>('Fringe Rates'!$C$31*B38)*'Staffing Plan'!L37*'Staffing Plan'!B37</f>
        <v>0</v>
      </c>
      <c r="V38" s="124">
        <f>((I38*'Staffing Plan'!H37)*('Staffing Plan'!I37))/2</f>
        <v>0</v>
      </c>
      <c r="W38" s="355">
        <f>('Fringe Rates'!$C$15*(E38))/12*'Staffing Plan'!L37</f>
        <v>0</v>
      </c>
      <c r="X38" s="355">
        <f>('Fringe Rates'!$C$33*(E38))/12*'Staffing Plan'!L37</f>
        <v>0</v>
      </c>
      <c r="Y38" s="124">
        <f t="shared" si="6"/>
        <v>0</v>
      </c>
      <c r="AA38" s="124">
        <f t="shared" si="0"/>
        <v>0</v>
      </c>
      <c r="AB38" s="18">
        <v>7</v>
      </c>
      <c r="AC38" s="120" t="e">
        <f t="shared" si="1"/>
        <v>#DIV/0!</v>
      </c>
      <c r="AD38" s="18"/>
    </row>
    <row r="39" spans="1:30" x14ac:dyDescent="0.25">
      <c r="A39" t="str">
        <f>'Staffing Plan'!A38</f>
        <v>Employee 30</v>
      </c>
      <c r="B39" s="229">
        <f>'Staffing Plan'!D38</f>
        <v>0</v>
      </c>
      <c r="C39" t="str">
        <f>'Staffing Plan'!F38</f>
        <v>Title</v>
      </c>
      <c r="E39" s="230">
        <f>'Staffing Plan'!X38</f>
        <v>0</v>
      </c>
      <c r="F39" s="124"/>
      <c r="G39" s="231">
        <v>1</v>
      </c>
      <c r="H39" s="120"/>
      <c r="I39" s="124">
        <f t="shared" si="2"/>
        <v>0</v>
      </c>
      <c r="K39" s="124">
        <f t="shared" si="3"/>
        <v>0</v>
      </c>
      <c r="L39" s="124">
        <f t="shared" si="4"/>
        <v>0</v>
      </c>
      <c r="M39" s="355">
        <f>IF('Staffing Plan'!S38=1,'Fringe Rates'!$C$10*E39,0)</f>
        <v>0</v>
      </c>
      <c r="N39" s="124">
        <f t="shared" si="5"/>
        <v>0</v>
      </c>
      <c r="O39" s="355">
        <f>('Fringe Rates'!$C$13*(E39))/12*'Staffing Plan'!L38</f>
        <v>0</v>
      </c>
      <c r="P39" s="355">
        <f>('Fringe Rates'!$C$14*(E39))/12*'Staffing Plan'!L38</f>
        <v>0</v>
      </c>
      <c r="Q39" s="355">
        <f>VLOOKUP('Staffing Plan'!M38,'Fringe Rates'!$B$16:$C$25,2)/12*'Staffing Plan'!L38*'Staffing Plan'!B38*'Staffing Plan'!D38</f>
        <v>0</v>
      </c>
      <c r="R39" s="355">
        <f>(IF('Staffing Plan'!N38=0,0,IF('Staffing Plan'!N38=1,'Fringe Rates'!$C$27,'Fringe Rates'!$C$28)))/12*'Staffing Plan'!L38*'Staffing Plan'!B38*'Staffing Plan'!D38</f>
        <v>0</v>
      </c>
      <c r="S39" s="355">
        <f>(IF('Staffing Plan'!O38=0,0,IF('Staffing Plan'!O38=1,'Fringe Rates'!$C$29,'Fringe Rates'!$C$30)))/12*'Staffing Plan'!L38*'Staffing Plan'!B38*'Staffing Plan'!D38</f>
        <v>0</v>
      </c>
      <c r="T39" s="355">
        <f>IF('Staffing Plan'!P38=0,0,IF('Staffing Plan'!P38=1,'Fringe Rates'!$C$26))/12*'Staffing Plan'!L38*'Staffing Plan'!B38*'Staffing Plan'!D38</f>
        <v>0</v>
      </c>
      <c r="U39" s="124">
        <f>('Fringe Rates'!$C$31*B39)*'Staffing Plan'!L38*'Staffing Plan'!B38</f>
        <v>0</v>
      </c>
      <c r="V39" s="124">
        <f>((I39*'Staffing Plan'!H38)*('Staffing Plan'!I38))/2</f>
        <v>0</v>
      </c>
      <c r="W39" s="355">
        <f>('Fringe Rates'!$C$15*(E39))/12*'Staffing Plan'!L38</f>
        <v>0</v>
      </c>
      <c r="X39" s="355">
        <f>('Fringe Rates'!$C$33*(E39))/12*'Staffing Plan'!L38</f>
        <v>0</v>
      </c>
      <c r="Y39" s="124">
        <f t="shared" si="6"/>
        <v>0</v>
      </c>
      <c r="AA39" s="124">
        <f t="shared" si="0"/>
        <v>0</v>
      </c>
      <c r="AB39" s="18"/>
      <c r="AC39" s="120" t="e">
        <f t="shared" si="1"/>
        <v>#DIV/0!</v>
      </c>
      <c r="AD39" s="18"/>
    </row>
    <row r="40" spans="1:30" x14ac:dyDescent="0.25">
      <c r="A40" t="str">
        <f>'Staffing Plan'!A39</f>
        <v>Employee 31</v>
      </c>
      <c r="B40" s="229">
        <f>'Staffing Plan'!D39</f>
        <v>0</v>
      </c>
      <c r="C40" t="str">
        <f>'Staffing Plan'!F39</f>
        <v>Title</v>
      </c>
      <c r="E40" s="230">
        <f>'Staffing Plan'!X39</f>
        <v>0</v>
      </c>
      <c r="F40" s="124"/>
      <c r="G40" s="231">
        <v>1</v>
      </c>
      <c r="H40" s="120"/>
      <c r="I40" s="124">
        <f t="shared" si="2"/>
        <v>0</v>
      </c>
      <c r="K40" s="124">
        <f t="shared" si="3"/>
        <v>0</v>
      </c>
      <c r="L40" s="124">
        <f t="shared" si="4"/>
        <v>0</v>
      </c>
      <c r="M40" s="355">
        <f>IF('Staffing Plan'!S39=1,'Fringe Rates'!$C$10*E40,0)</f>
        <v>0</v>
      </c>
      <c r="N40" s="124">
        <f t="shared" si="5"/>
        <v>0</v>
      </c>
      <c r="O40" s="355">
        <f>('Fringe Rates'!$C$13*(E40))/12*'Staffing Plan'!L39</f>
        <v>0</v>
      </c>
      <c r="P40" s="355">
        <f>('Fringe Rates'!$C$14*(E40))/12*'Staffing Plan'!L39</f>
        <v>0</v>
      </c>
      <c r="Q40" s="355">
        <f>VLOOKUP('Staffing Plan'!M39,'Fringe Rates'!$B$16:$C$25,2)/12*'Staffing Plan'!L39*'Staffing Plan'!B39*'Staffing Plan'!D39</f>
        <v>0</v>
      </c>
      <c r="R40" s="355">
        <f>(IF('Staffing Plan'!N39=0,0,IF('Staffing Plan'!N39=1,'Fringe Rates'!$C$27,'Fringe Rates'!$C$28)))/12*'Staffing Plan'!L39*'Staffing Plan'!B39*'Staffing Plan'!D39</f>
        <v>0</v>
      </c>
      <c r="S40" s="355">
        <f>(IF('Staffing Plan'!O39=0,0,IF('Staffing Plan'!O39=1,'Fringe Rates'!$C$29,'Fringe Rates'!$C$30)))/12*'Staffing Plan'!L39*'Staffing Plan'!B39*'Staffing Plan'!D39</f>
        <v>0</v>
      </c>
      <c r="T40" s="355">
        <f>IF('Staffing Plan'!P39=0,0,IF('Staffing Plan'!P39=1,'Fringe Rates'!$C$26))/12*'Staffing Plan'!L39*'Staffing Plan'!B39*'Staffing Plan'!D39</f>
        <v>0</v>
      </c>
      <c r="U40" s="124">
        <f>('Fringe Rates'!$C$31*B40)*'Staffing Plan'!L39*'Staffing Plan'!B39</f>
        <v>0</v>
      </c>
      <c r="V40" s="124">
        <f>((I40*'Staffing Plan'!H39)*('Staffing Plan'!I39))/2</f>
        <v>0</v>
      </c>
      <c r="W40" s="355">
        <f>('Fringe Rates'!$C$15*(E40))/12*'Staffing Plan'!L39</f>
        <v>0</v>
      </c>
      <c r="X40" s="355">
        <f>('Fringe Rates'!$C$33*(E40))/12*'Staffing Plan'!L39</f>
        <v>0</v>
      </c>
      <c r="Y40" s="124">
        <f t="shared" si="6"/>
        <v>0</v>
      </c>
      <c r="AA40" s="124">
        <f t="shared" si="0"/>
        <v>0</v>
      </c>
      <c r="AB40" s="18">
        <v>7</v>
      </c>
      <c r="AC40" s="120" t="e">
        <f t="shared" si="1"/>
        <v>#DIV/0!</v>
      </c>
      <c r="AD40" s="18"/>
    </row>
    <row r="41" spans="1:30" x14ac:dyDescent="0.25">
      <c r="A41" t="str">
        <f>'Staffing Plan'!A40</f>
        <v>Employee 32</v>
      </c>
      <c r="B41" s="229">
        <f>'Staffing Plan'!D40</f>
        <v>0</v>
      </c>
      <c r="C41" t="str">
        <f>'Staffing Plan'!F40</f>
        <v>Title</v>
      </c>
      <c r="E41" s="230">
        <f>'Staffing Plan'!X40</f>
        <v>0</v>
      </c>
      <c r="F41" s="124"/>
      <c r="G41" s="231">
        <v>1</v>
      </c>
      <c r="H41" s="120"/>
      <c r="I41" s="124">
        <f t="shared" si="2"/>
        <v>0</v>
      </c>
      <c r="K41" s="124">
        <f t="shared" si="3"/>
        <v>0</v>
      </c>
      <c r="L41" s="124">
        <f t="shared" si="4"/>
        <v>0</v>
      </c>
      <c r="M41" s="355">
        <f>IF('Staffing Plan'!S40=1,'Fringe Rates'!$C$10*E41,0)</f>
        <v>0</v>
      </c>
      <c r="N41" s="124">
        <f t="shared" si="5"/>
        <v>0</v>
      </c>
      <c r="O41" s="355">
        <f>('Fringe Rates'!$C$13*(E41))/12*'Staffing Plan'!L40</f>
        <v>0</v>
      </c>
      <c r="P41" s="355">
        <f>('Fringe Rates'!$C$14*(E41))/12*'Staffing Plan'!L40</f>
        <v>0</v>
      </c>
      <c r="Q41" s="355">
        <f>VLOOKUP('Staffing Plan'!M40,'Fringe Rates'!$B$16:$C$25,2)/12*'Staffing Plan'!L40*'Staffing Plan'!B40*'Staffing Plan'!D40</f>
        <v>0</v>
      </c>
      <c r="R41" s="355">
        <f>(IF('Staffing Plan'!N40=0,0,IF('Staffing Plan'!N40=1,'Fringe Rates'!$C$27,'Fringe Rates'!$C$28)))/12*'Staffing Plan'!L40*'Staffing Plan'!B40*'Staffing Plan'!D40</f>
        <v>0</v>
      </c>
      <c r="S41" s="355">
        <f>(IF('Staffing Plan'!O40=0,0,IF('Staffing Plan'!O40=1,'Fringe Rates'!$C$29,'Fringe Rates'!$C$30)))/12*'Staffing Plan'!L40*'Staffing Plan'!B40*'Staffing Plan'!D40</f>
        <v>0</v>
      </c>
      <c r="T41" s="355">
        <f>IF('Staffing Plan'!P40=0,0,IF('Staffing Plan'!P40=1,'Fringe Rates'!$C$26))/12*'Staffing Plan'!L40*'Staffing Plan'!B40*'Staffing Plan'!D40</f>
        <v>0</v>
      </c>
      <c r="U41" s="124">
        <f>('Fringe Rates'!$C$31*B41)*'Staffing Plan'!L40*'Staffing Plan'!B40</f>
        <v>0</v>
      </c>
      <c r="V41" s="124">
        <f>((I41*'Staffing Plan'!H40)*('Staffing Plan'!I40))/2</f>
        <v>0</v>
      </c>
      <c r="W41" s="355">
        <f>('Fringe Rates'!$C$15*(E41))/12*'Staffing Plan'!L40</f>
        <v>0</v>
      </c>
      <c r="X41" s="355">
        <f>('Fringe Rates'!$C$33*(E41))/12*'Staffing Plan'!L40</f>
        <v>0</v>
      </c>
      <c r="Y41" s="124">
        <f t="shared" si="6"/>
        <v>0</v>
      </c>
      <c r="AA41" s="124">
        <f t="shared" si="0"/>
        <v>0</v>
      </c>
      <c r="AB41" s="18">
        <v>5</v>
      </c>
      <c r="AC41" s="120" t="e">
        <f t="shared" si="1"/>
        <v>#DIV/0!</v>
      </c>
      <c r="AD41" s="18"/>
    </row>
    <row r="42" spans="1:30" x14ac:dyDescent="0.25">
      <c r="A42" t="str">
        <f>'Staffing Plan'!A41</f>
        <v>Employee 33</v>
      </c>
      <c r="B42" s="229">
        <f>'Staffing Plan'!D41</f>
        <v>0</v>
      </c>
      <c r="C42" t="str">
        <f>'Staffing Plan'!F41</f>
        <v>Title</v>
      </c>
      <c r="E42" s="230">
        <f>'Staffing Plan'!X41</f>
        <v>0</v>
      </c>
      <c r="F42" s="124"/>
      <c r="G42" s="231">
        <v>1</v>
      </c>
      <c r="H42" s="120"/>
      <c r="I42" s="124">
        <f t="shared" si="2"/>
        <v>0</v>
      </c>
      <c r="K42" s="124">
        <f t="shared" si="3"/>
        <v>0</v>
      </c>
      <c r="L42" s="124">
        <f t="shared" si="4"/>
        <v>0</v>
      </c>
      <c r="M42" s="355">
        <f>IF('Staffing Plan'!S41=1,'Fringe Rates'!$C$10*E42,0)</f>
        <v>0</v>
      </c>
      <c r="N42" s="124">
        <f t="shared" si="5"/>
        <v>0</v>
      </c>
      <c r="O42" s="355">
        <f>('Fringe Rates'!$C$13*(E42))/12*'Staffing Plan'!L41</f>
        <v>0</v>
      </c>
      <c r="P42" s="355">
        <f>('Fringe Rates'!$C$14*(E42))/12*'Staffing Plan'!L41</f>
        <v>0</v>
      </c>
      <c r="Q42" s="355">
        <f>VLOOKUP('Staffing Plan'!M41,'Fringe Rates'!$B$16:$C$25,2)/12*'Staffing Plan'!L41*'Staffing Plan'!B41*'Staffing Plan'!D41</f>
        <v>0</v>
      </c>
      <c r="R42" s="355">
        <f>(IF('Staffing Plan'!N41=0,0,IF('Staffing Plan'!N41=1,'Fringe Rates'!$C$27,'Fringe Rates'!$C$28)))/12*'Staffing Plan'!L41*'Staffing Plan'!B41*'Staffing Plan'!D41</f>
        <v>0</v>
      </c>
      <c r="S42" s="355">
        <f>(IF('Staffing Plan'!O41=0,0,IF('Staffing Plan'!O41=1,'Fringe Rates'!$C$29,'Fringe Rates'!$C$30)))/12*'Staffing Plan'!L41*'Staffing Plan'!B41*'Staffing Plan'!D41</f>
        <v>0</v>
      </c>
      <c r="T42" s="355">
        <f>IF('Staffing Plan'!P41=0,0,IF('Staffing Plan'!P41=1,'Fringe Rates'!$C$26))/12*'Staffing Plan'!L41*'Staffing Plan'!B41*'Staffing Plan'!D41</f>
        <v>0</v>
      </c>
      <c r="U42" s="124">
        <f>('Fringe Rates'!$C$31*B42)*'Staffing Plan'!L41*'Staffing Plan'!B41</f>
        <v>0</v>
      </c>
      <c r="V42" s="124">
        <f>((I42*'Staffing Plan'!H41)*('Staffing Plan'!I41))/2</f>
        <v>0</v>
      </c>
      <c r="W42" s="355">
        <f>('Fringe Rates'!$C$15*(E42))/12*'Staffing Plan'!L41</f>
        <v>0</v>
      </c>
      <c r="X42" s="355">
        <f>('Fringe Rates'!$C$33*(E42))/12*'Staffing Plan'!L41</f>
        <v>0</v>
      </c>
      <c r="Y42" s="124">
        <f t="shared" si="6"/>
        <v>0</v>
      </c>
      <c r="AA42" s="124">
        <f t="shared" si="0"/>
        <v>0</v>
      </c>
      <c r="AB42" s="18">
        <v>7</v>
      </c>
      <c r="AC42" s="120" t="e">
        <f t="shared" si="1"/>
        <v>#DIV/0!</v>
      </c>
      <c r="AD42" s="18"/>
    </row>
    <row r="43" spans="1:30" x14ac:dyDescent="0.25">
      <c r="A43" t="str">
        <f>'Staffing Plan'!A42</f>
        <v>Employee 34</v>
      </c>
      <c r="B43" s="229">
        <f>'Staffing Plan'!D42</f>
        <v>0</v>
      </c>
      <c r="C43" t="str">
        <f>'Staffing Plan'!F42</f>
        <v>Title</v>
      </c>
      <c r="E43" s="230">
        <f>'Staffing Plan'!X42</f>
        <v>0</v>
      </c>
      <c r="F43" s="124"/>
      <c r="G43" s="231">
        <v>1</v>
      </c>
      <c r="H43" s="120"/>
      <c r="I43" s="124">
        <f t="shared" si="2"/>
        <v>0</v>
      </c>
      <c r="K43" s="124">
        <f t="shared" si="3"/>
        <v>0</v>
      </c>
      <c r="L43" s="124">
        <f t="shared" si="4"/>
        <v>0</v>
      </c>
      <c r="M43" s="355">
        <f>IF('Staffing Plan'!S42=1,'Fringe Rates'!$C$10*E43,0)</f>
        <v>0</v>
      </c>
      <c r="N43" s="124">
        <f t="shared" si="5"/>
        <v>0</v>
      </c>
      <c r="O43" s="355">
        <f>('Fringe Rates'!$C$13*(E43))/12*'Staffing Plan'!L42</f>
        <v>0</v>
      </c>
      <c r="P43" s="355">
        <f>('Fringe Rates'!$C$14*(E43))/12*'Staffing Plan'!L42</f>
        <v>0</v>
      </c>
      <c r="Q43" s="355">
        <f>VLOOKUP('Staffing Plan'!M42,'Fringe Rates'!$B$16:$C$25,2)/12*'Staffing Plan'!L42*'Staffing Plan'!B42*'Staffing Plan'!D42</f>
        <v>0</v>
      </c>
      <c r="R43" s="355">
        <f>(IF('Staffing Plan'!N42=0,0,IF('Staffing Plan'!N42=1,'Fringe Rates'!$C$27,'Fringe Rates'!$C$28)))/12*'Staffing Plan'!L42*'Staffing Plan'!B42*'Staffing Plan'!D42</f>
        <v>0</v>
      </c>
      <c r="S43" s="355">
        <f>(IF('Staffing Plan'!O42=0,0,IF('Staffing Plan'!O42=1,'Fringe Rates'!$C$29,'Fringe Rates'!$C$30)))/12*'Staffing Plan'!L42*'Staffing Plan'!B42*'Staffing Plan'!D42</f>
        <v>0</v>
      </c>
      <c r="T43" s="355">
        <f>IF('Staffing Plan'!P42=0,0,IF('Staffing Plan'!P42=1,'Fringe Rates'!$C$26))/12*'Staffing Plan'!L42*'Staffing Plan'!B42*'Staffing Plan'!D42</f>
        <v>0</v>
      </c>
      <c r="U43" s="124">
        <f>('Fringe Rates'!$C$31*B43)*'Staffing Plan'!L42*'Staffing Plan'!B42</f>
        <v>0</v>
      </c>
      <c r="V43" s="124">
        <f>((I43*'Staffing Plan'!H42)*('Staffing Plan'!I42))/2</f>
        <v>0</v>
      </c>
      <c r="W43" s="355">
        <f>('Fringe Rates'!$C$15*(E43))/12*'Staffing Plan'!L42</f>
        <v>0</v>
      </c>
      <c r="X43" s="355">
        <f>('Fringe Rates'!$C$33*(E43))/12*'Staffing Plan'!L42</f>
        <v>0</v>
      </c>
      <c r="Y43" s="124">
        <f t="shared" si="6"/>
        <v>0</v>
      </c>
      <c r="AA43" s="124">
        <f t="shared" si="0"/>
        <v>0</v>
      </c>
      <c r="AB43" s="18">
        <v>7</v>
      </c>
      <c r="AC43" s="120" t="e">
        <f t="shared" si="1"/>
        <v>#DIV/0!</v>
      </c>
      <c r="AD43" s="18"/>
    </row>
    <row r="44" spans="1:30" x14ac:dyDescent="0.25">
      <c r="A44" t="str">
        <f>'Staffing Plan'!A43</f>
        <v>Employee 35</v>
      </c>
      <c r="B44" s="229">
        <f>'Staffing Plan'!D43</f>
        <v>0</v>
      </c>
      <c r="C44" t="str">
        <f>'Staffing Plan'!F43</f>
        <v>Title</v>
      </c>
      <c r="E44" s="230">
        <f>'Staffing Plan'!X43</f>
        <v>0</v>
      </c>
      <c r="F44" s="124"/>
      <c r="G44" s="231">
        <v>1</v>
      </c>
      <c r="H44" s="120"/>
      <c r="I44" s="124">
        <f t="shared" si="2"/>
        <v>0</v>
      </c>
      <c r="K44" s="124">
        <f t="shared" si="3"/>
        <v>0</v>
      </c>
      <c r="L44" s="124">
        <f t="shared" si="4"/>
        <v>0</v>
      </c>
      <c r="M44" s="355">
        <f>IF('Staffing Plan'!S43=1,'Fringe Rates'!$C$10*E44,0)</f>
        <v>0</v>
      </c>
      <c r="N44" s="124">
        <f t="shared" si="5"/>
        <v>0</v>
      </c>
      <c r="O44" s="355">
        <f>('Fringe Rates'!$C$13*(E44))/12*'Staffing Plan'!L43</f>
        <v>0</v>
      </c>
      <c r="P44" s="355">
        <f>('Fringe Rates'!$C$14*(E44))/12*'Staffing Plan'!L43</f>
        <v>0</v>
      </c>
      <c r="Q44" s="355">
        <f>VLOOKUP('Staffing Plan'!M43,'Fringe Rates'!$B$16:$C$25,2)/12*'Staffing Plan'!L43*'Staffing Plan'!B43*'Staffing Plan'!D43</f>
        <v>0</v>
      </c>
      <c r="R44" s="355">
        <f>(IF('Staffing Plan'!N43=0,0,IF('Staffing Plan'!N43=1,'Fringe Rates'!$C$27,'Fringe Rates'!$C$28)))/12*'Staffing Plan'!L43*'Staffing Plan'!B43*'Staffing Plan'!D43</f>
        <v>0</v>
      </c>
      <c r="S44" s="355">
        <f>(IF('Staffing Plan'!O43=0,0,IF('Staffing Plan'!O43=1,'Fringe Rates'!$C$29,'Fringe Rates'!$C$30)))/12*'Staffing Plan'!L43*'Staffing Plan'!B43*'Staffing Plan'!D43</f>
        <v>0</v>
      </c>
      <c r="T44" s="355">
        <f>IF('Staffing Plan'!P43=0,0,IF('Staffing Plan'!P43=1,'Fringe Rates'!$C$26))/12*'Staffing Plan'!L43*'Staffing Plan'!B43*'Staffing Plan'!D43</f>
        <v>0</v>
      </c>
      <c r="U44" s="124">
        <f>('Fringe Rates'!$C$31*B44)*'Staffing Plan'!L43*'Staffing Plan'!B43</f>
        <v>0</v>
      </c>
      <c r="V44" s="124">
        <f>((I44*'Staffing Plan'!H43)*('Staffing Plan'!I43))/2</f>
        <v>0</v>
      </c>
      <c r="W44" s="355">
        <f>('Fringe Rates'!$C$15*(E44))/12*'Staffing Plan'!L43</f>
        <v>0</v>
      </c>
      <c r="X44" s="355">
        <f>('Fringe Rates'!$C$33*(E44))/12*'Staffing Plan'!L43</f>
        <v>0</v>
      </c>
      <c r="Y44" s="124">
        <f t="shared" si="6"/>
        <v>0</v>
      </c>
      <c r="AA44" s="124">
        <f t="shared" si="0"/>
        <v>0</v>
      </c>
      <c r="AB44" s="18">
        <v>0</v>
      </c>
      <c r="AC44" s="120" t="e">
        <f t="shared" si="1"/>
        <v>#DIV/0!</v>
      </c>
      <c r="AD44" s="18"/>
    </row>
    <row r="45" spans="1:30" x14ac:dyDescent="0.25">
      <c r="A45" t="str">
        <f>'Staffing Plan'!A44</f>
        <v>Employee 36</v>
      </c>
      <c r="B45" s="229">
        <f>'Staffing Plan'!D44</f>
        <v>0</v>
      </c>
      <c r="C45" t="str">
        <f>'Staffing Plan'!F44</f>
        <v>Title</v>
      </c>
      <c r="E45" s="230">
        <f>'Staffing Plan'!X44</f>
        <v>0</v>
      </c>
      <c r="F45" s="124"/>
      <c r="G45" s="231">
        <v>1</v>
      </c>
      <c r="H45" s="120"/>
      <c r="I45" s="124">
        <f t="shared" si="2"/>
        <v>0</v>
      </c>
      <c r="K45" s="124">
        <f t="shared" si="3"/>
        <v>0</v>
      </c>
      <c r="L45" s="124">
        <f t="shared" si="4"/>
        <v>0</v>
      </c>
      <c r="M45" s="355">
        <f>IF('Staffing Plan'!S44=1,'Fringe Rates'!$C$10*E45,0)</f>
        <v>0</v>
      </c>
      <c r="N45" s="124">
        <f t="shared" si="5"/>
        <v>0</v>
      </c>
      <c r="O45" s="355">
        <f>('Fringe Rates'!$C$13*(E45))/12*'Staffing Plan'!L44</f>
        <v>0</v>
      </c>
      <c r="P45" s="355">
        <f>('Fringe Rates'!$C$14*(E45))/12*'Staffing Plan'!L44</f>
        <v>0</v>
      </c>
      <c r="Q45" s="355">
        <f>VLOOKUP('Staffing Plan'!M44,'Fringe Rates'!$B$16:$C$25,2)/12*'Staffing Plan'!L44*'Staffing Plan'!B44*'Staffing Plan'!D44</f>
        <v>0</v>
      </c>
      <c r="R45" s="355">
        <f>(IF('Staffing Plan'!N44=0,0,IF('Staffing Plan'!N44=1,'Fringe Rates'!$C$27,'Fringe Rates'!$C$28)))/12*'Staffing Plan'!L44*'Staffing Plan'!B44*'Staffing Plan'!D44</f>
        <v>0</v>
      </c>
      <c r="S45" s="355">
        <f>(IF('Staffing Plan'!O44=0,0,IF('Staffing Plan'!O44=1,'Fringe Rates'!$C$29,'Fringe Rates'!$C$30)))/12*'Staffing Plan'!L44*'Staffing Plan'!B44*'Staffing Plan'!D44</f>
        <v>0</v>
      </c>
      <c r="T45" s="355">
        <f>IF('Staffing Plan'!P44=0,0,IF('Staffing Plan'!P44=1,'Fringe Rates'!$C$26))/12*'Staffing Plan'!L44*'Staffing Plan'!B44*'Staffing Plan'!D44</f>
        <v>0</v>
      </c>
      <c r="U45" s="124">
        <f>('Fringe Rates'!$C$31*B45)*'Staffing Plan'!L44*'Staffing Plan'!B44</f>
        <v>0</v>
      </c>
      <c r="V45" s="124">
        <f>((I45*'Staffing Plan'!H44)*('Staffing Plan'!I44))/2</f>
        <v>0</v>
      </c>
      <c r="W45" s="355">
        <f>('Fringe Rates'!$C$15*(E45))/12*'Staffing Plan'!L44</f>
        <v>0</v>
      </c>
      <c r="X45" s="355">
        <f>('Fringe Rates'!$C$33*(E45))/12*'Staffing Plan'!L44</f>
        <v>0</v>
      </c>
      <c r="Y45" s="124">
        <f t="shared" si="6"/>
        <v>0</v>
      </c>
      <c r="AA45" s="124">
        <f t="shared" si="0"/>
        <v>0</v>
      </c>
      <c r="AB45" s="18"/>
      <c r="AC45" s="120" t="e">
        <f t="shared" si="1"/>
        <v>#DIV/0!</v>
      </c>
      <c r="AD45" s="18"/>
    </row>
    <row r="46" spans="1:30" x14ac:dyDescent="0.25">
      <c r="A46" t="str">
        <f>'Staffing Plan'!A45</f>
        <v>Employee 37</v>
      </c>
      <c r="B46" s="229">
        <f>'Staffing Plan'!D45</f>
        <v>0</v>
      </c>
      <c r="C46" t="str">
        <f>'Staffing Plan'!F45</f>
        <v>Title</v>
      </c>
      <c r="E46" s="230">
        <f>'Staffing Plan'!X45</f>
        <v>0</v>
      </c>
      <c r="F46" s="124"/>
      <c r="G46" s="231">
        <v>1</v>
      </c>
      <c r="H46" s="120"/>
      <c r="I46" s="124">
        <f t="shared" si="2"/>
        <v>0</v>
      </c>
      <c r="K46" s="124">
        <f t="shared" si="3"/>
        <v>0</v>
      </c>
      <c r="L46" s="124">
        <f t="shared" si="4"/>
        <v>0</v>
      </c>
      <c r="M46" s="355">
        <f>IF('Staffing Plan'!S45=1,'Fringe Rates'!$C$10*E46,0)</f>
        <v>0</v>
      </c>
      <c r="N46" s="124">
        <f t="shared" si="5"/>
        <v>0</v>
      </c>
      <c r="O46" s="355">
        <f>('Fringe Rates'!$C$13*(E46))/12*'Staffing Plan'!L45</f>
        <v>0</v>
      </c>
      <c r="P46" s="355">
        <f>('Fringe Rates'!$C$14*(E46))/12*'Staffing Plan'!L45</f>
        <v>0</v>
      </c>
      <c r="Q46" s="355">
        <f>VLOOKUP('Staffing Plan'!M45,'Fringe Rates'!$B$16:$C$25,2)/12*'Staffing Plan'!L45*'Staffing Plan'!B45*'Staffing Plan'!D45</f>
        <v>0</v>
      </c>
      <c r="R46" s="355">
        <f>(IF('Staffing Plan'!N45=0,0,IF('Staffing Plan'!N45=1,'Fringe Rates'!$C$27,'Fringe Rates'!$C$28)))/12*'Staffing Plan'!L45*'Staffing Plan'!B45*'Staffing Plan'!D45</f>
        <v>0</v>
      </c>
      <c r="S46" s="355">
        <f>(IF('Staffing Plan'!O45=0,0,IF('Staffing Plan'!O45=1,'Fringe Rates'!$C$29,'Fringe Rates'!$C$30)))/12*'Staffing Plan'!L45*'Staffing Plan'!B45*'Staffing Plan'!D45</f>
        <v>0</v>
      </c>
      <c r="T46" s="355">
        <f>IF('Staffing Plan'!P45=0,0,IF('Staffing Plan'!P45=1,'Fringe Rates'!$C$26))/12*'Staffing Plan'!L45*'Staffing Plan'!B45*'Staffing Plan'!D45</f>
        <v>0</v>
      </c>
      <c r="U46" s="124">
        <f>('Fringe Rates'!$C$31*B46)*'Staffing Plan'!L45*'Staffing Plan'!B45</f>
        <v>0</v>
      </c>
      <c r="V46" s="124">
        <f>((I46*'Staffing Plan'!H45)*('Staffing Plan'!I45))/2</f>
        <v>0</v>
      </c>
      <c r="W46" s="355">
        <f>('Fringe Rates'!$C$15*(E46))/12*'Staffing Plan'!L45</f>
        <v>0</v>
      </c>
      <c r="X46" s="355">
        <f>('Fringe Rates'!$C$33*(E46))/12*'Staffing Plan'!L45</f>
        <v>0</v>
      </c>
      <c r="Y46" s="124">
        <f t="shared" si="6"/>
        <v>0</v>
      </c>
      <c r="AA46" s="124">
        <f t="shared" si="0"/>
        <v>0</v>
      </c>
      <c r="AB46" s="18"/>
      <c r="AC46" s="120" t="e">
        <f t="shared" si="1"/>
        <v>#DIV/0!</v>
      </c>
      <c r="AD46" s="18"/>
    </row>
    <row r="47" spans="1:30" x14ac:dyDescent="0.25">
      <c r="A47" t="str">
        <f>'Staffing Plan'!A46</f>
        <v>Employee 38</v>
      </c>
      <c r="B47" s="229">
        <f>'Staffing Plan'!D46</f>
        <v>0</v>
      </c>
      <c r="C47" t="str">
        <f>'Staffing Plan'!F46</f>
        <v>Title</v>
      </c>
      <c r="E47" s="230">
        <f>'Staffing Plan'!X46</f>
        <v>0</v>
      </c>
      <c r="F47" s="124"/>
      <c r="G47" s="231">
        <v>1</v>
      </c>
      <c r="H47" s="120"/>
      <c r="I47" s="124">
        <f t="shared" si="2"/>
        <v>0</v>
      </c>
      <c r="K47" s="124">
        <f t="shared" si="3"/>
        <v>0</v>
      </c>
      <c r="L47" s="124">
        <f t="shared" si="4"/>
        <v>0</v>
      </c>
      <c r="M47" s="355">
        <f>IF('Staffing Plan'!S46=1,'Fringe Rates'!$C$10*E47,0)</f>
        <v>0</v>
      </c>
      <c r="N47" s="124">
        <f t="shared" si="5"/>
        <v>0</v>
      </c>
      <c r="O47" s="355">
        <f>('Fringe Rates'!$C$13*(E47))/12*'Staffing Plan'!L46</f>
        <v>0</v>
      </c>
      <c r="P47" s="355">
        <f>('Fringe Rates'!$C$14*(E47))/12*'Staffing Plan'!L46</f>
        <v>0</v>
      </c>
      <c r="Q47" s="355">
        <f>VLOOKUP('Staffing Plan'!M46,'Fringe Rates'!$B$16:$C$25,2)/12*'Staffing Plan'!L46*'Staffing Plan'!B46*'Staffing Plan'!D46</f>
        <v>0</v>
      </c>
      <c r="R47" s="355">
        <f>(IF('Staffing Plan'!N46=0,0,IF('Staffing Plan'!N46=1,'Fringe Rates'!$C$27,'Fringe Rates'!$C$28)))/12*'Staffing Plan'!L46*'Staffing Plan'!B46*'Staffing Plan'!D46</f>
        <v>0</v>
      </c>
      <c r="S47" s="355">
        <f>(IF('Staffing Plan'!O46=0,0,IF('Staffing Plan'!O46=1,'Fringe Rates'!$C$29,'Fringe Rates'!$C$30)))/12*'Staffing Plan'!L46*'Staffing Plan'!B46*'Staffing Plan'!D46</f>
        <v>0</v>
      </c>
      <c r="T47" s="355">
        <f>IF('Staffing Plan'!P46=0,0,IF('Staffing Plan'!P46=1,'Fringe Rates'!$C$26))/12*'Staffing Plan'!L46*'Staffing Plan'!B46*'Staffing Plan'!D46</f>
        <v>0</v>
      </c>
      <c r="U47" s="124">
        <f>('Fringe Rates'!$C$31*B47)*'Staffing Plan'!L46*'Staffing Plan'!B46</f>
        <v>0</v>
      </c>
      <c r="V47" s="124">
        <f>((I47*'Staffing Plan'!H46)*('Staffing Plan'!I46))/2</f>
        <v>0</v>
      </c>
      <c r="W47" s="355">
        <f>('Fringe Rates'!$C$15*(E47))/12*'Staffing Plan'!L46</f>
        <v>0</v>
      </c>
      <c r="X47" s="355">
        <f>('Fringe Rates'!$C$33*(E47))/12*'Staffing Plan'!L46</f>
        <v>0</v>
      </c>
      <c r="Y47" s="124">
        <f t="shared" si="6"/>
        <v>0</v>
      </c>
      <c r="AA47" s="124">
        <f t="shared" si="0"/>
        <v>0</v>
      </c>
      <c r="AB47" s="18"/>
      <c r="AC47" s="120" t="e">
        <f t="shared" si="1"/>
        <v>#DIV/0!</v>
      </c>
      <c r="AD47" s="18"/>
    </row>
    <row r="48" spans="1:30" x14ac:dyDescent="0.25">
      <c r="A48" t="str">
        <f>'Staffing Plan'!A47</f>
        <v>Employee 39</v>
      </c>
      <c r="B48" s="229">
        <f>'Staffing Plan'!D47</f>
        <v>0</v>
      </c>
      <c r="C48" t="str">
        <f>'Staffing Plan'!F47</f>
        <v>Title</v>
      </c>
      <c r="E48" s="230">
        <f>'Staffing Plan'!X47</f>
        <v>0</v>
      </c>
      <c r="F48" s="124"/>
      <c r="G48" s="231">
        <v>1</v>
      </c>
      <c r="H48" s="120"/>
      <c r="I48" s="124">
        <f t="shared" si="2"/>
        <v>0</v>
      </c>
      <c r="K48" s="124">
        <f t="shared" si="3"/>
        <v>0</v>
      </c>
      <c r="L48" s="124">
        <f t="shared" si="4"/>
        <v>0</v>
      </c>
      <c r="M48" s="355">
        <f>IF('Staffing Plan'!S47=1,'Fringe Rates'!$C$10*E48,0)</f>
        <v>0</v>
      </c>
      <c r="N48" s="124">
        <f t="shared" si="5"/>
        <v>0</v>
      </c>
      <c r="O48" s="355">
        <f>('Fringe Rates'!$C$13*(E48))/12*'Staffing Plan'!L47</f>
        <v>0</v>
      </c>
      <c r="P48" s="355">
        <f>('Fringe Rates'!$C$14*(E48))/12*'Staffing Plan'!L47</f>
        <v>0</v>
      </c>
      <c r="Q48" s="355">
        <f>VLOOKUP('Staffing Plan'!M47,'Fringe Rates'!$B$16:$C$25,2)/12*'Staffing Plan'!L47*'Staffing Plan'!B47*'Staffing Plan'!D47</f>
        <v>0</v>
      </c>
      <c r="R48" s="355">
        <f>(IF('Staffing Plan'!N47=0,0,IF('Staffing Plan'!N47=1,'Fringe Rates'!$C$27,'Fringe Rates'!$C$28)))/12*'Staffing Plan'!L47*'Staffing Plan'!B47*'Staffing Plan'!D47</f>
        <v>0</v>
      </c>
      <c r="S48" s="355">
        <f>(IF('Staffing Plan'!O47=0,0,IF('Staffing Plan'!O47=1,'Fringe Rates'!$C$29,'Fringe Rates'!$C$30)))/12*'Staffing Plan'!L47*'Staffing Plan'!B47*'Staffing Plan'!D47</f>
        <v>0</v>
      </c>
      <c r="T48" s="355">
        <f>IF('Staffing Plan'!P47=0,0,IF('Staffing Plan'!P47=1,'Fringe Rates'!$C$26))/12*'Staffing Plan'!L47*'Staffing Plan'!B47*'Staffing Plan'!D47</f>
        <v>0</v>
      </c>
      <c r="U48" s="124">
        <f>('Fringe Rates'!$C$31*B48)*'Staffing Plan'!L47*'Staffing Plan'!B47</f>
        <v>0</v>
      </c>
      <c r="V48" s="124">
        <f>((I48*'Staffing Plan'!H47)*('Staffing Plan'!I47))/2</f>
        <v>0</v>
      </c>
      <c r="W48" s="355">
        <f>('Fringe Rates'!$C$15*(E48))/12*'Staffing Plan'!L47</f>
        <v>0</v>
      </c>
      <c r="X48" s="355">
        <f>('Fringe Rates'!$C$33*(E48))/12*'Staffing Plan'!L47</f>
        <v>0</v>
      </c>
      <c r="Y48" s="124">
        <f t="shared" si="6"/>
        <v>0</v>
      </c>
      <c r="AA48" s="124">
        <f t="shared" si="0"/>
        <v>0</v>
      </c>
      <c r="AB48" s="18"/>
      <c r="AC48" s="120" t="e">
        <f t="shared" si="1"/>
        <v>#DIV/0!</v>
      </c>
      <c r="AD48" s="18"/>
    </row>
    <row r="49" spans="1:30" x14ac:dyDescent="0.25">
      <c r="A49" t="str">
        <f>'Staffing Plan'!A48</f>
        <v>Employee 40</v>
      </c>
      <c r="B49" s="229">
        <f>'Staffing Plan'!D48</f>
        <v>0</v>
      </c>
      <c r="C49" t="str">
        <f>'Staffing Plan'!F48</f>
        <v>Title</v>
      </c>
      <c r="E49" s="230">
        <f>'Staffing Plan'!X48</f>
        <v>0</v>
      </c>
      <c r="F49" s="124"/>
      <c r="G49" s="231">
        <v>1</v>
      </c>
      <c r="H49" s="120"/>
      <c r="I49" s="124">
        <f t="shared" si="2"/>
        <v>0</v>
      </c>
      <c r="K49" s="124">
        <f t="shared" si="3"/>
        <v>0</v>
      </c>
      <c r="L49" s="124">
        <f t="shared" si="4"/>
        <v>0</v>
      </c>
      <c r="M49" s="355">
        <f>IF('Staffing Plan'!S48=1,'Fringe Rates'!$C$10*E49,0)</f>
        <v>0</v>
      </c>
      <c r="N49" s="124">
        <f t="shared" si="5"/>
        <v>0</v>
      </c>
      <c r="O49" s="355">
        <f>('Fringe Rates'!$C$13*(E49))/12*'Staffing Plan'!L48</f>
        <v>0</v>
      </c>
      <c r="P49" s="355">
        <f>('Fringe Rates'!$C$14*(E49))/12*'Staffing Plan'!L48</f>
        <v>0</v>
      </c>
      <c r="Q49" s="355">
        <f>VLOOKUP('Staffing Plan'!M48,'Fringe Rates'!$B$16:$C$25,2)/12*'Staffing Plan'!L48*'Staffing Plan'!B48*'Staffing Plan'!D48</f>
        <v>0</v>
      </c>
      <c r="R49" s="355">
        <f>(IF('Staffing Plan'!N48=0,0,IF('Staffing Plan'!N48=1,'Fringe Rates'!$C$27,'Fringe Rates'!$C$28)))/12*'Staffing Plan'!L48*'Staffing Plan'!B48*'Staffing Plan'!D48</f>
        <v>0</v>
      </c>
      <c r="S49" s="355">
        <f>(IF('Staffing Plan'!O48=0,0,IF('Staffing Plan'!O48=1,'Fringe Rates'!$C$29,'Fringe Rates'!$C$30)))/12*'Staffing Plan'!L48*'Staffing Plan'!B48*'Staffing Plan'!D48</f>
        <v>0</v>
      </c>
      <c r="T49" s="355">
        <f>IF('Staffing Plan'!P48=0,0,IF('Staffing Plan'!P48=1,'Fringe Rates'!$C$26))/12*'Staffing Plan'!L48*'Staffing Plan'!B48*'Staffing Plan'!D48</f>
        <v>0</v>
      </c>
      <c r="U49" s="124">
        <f>('Fringe Rates'!$C$31*B49)*'Staffing Plan'!L48*'Staffing Plan'!B48</f>
        <v>0</v>
      </c>
      <c r="V49" s="124">
        <f>((I49*'Staffing Plan'!H48)*('Staffing Plan'!I48))/2</f>
        <v>0</v>
      </c>
      <c r="W49" s="355">
        <f>('Fringe Rates'!$C$15*(E49))/12*'Staffing Plan'!L48</f>
        <v>0</v>
      </c>
      <c r="X49" s="355">
        <f>('Fringe Rates'!$C$33*(E49))/12*'Staffing Plan'!L48</f>
        <v>0</v>
      </c>
      <c r="Y49" s="124">
        <f t="shared" si="6"/>
        <v>0</v>
      </c>
      <c r="AA49" s="124">
        <f t="shared" si="0"/>
        <v>0</v>
      </c>
      <c r="AB49" s="18"/>
      <c r="AC49" s="120" t="e">
        <f t="shared" si="1"/>
        <v>#DIV/0!</v>
      </c>
      <c r="AD49" s="18"/>
    </row>
    <row r="50" spans="1:30" x14ac:dyDescent="0.25">
      <c r="A50" t="str">
        <f>'Staffing Plan'!A49</f>
        <v>Employee 41</v>
      </c>
      <c r="B50" s="229">
        <f>'Staffing Plan'!D49</f>
        <v>0</v>
      </c>
      <c r="C50" t="str">
        <f>'Staffing Plan'!F49</f>
        <v>Title</v>
      </c>
      <c r="E50" s="230">
        <f>'Staffing Plan'!X49</f>
        <v>0</v>
      </c>
      <c r="F50" s="124"/>
      <c r="G50" s="231">
        <v>1</v>
      </c>
      <c r="H50" s="120"/>
      <c r="I50" s="124">
        <f t="shared" si="2"/>
        <v>0</v>
      </c>
      <c r="K50" s="124">
        <f t="shared" si="3"/>
        <v>0</v>
      </c>
      <c r="L50" s="124">
        <f t="shared" si="4"/>
        <v>0</v>
      </c>
      <c r="M50" s="355">
        <f>IF('Staffing Plan'!S49=1,'Fringe Rates'!$C$10*E50,0)</f>
        <v>0</v>
      </c>
      <c r="N50" s="124">
        <f t="shared" si="5"/>
        <v>0</v>
      </c>
      <c r="O50" s="355">
        <f>('Fringe Rates'!$C$13*(E50))/12*'Staffing Plan'!L49</f>
        <v>0</v>
      </c>
      <c r="P50" s="355">
        <f>('Fringe Rates'!$C$14*(E50))/12*'Staffing Plan'!L49</f>
        <v>0</v>
      </c>
      <c r="Q50" s="355">
        <f>VLOOKUP('Staffing Plan'!M49,'Fringe Rates'!$B$16:$C$25,2)/12*'Staffing Plan'!L49*'Staffing Plan'!B49*'Staffing Plan'!D49</f>
        <v>0</v>
      </c>
      <c r="R50" s="355">
        <f>(IF('Staffing Plan'!N49=0,0,IF('Staffing Plan'!N49=1,'Fringe Rates'!$C$27,'Fringe Rates'!$C$28)))/12*'Staffing Plan'!L49*'Staffing Plan'!B49*'Staffing Plan'!D49</f>
        <v>0</v>
      </c>
      <c r="S50" s="355">
        <f>(IF('Staffing Plan'!O49=0,0,IF('Staffing Plan'!O49=1,'Fringe Rates'!$C$29,'Fringe Rates'!$C$30)))/12*'Staffing Plan'!L49*'Staffing Plan'!B49*'Staffing Plan'!D49</f>
        <v>0</v>
      </c>
      <c r="T50" s="355">
        <f>IF('Staffing Plan'!P49=0,0,IF('Staffing Plan'!P49=1,'Fringe Rates'!$C$26))/12*'Staffing Plan'!L49*'Staffing Plan'!B49*'Staffing Plan'!D49</f>
        <v>0</v>
      </c>
      <c r="U50" s="124">
        <f>('Fringe Rates'!$C$31*B50)*'Staffing Plan'!L49*'Staffing Plan'!B49</f>
        <v>0</v>
      </c>
      <c r="V50" s="124">
        <f>((I50*'Staffing Plan'!H49)*('Staffing Plan'!I49))/2</f>
        <v>0</v>
      </c>
      <c r="W50" s="355">
        <f>('Fringe Rates'!$C$15*(E50))/12*'Staffing Plan'!L49</f>
        <v>0</v>
      </c>
      <c r="X50" s="355">
        <f>('Fringe Rates'!$C$33*(E50))/12*'Staffing Plan'!L49</f>
        <v>0</v>
      </c>
      <c r="Y50" s="124">
        <f t="shared" si="6"/>
        <v>0</v>
      </c>
      <c r="AA50" s="124">
        <f t="shared" si="0"/>
        <v>0</v>
      </c>
      <c r="AB50" s="18"/>
      <c r="AC50" s="120" t="e">
        <f t="shared" si="1"/>
        <v>#DIV/0!</v>
      </c>
      <c r="AD50" s="18"/>
    </row>
    <row r="51" spans="1:30" x14ac:dyDescent="0.25">
      <c r="A51" t="str">
        <f>'Staffing Plan'!A50</f>
        <v>Employee 42</v>
      </c>
      <c r="B51" s="229">
        <f>'Staffing Plan'!D50</f>
        <v>0</v>
      </c>
      <c r="C51" t="str">
        <f>'Staffing Plan'!F50</f>
        <v>Title</v>
      </c>
      <c r="E51" s="230">
        <f>'Staffing Plan'!X50</f>
        <v>0</v>
      </c>
      <c r="F51" s="124"/>
      <c r="G51" s="231">
        <v>1</v>
      </c>
      <c r="H51" s="120"/>
      <c r="I51" s="124">
        <f t="shared" si="2"/>
        <v>0</v>
      </c>
      <c r="K51" s="124">
        <f t="shared" si="3"/>
        <v>0</v>
      </c>
      <c r="L51" s="124">
        <f t="shared" si="4"/>
        <v>0</v>
      </c>
      <c r="M51" s="355">
        <f>IF('Staffing Plan'!S50=1,'Fringe Rates'!$C$10*E51,0)</f>
        <v>0</v>
      </c>
      <c r="N51" s="124">
        <f t="shared" si="5"/>
        <v>0</v>
      </c>
      <c r="O51" s="355">
        <f>('Fringe Rates'!$C$13*(E51))/12*'Staffing Plan'!L50</f>
        <v>0</v>
      </c>
      <c r="P51" s="355">
        <f>('Fringe Rates'!$C$14*(E51))/12*'Staffing Plan'!L50</f>
        <v>0</v>
      </c>
      <c r="Q51" s="355">
        <f>VLOOKUP('Staffing Plan'!M50,'Fringe Rates'!$B$16:$C$25,2)/12*'Staffing Plan'!L50*'Staffing Plan'!B50*'Staffing Plan'!D50</f>
        <v>0</v>
      </c>
      <c r="R51" s="355">
        <f>(IF('Staffing Plan'!N50=0,0,IF('Staffing Plan'!N50=1,'Fringe Rates'!$C$27,'Fringe Rates'!$C$28)))/12*'Staffing Plan'!L50*'Staffing Plan'!B50*'Staffing Plan'!D50</f>
        <v>0</v>
      </c>
      <c r="S51" s="355">
        <f>(IF('Staffing Plan'!O50=0,0,IF('Staffing Plan'!O50=1,'Fringe Rates'!$C$29,'Fringe Rates'!$C$30)))/12*'Staffing Plan'!L50*'Staffing Plan'!B50*'Staffing Plan'!D50</f>
        <v>0</v>
      </c>
      <c r="T51" s="355">
        <f>IF('Staffing Plan'!P50=0,0,IF('Staffing Plan'!P50=1,'Fringe Rates'!$C$26))/12*'Staffing Plan'!L50*'Staffing Plan'!B50*'Staffing Plan'!D50</f>
        <v>0</v>
      </c>
      <c r="U51" s="124">
        <f>('Fringe Rates'!$C$31*B51)*'Staffing Plan'!L50*'Staffing Plan'!B50</f>
        <v>0</v>
      </c>
      <c r="V51" s="124">
        <f>((I51*'Staffing Plan'!H50)*('Staffing Plan'!I50))/2</f>
        <v>0</v>
      </c>
      <c r="W51" s="355">
        <f>('Fringe Rates'!$C$15*(E51))/12*'Staffing Plan'!L50</f>
        <v>0</v>
      </c>
      <c r="X51" s="355">
        <f>('Fringe Rates'!$C$33*(E51))/12*'Staffing Plan'!L50</f>
        <v>0</v>
      </c>
      <c r="Y51" s="124">
        <f t="shared" si="6"/>
        <v>0</v>
      </c>
      <c r="AA51" s="124">
        <f t="shared" si="0"/>
        <v>0</v>
      </c>
      <c r="AB51" s="18"/>
      <c r="AC51" s="120" t="e">
        <f t="shared" si="1"/>
        <v>#DIV/0!</v>
      </c>
      <c r="AD51" s="18"/>
    </row>
    <row r="52" spans="1:30" x14ac:dyDescent="0.25">
      <c r="A52" t="str">
        <f>'Staffing Plan'!A51</f>
        <v>Employee 43</v>
      </c>
      <c r="B52" s="229">
        <f>'Staffing Plan'!D51</f>
        <v>0</v>
      </c>
      <c r="C52" t="str">
        <f>'Staffing Plan'!F51</f>
        <v>Title</v>
      </c>
      <c r="E52" s="230">
        <f>'Staffing Plan'!X51</f>
        <v>0</v>
      </c>
      <c r="F52" s="124"/>
      <c r="G52" s="231">
        <v>1</v>
      </c>
      <c r="H52" s="120"/>
      <c r="I52" s="124">
        <f t="shared" si="2"/>
        <v>0</v>
      </c>
      <c r="K52" s="124">
        <f t="shared" si="3"/>
        <v>0</v>
      </c>
      <c r="L52" s="124">
        <f t="shared" si="4"/>
        <v>0</v>
      </c>
      <c r="M52" s="355">
        <f>IF('Staffing Plan'!S51=1,'Fringe Rates'!$C$10*E52,0)</f>
        <v>0</v>
      </c>
      <c r="N52" s="124">
        <f t="shared" si="5"/>
        <v>0</v>
      </c>
      <c r="O52" s="355">
        <f>('Fringe Rates'!$C$13*(E52))/12*'Staffing Plan'!L51</f>
        <v>0</v>
      </c>
      <c r="P52" s="355">
        <f>('Fringe Rates'!$C$14*(E52))/12*'Staffing Plan'!L51</f>
        <v>0</v>
      </c>
      <c r="Q52" s="355">
        <f>VLOOKUP('Staffing Plan'!M51,'Fringe Rates'!$B$16:$C$25,2)/12*'Staffing Plan'!L51*'Staffing Plan'!B51*'Staffing Plan'!D51</f>
        <v>0</v>
      </c>
      <c r="R52" s="355">
        <f>(IF('Staffing Plan'!N51=0,0,IF('Staffing Plan'!N51=1,'Fringe Rates'!$C$27,'Fringe Rates'!$C$28)))/12*'Staffing Plan'!L51*'Staffing Plan'!B51*'Staffing Plan'!D51</f>
        <v>0</v>
      </c>
      <c r="S52" s="355">
        <f>(IF('Staffing Plan'!O51=0,0,IF('Staffing Plan'!O51=1,'Fringe Rates'!$C$29,'Fringe Rates'!$C$30)))/12*'Staffing Plan'!L51*'Staffing Plan'!B51*'Staffing Plan'!D51</f>
        <v>0</v>
      </c>
      <c r="T52" s="355">
        <f>IF('Staffing Plan'!P51=0,0,IF('Staffing Plan'!P51=1,'Fringe Rates'!$C$26))/12*'Staffing Plan'!L51*'Staffing Plan'!B51*'Staffing Plan'!D51</f>
        <v>0</v>
      </c>
      <c r="U52" s="124">
        <f>('Fringe Rates'!$C$31*B52)*'Staffing Plan'!L51*'Staffing Plan'!B51</f>
        <v>0</v>
      </c>
      <c r="V52" s="124">
        <f>((I52*'Staffing Plan'!H51)*('Staffing Plan'!I51))/2</f>
        <v>0</v>
      </c>
      <c r="W52" s="355">
        <f>('Fringe Rates'!$C$15*(E52))/12*'Staffing Plan'!L51</f>
        <v>0</v>
      </c>
      <c r="X52" s="355">
        <f>('Fringe Rates'!$C$33*(E52))/12*'Staffing Plan'!L51</f>
        <v>0</v>
      </c>
      <c r="Y52" s="124">
        <f t="shared" si="6"/>
        <v>0</v>
      </c>
      <c r="AA52" s="124">
        <f t="shared" si="0"/>
        <v>0</v>
      </c>
      <c r="AB52" s="18"/>
      <c r="AC52" s="120" t="e">
        <f t="shared" si="1"/>
        <v>#DIV/0!</v>
      </c>
      <c r="AD52" s="18"/>
    </row>
    <row r="53" spans="1:30" x14ac:dyDescent="0.25">
      <c r="A53" t="str">
        <f>'Staffing Plan'!A52</f>
        <v>Employee 44</v>
      </c>
      <c r="B53" s="229">
        <f>'Staffing Plan'!D52</f>
        <v>0</v>
      </c>
      <c r="C53" t="str">
        <f>'Staffing Plan'!F52</f>
        <v>Title</v>
      </c>
      <c r="E53" s="230">
        <f>'Staffing Plan'!X52</f>
        <v>0</v>
      </c>
      <c r="F53" s="124"/>
      <c r="G53" s="231">
        <v>1</v>
      </c>
      <c r="H53" s="120"/>
      <c r="I53" s="124">
        <f t="shared" si="2"/>
        <v>0</v>
      </c>
      <c r="K53" s="124">
        <f t="shared" si="3"/>
        <v>0</v>
      </c>
      <c r="L53" s="124">
        <f t="shared" si="4"/>
        <v>0</v>
      </c>
      <c r="M53" s="355">
        <f>IF('Staffing Plan'!S52=1,'Fringe Rates'!$C$10*E53,0)</f>
        <v>0</v>
      </c>
      <c r="N53" s="124">
        <f t="shared" si="5"/>
        <v>0</v>
      </c>
      <c r="O53" s="355">
        <f>('Fringe Rates'!$C$13*(E53))/12*'Staffing Plan'!L52</f>
        <v>0</v>
      </c>
      <c r="P53" s="355">
        <f>('Fringe Rates'!$C$14*(E53))/12*'Staffing Plan'!L52</f>
        <v>0</v>
      </c>
      <c r="Q53" s="355">
        <f>VLOOKUP('Staffing Plan'!M52,'Fringe Rates'!$B$16:$C$25,2)/12*'Staffing Plan'!L52*'Staffing Plan'!B52*'Staffing Plan'!D52</f>
        <v>0</v>
      </c>
      <c r="R53" s="355">
        <f>(IF('Staffing Plan'!N52=0,0,IF('Staffing Plan'!N52=1,'Fringe Rates'!$C$27,'Fringe Rates'!$C$28)))/12*'Staffing Plan'!L52*'Staffing Plan'!B52*'Staffing Plan'!D52</f>
        <v>0</v>
      </c>
      <c r="S53" s="355">
        <f>(IF('Staffing Plan'!O52=0,0,IF('Staffing Plan'!O52=1,'Fringe Rates'!$C$29,'Fringe Rates'!$C$30)))/12*'Staffing Plan'!L52*'Staffing Plan'!B52*'Staffing Plan'!D52</f>
        <v>0</v>
      </c>
      <c r="T53" s="355">
        <f>IF('Staffing Plan'!P52=0,0,IF('Staffing Plan'!P52=1,'Fringe Rates'!$C$26))/12*'Staffing Plan'!L52*'Staffing Plan'!B52*'Staffing Plan'!D52</f>
        <v>0</v>
      </c>
      <c r="U53" s="124">
        <f>('Fringe Rates'!$C$31*B53)*'Staffing Plan'!L52*'Staffing Plan'!B52</f>
        <v>0</v>
      </c>
      <c r="V53" s="124">
        <f>((I53*'Staffing Plan'!H52)*('Staffing Plan'!I52))/2</f>
        <v>0</v>
      </c>
      <c r="W53" s="355">
        <f>('Fringe Rates'!$C$15*(E53))/12*'Staffing Plan'!L52</f>
        <v>0</v>
      </c>
      <c r="X53" s="355">
        <f>('Fringe Rates'!$C$33*(E53))/12*'Staffing Plan'!L52</f>
        <v>0</v>
      </c>
      <c r="Y53" s="124">
        <f t="shared" si="6"/>
        <v>0</v>
      </c>
      <c r="AA53" s="124">
        <f t="shared" si="0"/>
        <v>0</v>
      </c>
      <c r="AB53" s="18"/>
      <c r="AC53" s="120" t="e">
        <f t="shared" si="1"/>
        <v>#DIV/0!</v>
      </c>
      <c r="AD53" s="18"/>
    </row>
    <row r="54" spans="1:30" x14ac:dyDescent="0.25">
      <c r="A54" t="str">
        <f>'Staffing Plan'!A53</f>
        <v>Employee 45</v>
      </c>
      <c r="B54" s="229">
        <f>'Staffing Plan'!D53</f>
        <v>0</v>
      </c>
      <c r="C54" t="str">
        <f>'Staffing Plan'!F53</f>
        <v>Title</v>
      </c>
      <c r="E54" s="230">
        <f>'Staffing Plan'!X53</f>
        <v>0</v>
      </c>
      <c r="F54" s="124"/>
      <c r="G54" s="231">
        <v>1</v>
      </c>
      <c r="H54" s="120"/>
      <c r="I54" s="124">
        <f t="shared" si="2"/>
        <v>0</v>
      </c>
      <c r="K54" s="124">
        <f t="shared" si="3"/>
        <v>0</v>
      </c>
      <c r="L54" s="124">
        <f t="shared" si="4"/>
        <v>0</v>
      </c>
      <c r="M54" s="355">
        <f>IF('Staffing Plan'!S53=1,'Fringe Rates'!$C$10*E54,0)</f>
        <v>0</v>
      </c>
      <c r="N54" s="124">
        <f t="shared" si="5"/>
        <v>0</v>
      </c>
      <c r="O54" s="355">
        <f>('Fringe Rates'!$C$13*(E54))/12*'Staffing Plan'!L53</f>
        <v>0</v>
      </c>
      <c r="P54" s="355">
        <f>('Fringe Rates'!$C$14*(E54))/12*'Staffing Plan'!L53</f>
        <v>0</v>
      </c>
      <c r="Q54" s="355">
        <f>VLOOKUP('Staffing Plan'!M53,'Fringe Rates'!$B$16:$C$25,2)/12*'Staffing Plan'!L53*'Staffing Plan'!B53*'Staffing Plan'!D53</f>
        <v>0</v>
      </c>
      <c r="R54" s="355">
        <f>(IF('Staffing Plan'!N53=0,0,IF('Staffing Plan'!N53=1,'Fringe Rates'!$C$27,'Fringe Rates'!$C$28)))/12*'Staffing Plan'!L53*'Staffing Plan'!B53*'Staffing Plan'!D53</f>
        <v>0</v>
      </c>
      <c r="S54" s="355">
        <f>(IF('Staffing Plan'!O53=0,0,IF('Staffing Plan'!O53=1,'Fringe Rates'!$C$29,'Fringe Rates'!$C$30)))/12*'Staffing Plan'!L53*'Staffing Plan'!B53*'Staffing Plan'!D53</f>
        <v>0</v>
      </c>
      <c r="T54" s="355">
        <f>IF('Staffing Plan'!P53=0,0,IF('Staffing Plan'!P53=1,'Fringe Rates'!$C$26))/12*'Staffing Plan'!L53*'Staffing Plan'!B53*'Staffing Plan'!D53</f>
        <v>0</v>
      </c>
      <c r="U54" s="124">
        <f>('Fringe Rates'!$C$31*B54)*'Staffing Plan'!L53*'Staffing Plan'!B53</f>
        <v>0</v>
      </c>
      <c r="V54" s="124">
        <f>((I54*'Staffing Plan'!H53)*('Staffing Plan'!I53))/2</f>
        <v>0</v>
      </c>
      <c r="W54" s="355">
        <f>('Fringe Rates'!$C$15*(E54))/12*'Staffing Plan'!L53</f>
        <v>0</v>
      </c>
      <c r="X54" s="355">
        <f>('Fringe Rates'!$C$33*(E54))/12*'Staffing Plan'!L53</f>
        <v>0</v>
      </c>
      <c r="Y54" s="124">
        <f t="shared" si="6"/>
        <v>0</v>
      </c>
      <c r="AA54" s="124">
        <f t="shared" si="0"/>
        <v>0</v>
      </c>
      <c r="AB54" s="18"/>
      <c r="AC54" s="120" t="e">
        <f t="shared" si="1"/>
        <v>#DIV/0!</v>
      </c>
      <c r="AD54" s="18"/>
    </row>
    <row r="55" spans="1:30" x14ac:dyDescent="0.25">
      <c r="A55" t="str">
        <f>'Staffing Plan'!A54</f>
        <v>Employee 46</v>
      </c>
      <c r="B55" s="229">
        <f>'Staffing Plan'!D54</f>
        <v>0</v>
      </c>
      <c r="C55" t="str">
        <f>'Staffing Plan'!F54</f>
        <v>Title</v>
      </c>
      <c r="E55" s="230">
        <f>'Staffing Plan'!X54</f>
        <v>0</v>
      </c>
      <c r="F55" s="124"/>
      <c r="G55" s="231">
        <v>1</v>
      </c>
      <c r="H55" s="120"/>
      <c r="I55" s="124">
        <f t="shared" si="2"/>
        <v>0</v>
      </c>
      <c r="K55" s="124">
        <f t="shared" si="3"/>
        <v>0</v>
      </c>
      <c r="L55" s="124">
        <f t="shared" si="4"/>
        <v>0</v>
      </c>
      <c r="M55" s="355">
        <f>IF('Staffing Plan'!S54=1,'Fringe Rates'!$C$10*E55,0)</f>
        <v>0</v>
      </c>
      <c r="N55" s="124">
        <f t="shared" si="5"/>
        <v>0</v>
      </c>
      <c r="O55" s="355">
        <f>('Fringe Rates'!$C$13*(E55))/12*'Staffing Plan'!L54</f>
        <v>0</v>
      </c>
      <c r="P55" s="355">
        <f>('Fringe Rates'!$C$14*(E55))/12*'Staffing Plan'!L54</f>
        <v>0</v>
      </c>
      <c r="Q55" s="355">
        <f>VLOOKUP('Staffing Plan'!M54,'Fringe Rates'!$B$16:$C$25,2)/12*'Staffing Plan'!L54*'Staffing Plan'!B54*'Staffing Plan'!D54</f>
        <v>0</v>
      </c>
      <c r="R55" s="355">
        <f>(IF('Staffing Plan'!N54=0,0,IF('Staffing Plan'!N54=1,'Fringe Rates'!$C$27,'Fringe Rates'!$C$28)))/12*'Staffing Plan'!L54*'Staffing Plan'!B54*'Staffing Plan'!D54</f>
        <v>0</v>
      </c>
      <c r="S55" s="355">
        <f>(IF('Staffing Plan'!O54=0,0,IF('Staffing Plan'!O54=1,'Fringe Rates'!$C$29,'Fringe Rates'!$C$30)))/12*'Staffing Plan'!L54*'Staffing Plan'!B54*'Staffing Plan'!D54</f>
        <v>0</v>
      </c>
      <c r="T55" s="355">
        <f>IF('Staffing Plan'!P54=0,0,IF('Staffing Plan'!P54=1,'Fringe Rates'!$C$26))/12*'Staffing Plan'!L54*'Staffing Plan'!B54*'Staffing Plan'!D54</f>
        <v>0</v>
      </c>
      <c r="U55" s="124">
        <f>('Fringe Rates'!$C$31*B55)*'Staffing Plan'!L54*'Staffing Plan'!B54</f>
        <v>0</v>
      </c>
      <c r="V55" s="124">
        <f>((I55*'Staffing Plan'!H54)*('Staffing Plan'!I54))/2</f>
        <v>0</v>
      </c>
      <c r="W55" s="355">
        <f>('Fringe Rates'!$C$15*(E55))/12*'Staffing Plan'!L54</f>
        <v>0</v>
      </c>
      <c r="X55" s="355">
        <f>('Fringe Rates'!$C$33*(E55))/12*'Staffing Plan'!L54</f>
        <v>0</v>
      </c>
      <c r="Y55" s="124">
        <f t="shared" si="6"/>
        <v>0</v>
      </c>
      <c r="AA55" s="124">
        <f t="shared" si="0"/>
        <v>0</v>
      </c>
      <c r="AB55" s="18"/>
      <c r="AC55" s="120" t="e">
        <f t="shared" si="1"/>
        <v>#DIV/0!</v>
      </c>
      <c r="AD55" s="18"/>
    </row>
    <row r="56" spans="1:30" x14ac:dyDescent="0.25">
      <c r="A56" t="str">
        <f>'Staffing Plan'!A55</f>
        <v>Employee 47</v>
      </c>
      <c r="B56" s="229">
        <f>'Staffing Plan'!D55</f>
        <v>0</v>
      </c>
      <c r="C56" t="str">
        <f>'Staffing Plan'!F55</f>
        <v>Title</v>
      </c>
      <c r="E56" s="230">
        <f>'Staffing Plan'!X55</f>
        <v>0</v>
      </c>
      <c r="F56" s="124"/>
      <c r="G56" s="231">
        <v>1</v>
      </c>
      <c r="H56" s="120"/>
      <c r="I56" s="124">
        <f t="shared" si="2"/>
        <v>0</v>
      </c>
      <c r="K56" s="124">
        <f t="shared" si="3"/>
        <v>0</v>
      </c>
      <c r="L56" s="124">
        <f t="shared" si="4"/>
        <v>0</v>
      </c>
      <c r="M56" s="355">
        <f>IF('Staffing Plan'!S55=1,'Fringe Rates'!$C$10*E56,0)</f>
        <v>0</v>
      </c>
      <c r="N56" s="124">
        <f t="shared" si="5"/>
        <v>0</v>
      </c>
      <c r="O56" s="355">
        <f>('Fringe Rates'!$C$13*(E56))/12*'Staffing Plan'!L55</f>
        <v>0</v>
      </c>
      <c r="P56" s="355">
        <f>('Fringe Rates'!$C$14*(E56))/12*'Staffing Plan'!L55</f>
        <v>0</v>
      </c>
      <c r="Q56" s="355">
        <f>VLOOKUP('Staffing Plan'!M55,'Fringe Rates'!$B$16:$C$25,2)/12*'Staffing Plan'!L55*'Staffing Plan'!B55*'Staffing Plan'!D55</f>
        <v>0</v>
      </c>
      <c r="R56" s="355">
        <f>(IF('Staffing Plan'!N55=0,0,IF('Staffing Plan'!N55=1,'Fringe Rates'!$C$27,'Fringe Rates'!$C$28)))/12*'Staffing Plan'!L55*'Staffing Plan'!B55*'Staffing Plan'!D55</f>
        <v>0</v>
      </c>
      <c r="S56" s="355">
        <f>(IF('Staffing Plan'!O55=0,0,IF('Staffing Plan'!O55=1,'Fringe Rates'!$C$29,'Fringe Rates'!$C$30)))/12*'Staffing Plan'!L55*'Staffing Plan'!B55*'Staffing Plan'!D55</f>
        <v>0</v>
      </c>
      <c r="T56" s="355">
        <f>IF('Staffing Plan'!P55=0,0,IF('Staffing Plan'!P55=1,'Fringe Rates'!$C$26))/12*'Staffing Plan'!L55*'Staffing Plan'!B55*'Staffing Plan'!D55</f>
        <v>0</v>
      </c>
      <c r="U56" s="124">
        <f>('Fringe Rates'!$C$31*B56)*'Staffing Plan'!L55*'Staffing Plan'!B55</f>
        <v>0</v>
      </c>
      <c r="V56" s="124">
        <f>((I56*'Staffing Plan'!H55)*('Staffing Plan'!I55))/2</f>
        <v>0</v>
      </c>
      <c r="W56" s="355">
        <f>('Fringe Rates'!$C$15*(E56))/12*'Staffing Plan'!L55</f>
        <v>0</v>
      </c>
      <c r="X56" s="355">
        <f>('Fringe Rates'!$C$33*(E56))/12*'Staffing Plan'!L55</f>
        <v>0</v>
      </c>
      <c r="Y56" s="124">
        <f t="shared" si="6"/>
        <v>0</v>
      </c>
      <c r="AA56" s="124">
        <f t="shared" si="0"/>
        <v>0</v>
      </c>
      <c r="AB56" s="18"/>
      <c r="AC56" s="120" t="e">
        <f t="shared" si="1"/>
        <v>#DIV/0!</v>
      </c>
      <c r="AD56" s="18"/>
    </row>
    <row r="57" spans="1:30" x14ac:dyDescent="0.25">
      <c r="A57" t="str">
        <f>'Staffing Plan'!A56</f>
        <v>Employee 48</v>
      </c>
      <c r="B57" s="229">
        <f>'Staffing Plan'!D56</f>
        <v>0</v>
      </c>
      <c r="C57" t="str">
        <f>'Staffing Plan'!F56</f>
        <v>Title</v>
      </c>
      <c r="E57" s="230">
        <f>'Staffing Plan'!X56</f>
        <v>0</v>
      </c>
      <c r="F57" s="124"/>
      <c r="G57" s="231">
        <v>1</v>
      </c>
      <c r="H57" s="120"/>
      <c r="I57" s="124">
        <f t="shared" si="2"/>
        <v>0</v>
      </c>
      <c r="K57" s="124">
        <f t="shared" si="3"/>
        <v>0</v>
      </c>
      <c r="L57" s="124">
        <f t="shared" si="4"/>
        <v>0</v>
      </c>
      <c r="M57" s="355">
        <f>IF('Staffing Plan'!S56=1,'Fringe Rates'!$C$10*E57,0)</f>
        <v>0</v>
      </c>
      <c r="N57" s="124">
        <f t="shared" si="5"/>
        <v>0</v>
      </c>
      <c r="O57" s="355">
        <f>('Fringe Rates'!$C$13*(E57))/12*'Staffing Plan'!L56</f>
        <v>0</v>
      </c>
      <c r="P57" s="355">
        <f>('Fringe Rates'!$C$14*(E57))/12*'Staffing Plan'!L56</f>
        <v>0</v>
      </c>
      <c r="Q57" s="355">
        <f>VLOOKUP('Staffing Plan'!M56,'Fringe Rates'!$B$16:$C$25,2)/12*'Staffing Plan'!L56*'Staffing Plan'!B56*'Staffing Plan'!D56</f>
        <v>0</v>
      </c>
      <c r="R57" s="355">
        <f>(IF('Staffing Plan'!N56=0,0,IF('Staffing Plan'!N56=1,'Fringe Rates'!$C$27,'Fringe Rates'!$C$28)))/12*'Staffing Plan'!L56*'Staffing Plan'!B56*'Staffing Plan'!D56</f>
        <v>0</v>
      </c>
      <c r="S57" s="355">
        <f>(IF('Staffing Plan'!O56=0,0,IF('Staffing Plan'!O56=1,'Fringe Rates'!$C$29,'Fringe Rates'!$C$30)))/12*'Staffing Plan'!L56*'Staffing Plan'!B56*'Staffing Plan'!D56</f>
        <v>0</v>
      </c>
      <c r="T57" s="355">
        <f>IF('Staffing Plan'!P56=0,0,IF('Staffing Plan'!P56=1,'Fringe Rates'!$C$26))/12*'Staffing Plan'!L56*'Staffing Plan'!B56*'Staffing Plan'!D56</f>
        <v>0</v>
      </c>
      <c r="U57" s="124">
        <f>('Fringe Rates'!$C$31*B57)*'Staffing Plan'!L56*'Staffing Plan'!B56</f>
        <v>0</v>
      </c>
      <c r="V57" s="124">
        <f>((I57*'Staffing Plan'!H56)*('Staffing Plan'!I56))/2</f>
        <v>0</v>
      </c>
      <c r="W57" s="355">
        <f>('Fringe Rates'!$C$15*(E57))/12*'Staffing Plan'!L56</f>
        <v>0</v>
      </c>
      <c r="X57" s="355">
        <f>('Fringe Rates'!$C$33*(E57))/12*'Staffing Plan'!L56</f>
        <v>0</v>
      </c>
      <c r="Y57" s="124">
        <f t="shared" si="6"/>
        <v>0</v>
      </c>
      <c r="AA57" s="124">
        <f t="shared" si="0"/>
        <v>0</v>
      </c>
      <c r="AB57" s="18">
        <v>7</v>
      </c>
      <c r="AC57" s="120" t="e">
        <f t="shared" si="1"/>
        <v>#DIV/0!</v>
      </c>
      <c r="AD57" s="18"/>
    </row>
    <row r="58" spans="1:30" x14ac:dyDescent="0.25">
      <c r="A58" t="str">
        <f>'Staffing Plan'!A57</f>
        <v>Employee 49</v>
      </c>
      <c r="B58" s="229">
        <f>'Staffing Plan'!D57</f>
        <v>0</v>
      </c>
      <c r="C58" t="str">
        <f>'Staffing Plan'!F57</f>
        <v>Title</v>
      </c>
      <c r="E58" s="230">
        <f>'Staffing Plan'!X57</f>
        <v>0</v>
      </c>
      <c r="F58" s="124"/>
      <c r="G58" s="231">
        <v>1</v>
      </c>
      <c r="H58" s="120"/>
      <c r="I58" s="124">
        <f t="shared" si="2"/>
        <v>0</v>
      </c>
      <c r="K58" s="124">
        <f t="shared" si="3"/>
        <v>0</v>
      </c>
      <c r="L58" s="124">
        <f t="shared" si="4"/>
        <v>0</v>
      </c>
      <c r="M58" s="355">
        <f>IF('Staffing Plan'!S57=1,'Fringe Rates'!$C$10*E58,0)</f>
        <v>0</v>
      </c>
      <c r="N58" s="124">
        <f t="shared" si="5"/>
        <v>0</v>
      </c>
      <c r="O58" s="355">
        <f>('Fringe Rates'!$C$13*(E58))/12*'Staffing Plan'!L57</f>
        <v>0</v>
      </c>
      <c r="P58" s="355">
        <f>('Fringe Rates'!$C$14*(E58))/12*'Staffing Plan'!L57</f>
        <v>0</v>
      </c>
      <c r="Q58" s="355">
        <f>VLOOKUP('Staffing Plan'!M57,'Fringe Rates'!$B$16:$C$25,2)/12*'Staffing Plan'!L57*'Staffing Plan'!B57*'Staffing Plan'!D57</f>
        <v>0</v>
      </c>
      <c r="R58" s="355">
        <f>(IF('Staffing Plan'!N57=0,0,IF('Staffing Plan'!N57=1,'Fringe Rates'!$C$27,'Fringe Rates'!$C$28)))/12*'Staffing Plan'!L57*'Staffing Plan'!B57*'Staffing Plan'!D57</f>
        <v>0</v>
      </c>
      <c r="S58" s="355">
        <f>(IF('Staffing Plan'!O57=0,0,IF('Staffing Plan'!O57=1,'Fringe Rates'!$C$29,'Fringe Rates'!$C$30)))/12*'Staffing Plan'!L57*'Staffing Plan'!B57*'Staffing Plan'!D57</f>
        <v>0</v>
      </c>
      <c r="T58" s="355">
        <f>IF('Staffing Plan'!P57=0,0,IF('Staffing Plan'!P57=1,'Fringe Rates'!$C$26))/12*'Staffing Plan'!L57*'Staffing Plan'!B57*'Staffing Plan'!D57</f>
        <v>0</v>
      </c>
      <c r="U58" s="124">
        <f>('Fringe Rates'!$C$31*B58)*'Staffing Plan'!L57*'Staffing Plan'!B57</f>
        <v>0</v>
      </c>
      <c r="V58" s="124">
        <f>((I58*'Staffing Plan'!H57)*('Staffing Plan'!I57))/2</f>
        <v>0</v>
      </c>
      <c r="W58" s="355">
        <f>('Fringe Rates'!$C$15*(E58))/12*'Staffing Plan'!L57</f>
        <v>0</v>
      </c>
      <c r="X58" s="355">
        <f>('Fringe Rates'!$C$33*(E58))/12*'Staffing Plan'!L57</f>
        <v>0</v>
      </c>
      <c r="Y58" s="124">
        <f t="shared" si="6"/>
        <v>0</v>
      </c>
      <c r="AA58" s="124">
        <f t="shared" si="0"/>
        <v>0</v>
      </c>
      <c r="AB58" s="18">
        <v>5</v>
      </c>
      <c r="AC58" s="120" t="e">
        <f t="shared" si="1"/>
        <v>#DIV/0!</v>
      </c>
      <c r="AD58" s="18"/>
    </row>
    <row r="59" spans="1:30" x14ac:dyDescent="0.25">
      <c r="A59" t="str">
        <f>'Staffing Plan'!A58</f>
        <v>Employee 50</v>
      </c>
      <c r="B59" s="229">
        <f>'Staffing Plan'!D58</f>
        <v>0</v>
      </c>
      <c r="C59" t="str">
        <f>'Staffing Plan'!F58</f>
        <v>Title</v>
      </c>
      <c r="E59" s="230">
        <f>'Staffing Plan'!X58</f>
        <v>0</v>
      </c>
      <c r="F59" s="124"/>
      <c r="G59" s="231">
        <v>1</v>
      </c>
      <c r="H59" s="120"/>
      <c r="I59" s="124">
        <f t="shared" si="2"/>
        <v>0</v>
      </c>
      <c r="K59" s="124">
        <f t="shared" si="3"/>
        <v>0</v>
      </c>
      <c r="L59" s="124">
        <f t="shared" si="4"/>
        <v>0</v>
      </c>
      <c r="M59" s="355">
        <f>IF('Staffing Plan'!S58=1,'Fringe Rates'!$C$10*E59,0)</f>
        <v>0</v>
      </c>
      <c r="N59" s="124">
        <f t="shared" si="5"/>
        <v>0</v>
      </c>
      <c r="O59" s="355">
        <f>('Fringe Rates'!$C$13*(E59))/12*'Staffing Plan'!L58</f>
        <v>0</v>
      </c>
      <c r="P59" s="355">
        <f>('Fringe Rates'!$C$14*(E59))/12*'Staffing Plan'!L58</f>
        <v>0</v>
      </c>
      <c r="Q59" s="355">
        <f>VLOOKUP('Staffing Plan'!M58,'Fringe Rates'!$B$16:$C$25,2)/12*'Staffing Plan'!L58*'Staffing Plan'!B58*'Staffing Plan'!D58</f>
        <v>0</v>
      </c>
      <c r="R59" s="355">
        <f>(IF('Staffing Plan'!N58=0,0,IF('Staffing Plan'!N58=1,'Fringe Rates'!$C$27,'Fringe Rates'!$C$28)))/12*'Staffing Plan'!L58*'Staffing Plan'!B58*'Staffing Plan'!D58</f>
        <v>0</v>
      </c>
      <c r="S59" s="355">
        <f>(IF('Staffing Plan'!O58=0,0,IF('Staffing Plan'!O58=1,'Fringe Rates'!$C$29,'Fringe Rates'!$C$30)))/12*'Staffing Plan'!L58*'Staffing Plan'!B58*'Staffing Plan'!D58</f>
        <v>0</v>
      </c>
      <c r="T59" s="355">
        <f>IF('Staffing Plan'!P58=0,0,IF('Staffing Plan'!P58=1,'Fringe Rates'!$C$26))/12*'Staffing Plan'!L58*'Staffing Plan'!B58*'Staffing Plan'!D58</f>
        <v>0</v>
      </c>
      <c r="U59" s="124">
        <f>('Fringe Rates'!$C$31*B59)*'Staffing Plan'!L58*'Staffing Plan'!B58</f>
        <v>0</v>
      </c>
      <c r="V59" s="124">
        <f>((I59*'Staffing Plan'!H58)*('Staffing Plan'!I58))/2</f>
        <v>0</v>
      </c>
      <c r="W59" s="355">
        <f>('Fringe Rates'!$C$15*(E59))/12*'Staffing Plan'!L58</f>
        <v>0</v>
      </c>
      <c r="X59" s="355">
        <f>('Fringe Rates'!$C$33*(E59))/12*'Staffing Plan'!L58</f>
        <v>0</v>
      </c>
      <c r="Y59" s="124">
        <f t="shared" si="6"/>
        <v>0</v>
      </c>
      <c r="AA59" s="124">
        <f t="shared" si="0"/>
        <v>0</v>
      </c>
      <c r="AB59" s="18">
        <v>7</v>
      </c>
      <c r="AC59" s="120" t="e">
        <f t="shared" si="1"/>
        <v>#DIV/0!</v>
      </c>
      <c r="AD59" s="18"/>
    </row>
    <row r="60" spans="1:30" x14ac:dyDescent="0.25">
      <c r="A60" t="str">
        <f>'Staffing Plan'!A59</f>
        <v>Employee 51</v>
      </c>
      <c r="B60" s="229">
        <f>'Staffing Plan'!D59</f>
        <v>0</v>
      </c>
      <c r="C60" t="str">
        <f>'Staffing Plan'!F59</f>
        <v>Title</v>
      </c>
      <c r="E60" s="230">
        <f>'Staffing Plan'!X59</f>
        <v>0</v>
      </c>
      <c r="F60" s="124"/>
      <c r="G60" s="231">
        <v>1</v>
      </c>
      <c r="H60" s="120"/>
      <c r="I60" s="124">
        <f t="shared" si="2"/>
        <v>0</v>
      </c>
      <c r="K60" s="124">
        <f t="shared" si="3"/>
        <v>0</v>
      </c>
      <c r="L60" s="124">
        <f t="shared" si="4"/>
        <v>0</v>
      </c>
      <c r="M60" s="355">
        <f>IF('Staffing Plan'!S59=1,'Fringe Rates'!$C$10*E60,0)</f>
        <v>0</v>
      </c>
      <c r="N60" s="124">
        <f t="shared" si="5"/>
        <v>0</v>
      </c>
      <c r="O60" s="355">
        <f>('Fringe Rates'!$C$13*(E60))/12*'Staffing Plan'!L59</f>
        <v>0</v>
      </c>
      <c r="P60" s="355">
        <f>('Fringe Rates'!$C$14*(E60))/12*'Staffing Plan'!L59</f>
        <v>0</v>
      </c>
      <c r="Q60" s="355">
        <f>VLOOKUP('Staffing Plan'!M59,'Fringe Rates'!$B$16:$C$25,2)/12*'Staffing Plan'!L59*'Staffing Plan'!B59*'Staffing Plan'!D59</f>
        <v>0</v>
      </c>
      <c r="R60" s="355">
        <f>(IF('Staffing Plan'!N59=0,0,IF('Staffing Plan'!N59=1,'Fringe Rates'!$C$27,'Fringe Rates'!$C$28)))/12*'Staffing Plan'!L59*'Staffing Plan'!B59*'Staffing Plan'!D59</f>
        <v>0</v>
      </c>
      <c r="S60" s="355">
        <f>(IF('Staffing Plan'!O59=0,0,IF('Staffing Plan'!O59=1,'Fringe Rates'!$C$29,'Fringe Rates'!$C$30)))/12*'Staffing Plan'!L59*'Staffing Plan'!B59*'Staffing Plan'!D59</f>
        <v>0</v>
      </c>
      <c r="T60" s="355">
        <f>IF('Staffing Plan'!P59=0,0,IF('Staffing Plan'!P59=1,'Fringe Rates'!$C$26))/12*'Staffing Plan'!L59*'Staffing Plan'!B59*'Staffing Plan'!D59</f>
        <v>0</v>
      </c>
      <c r="U60" s="124">
        <f>('Fringe Rates'!$C$31*B60)*'Staffing Plan'!L59*'Staffing Plan'!B59</f>
        <v>0</v>
      </c>
      <c r="V60" s="124">
        <f>((I60*'Staffing Plan'!H59)*('Staffing Plan'!I59))/2</f>
        <v>0</v>
      </c>
      <c r="W60" s="355">
        <f>('Fringe Rates'!$C$15*(E60))/12*'Staffing Plan'!L59</f>
        <v>0</v>
      </c>
      <c r="X60" s="355">
        <f>('Fringe Rates'!$C$33*(E60))/12*'Staffing Plan'!L59</f>
        <v>0</v>
      </c>
      <c r="Y60" s="124">
        <f t="shared" si="6"/>
        <v>0</v>
      </c>
      <c r="AA60" s="124">
        <f t="shared" si="0"/>
        <v>0</v>
      </c>
      <c r="AB60" s="18">
        <v>7</v>
      </c>
      <c r="AC60" s="120" t="e">
        <f t="shared" si="1"/>
        <v>#DIV/0!</v>
      </c>
      <c r="AD60" s="18"/>
    </row>
    <row r="61" spans="1:30" x14ac:dyDescent="0.25">
      <c r="A61" t="str">
        <f>'Staffing Plan'!A60</f>
        <v>Employee 52</v>
      </c>
      <c r="B61" s="229">
        <f>'Staffing Plan'!D60</f>
        <v>0</v>
      </c>
      <c r="C61" t="str">
        <f>'Staffing Plan'!F60</f>
        <v>Title</v>
      </c>
      <c r="E61" s="230">
        <f>'Staffing Plan'!X60</f>
        <v>0</v>
      </c>
      <c r="F61" s="124"/>
      <c r="G61" s="231">
        <v>1</v>
      </c>
      <c r="H61" s="120"/>
      <c r="I61" s="124">
        <f t="shared" si="2"/>
        <v>0</v>
      </c>
      <c r="K61" s="124">
        <f t="shared" si="3"/>
        <v>0</v>
      </c>
      <c r="L61" s="124">
        <f t="shared" si="4"/>
        <v>0</v>
      </c>
      <c r="M61" s="355">
        <f>IF('Staffing Plan'!S60=1,'Fringe Rates'!$C$10*E61,0)</f>
        <v>0</v>
      </c>
      <c r="N61" s="124">
        <f t="shared" si="5"/>
        <v>0</v>
      </c>
      <c r="O61" s="355">
        <f>('Fringe Rates'!$C$13*(E61))/12*'Staffing Plan'!L60</f>
        <v>0</v>
      </c>
      <c r="P61" s="355">
        <f>('Fringe Rates'!$C$14*(E61))/12*'Staffing Plan'!L60</f>
        <v>0</v>
      </c>
      <c r="Q61" s="355">
        <f>VLOOKUP('Staffing Plan'!M60,'Fringe Rates'!$B$16:$C$25,2)/12*'Staffing Plan'!L60*'Staffing Plan'!B60*'Staffing Plan'!D60</f>
        <v>0</v>
      </c>
      <c r="R61" s="355">
        <f>(IF('Staffing Plan'!N60=0,0,IF('Staffing Plan'!N60=1,'Fringe Rates'!$C$27,'Fringe Rates'!$C$28)))/12*'Staffing Plan'!L60*'Staffing Plan'!B60*'Staffing Plan'!D60</f>
        <v>0</v>
      </c>
      <c r="S61" s="355">
        <f>(IF('Staffing Plan'!O60=0,0,IF('Staffing Plan'!O60=1,'Fringe Rates'!$C$29,'Fringe Rates'!$C$30)))/12*'Staffing Plan'!L60*'Staffing Plan'!B60*'Staffing Plan'!D60</f>
        <v>0</v>
      </c>
      <c r="T61" s="355">
        <f>IF('Staffing Plan'!P60=0,0,IF('Staffing Plan'!P60=1,'Fringe Rates'!$C$26))/12*'Staffing Plan'!L60*'Staffing Plan'!B60*'Staffing Plan'!D60</f>
        <v>0</v>
      </c>
      <c r="U61" s="124">
        <f>('Fringe Rates'!$C$31*B61)*'Staffing Plan'!L60*'Staffing Plan'!B60</f>
        <v>0</v>
      </c>
      <c r="V61" s="124">
        <f>((I61*'Staffing Plan'!H60)*('Staffing Plan'!I60))/2</f>
        <v>0</v>
      </c>
      <c r="W61" s="355">
        <f>('Fringe Rates'!$C$15*(E61))/12*'Staffing Plan'!L60</f>
        <v>0</v>
      </c>
      <c r="X61" s="355">
        <f>('Fringe Rates'!$C$33*(E61))/12*'Staffing Plan'!L60</f>
        <v>0</v>
      </c>
      <c r="Y61" s="124">
        <f t="shared" si="6"/>
        <v>0</v>
      </c>
      <c r="AA61" s="124">
        <f t="shared" si="0"/>
        <v>0</v>
      </c>
      <c r="AB61" s="18">
        <v>0</v>
      </c>
      <c r="AC61" s="120" t="e">
        <f t="shared" si="1"/>
        <v>#DIV/0!</v>
      </c>
      <c r="AD61" s="18"/>
    </row>
    <row r="62" spans="1:30" x14ac:dyDescent="0.25">
      <c r="A62" t="str">
        <f>'Staffing Plan'!A61</f>
        <v>Employee 53</v>
      </c>
      <c r="B62" s="229">
        <f>'Staffing Plan'!D61</f>
        <v>0</v>
      </c>
      <c r="C62" t="str">
        <f>'Staffing Plan'!F61</f>
        <v>Title</v>
      </c>
      <c r="E62" s="230">
        <f>'Staffing Plan'!X61</f>
        <v>0</v>
      </c>
      <c r="F62" s="124"/>
      <c r="G62" s="231">
        <v>1</v>
      </c>
      <c r="H62" s="120"/>
      <c r="I62" s="124">
        <f t="shared" si="2"/>
        <v>0</v>
      </c>
      <c r="K62" s="124">
        <f t="shared" si="3"/>
        <v>0</v>
      </c>
      <c r="L62" s="124">
        <f t="shared" si="4"/>
        <v>0</v>
      </c>
      <c r="M62" s="355">
        <f>IF('Staffing Plan'!S61=1,'Fringe Rates'!$C$10*E62,0)</f>
        <v>0</v>
      </c>
      <c r="N62" s="124">
        <f t="shared" si="5"/>
        <v>0</v>
      </c>
      <c r="O62" s="355">
        <f>('Fringe Rates'!$C$13*(E62))/12*'Staffing Plan'!L61</f>
        <v>0</v>
      </c>
      <c r="P62" s="355">
        <f>('Fringe Rates'!$C$14*(E62))/12*'Staffing Plan'!L61</f>
        <v>0</v>
      </c>
      <c r="Q62" s="355">
        <f>VLOOKUP('Staffing Plan'!M61,'Fringe Rates'!$B$16:$C$25,2)/12*'Staffing Plan'!L61*'Staffing Plan'!B61*'Staffing Plan'!D61</f>
        <v>0</v>
      </c>
      <c r="R62" s="355">
        <f>(IF('Staffing Plan'!N61=0,0,IF('Staffing Plan'!N61=1,'Fringe Rates'!$C$27,'Fringe Rates'!$C$28)))/12*'Staffing Plan'!L61*'Staffing Plan'!B61*'Staffing Plan'!D61</f>
        <v>0</v>
      </c>
      <c r="S62" s="355">
        <f>(IF('Staffing Plan'!O61=0,0,IF('Staffing Plan'!O61=1,'Fringe Rates'!$C$29,'Fringe Rates'!$C$30)))/12*'Staffing Plan'!L61*'Staffing Plan'!B61*'Staffing Plan'!D61</f>
        <v>0</v>
      </c>
      <c r="T62" s="355">
        <f>IF('Staffing Plan'!P61=0,0,IF('Staffing Plan'!P61=1,'Fringe Rates'!$C$26))/12*'Staffing Plan'!L61*'Staffing Plan'!B61*'Staffing Plan'!D61</f>
        <v>0</v>
      </c>
      <c r="U62" s="124">
        <f>('Fringe Rates'!$C$31*B62)*'Staffing Plan'!L61*'Staffing Plan'!B61</f>
        <v>0</v>
      </c>
      <c r="V62" s="124">
        <f>((I62*'Staffing Plan'!H61)*('Staffing Plan'!I61))/2</f>
        <v>0</v>
      </c>
      <c r="W62" s="355">
        <f>('Fringe Rates'!$C$15*(E62))/12*'Staffing Plan'!L61</f>
        <v>0</v>
      </c>
      <c r="X62" s="355">
        <f>('Fringe Rates'!$C$33*(E62))/12*'Staffing Plan'!L61</f>
        <v>0</v>
      </c>
      <c r="Y62" s="124">
        <f t="shared" si="6"/>
        <v>0</v>
      </c>
      <c r="AA62" s="124">
        <f t="shared" si="0"/>
        <v>0</v>
      </c>
      <c r="AB62" s="18"/>
      <c r="AC62" s="120" t="e">
        <f t="shared" si="1"/>
        <v>#DIV/0!</v>
      </c>
      <c r="AD62" s="18"/>
    </row>
    <row r="63" spans="1:30" x14ac:dyDescent="0.25">
      <c r="A63" t="str">
        <f>'Staffing Plan'!A62</f>
        <v>Employee 54</v>
      </c>
      <c r="B63" s="229">
        <f>'Staffing Plan'!D62</f>
        <v>0</v>
      </c>
      <c r="C63" t="str">
        <f>'Staffing Plan'!F62</f>
        <v>Title</v>
      </c>
      <c r="E63" s="230">
        <f>'Staffing Plan'!X62</f>
        <v>0</v>
      </c>
      <c r="F63" s="124"/>
      <c r="G63" s="231">
        <v>1</v>
      </c>
      <c r="H63" s="120"/>
      <c r="I63" s="124">
        <f t="shared" si="2"/>
        <v>0</v>
      </c>
      <c r="K63" s="124">
        <f t="shared" si="3"/>
        <v>0</v>
      </c>
      <c r="L63" s="124">
        <f t="shared" si="4"/>
        <v>0</v>
      </c>
      <c r="M63" s="355">
        <f>IF('Staffing Plan'!S62=1,'Fringe Rates'!$C$10*E63,0)</f>
        <v>0</v>
      </c>
      <c r="N63" s="124">
        <f t="shared" si="5"/>
        <v>0</v>
      </c>
      <c r="O63" s="355">
        <f>('Fringe Rates'!$C$13*(E63))/12*'Staffing Plan'!L62</f>
        <v>0</v>
      </c>
      <c r="P63" s="355">
        <f>('Fringe Rates'!$C$14*(E63))/12*'Staffing Plan'!L62</f>
        <v>0</v>
      </c>
      <c r="Q63" s="355">
        <f>VLOOKUP('Staffing Plan'!M62,'Fringe Rates'!$B$16:$C$25,2)/12*'Staffing Plan'!L62*'Staffing Plan'!B62*'Staffing Plan'!D62</f>
        <v>0</v>
      </c>
      <c r="R63" s="355">
        <f>(IF('Staffing Plan'!N62=0,0,IF('Staffing Plan'!N62=1,'Fringe Rates'!$C$27,'Fringe Rates'!$C$28)))/12*'Staffing Plan'!L62*'Staffing Plan'!B62*'Staffing Plan'!D62</f>
        <v>0</v>
      </c>
      <c r="S63" s="355">
        <f>(IF('Staffing Plan'!O62=0,0,IF('Staffing Plan'!O62=1,'Fringe Rates'!$C$29,'Fringe Rates'!$C$30)))/12*'Staffing Plan'!L62*'Staffing Plan'!B62*'Staffing Plan'!D62</f>
        <v>0</v>
      </c>
      <c r="T63" s="355">
        <f>IF('Staffing Plan'!P62=0,0,IF('Staffing Plan'!P62=1,'Fringe Rates'!$C$26))/12*'Staffing Plan'!L62*'Staffing Plan'!B62*'Staffing Plan'!D62</f>
        <v>0</v>
      </c>
      <c r="U63" s="124">
        <f>('Fringe Rates'!$C$31*B63)*'Staffing Plan'!L62*'Staffing Plan'!B62</f>
        <v>0</v>
      </c>
      <c r="V63" s="124">
        <f>((I63*'Staffing Plan'!H62)*('Staffing Plan'!I62))/2</f>
        <v>0</v>
      </c>
      <c r="W63" s="355">
        <f>('Fringe Rates'!$C$15*(E63))/12*'Staffing Plan'!L62</f>
        <v>0</v>
      </c>
      <c r="X63" s="355">
        <f>('Fringe Rates'!$C$33*(E63))/12*'Staffing Plan'!L62</f>
        <v>0</v>
      </c>
      <c r="Y63" s="124">
        <f t="shared" si="6"/>
        <v>0</v>
      </c>
      <c r="AA63" s="124">
        <f t="shared" si="0"/>
        <v>0</v>
      </c>
      <c r="AB63" s="18"/>
      <c r="AC63" s="120" t="e">
        <f t="shared" si="1"/>
        <v>#DIV/0!</v>
      </c>
      <c r="AD63" s="18"/>
    </row>
    <row r="64" spans="1:30" x14ac:dyDescent="0.25">
      <c r="A64" t="str">
        <f>'Staffing Plan'!A63</f>
        <v>Employee 55</v>
      </c>
      <c r="B64" s="229">
        <f>'Staffing Plan'!D63</f>
        <v>0</v>
      </c>
      <c r="C64" t="str">
        <f>'Staffing Plan'!F63</f>
        <v>Title</v>
      </c>
      <c r="E64" s="230">
        <f>'Staffing Plan'!X63</f>
        <v>0</v>
      </c>
      <c r="F64" s="124"/>
      <c r="G64" s="231">
        <v>1</v>
      </c>
      <c r="H64" s="120"/>
      <c r="I64" s="124">
        <f t="shared" si="2"/>
        <v>0</v>
      </c>
      <c r="K64" s="124">
        <f t="shared" si="3"/>
        <v>0</v>
      </c>
      <c r="L64" s="124">
        <f t="shared" si="4"/>
        <v>0</v>
      </c>
      <c r="M64" s="355">
        <f>IF('Staffing Plan'!S63=1,'Fringe Rates'!$C$10*E64,0)</f>
        <v>0</v>
      </c>
      <c r="N64" s="124">
        <f t="shared" si="5"/>
        <v>0</v>
      </c>
      <c r="O64" s="355">
        <f>('Fringe Rates'!$C$13*(E64))/12*'Staffing Plan'!L63</f>
        <v>0</v>
      </c>
      <c r="P64" s="355">
        <f>('Fringe Rates'!$C$14*(E64))/12*'Staffing Plan'!L63</f>
        <v>0</v>
      </c>
      <c r="Q64" s="355">
        <f>VLOOKUP('Staffing Plan'!M63,'Fringe Rates'!$B$16:$C$25,2)/12*'Staffing Plan'!L63*'Staffing Plan'!B63*'Staffing Plan'!D63</f>
        <v>0</v>
      </c>
      <c r="R64" s="355">
        <f>(IF('Staffing Plan'!N63=0,0,IF('Staffing Plan'!N63=1,'Fringe Rates'!$C$27,'Fringe Rates'!$C$28)))/12*'Staffing Plan'!L63*'Staffing Plan'!B63*'Staffing Plan'!D63</f>
        <v>0</v>
      </c>
      <c r="S64" s="355">
        <f>(IF('Staffing Plan'!O63=0,0,IF('Staffing Plan'!O63=1,'Fringe Rates'!$C$29,'Fringe Rates'!$C$30)))/12*'Staffing Plan'!L63*'Staffing Plan'!B63*'Staffing Plan'!D63</f>
        <v>0</v>
      </c>
      <c r="T64" s="355">
        <f>IF('Staffing Plan'!P63=0,0,IF('Staffing Plan'!P63=1,'Fringe Rates'!$C$26))/12*'Staffing Plan'!L63*'Staffing Plan'!B63*'Staffing Plan'!D63</f>
        <v>0</v>
      </c>
      <c r="U64" s="124">
        <f>('Fringe Rates'!$C$31*B64)*'Staffing Plan'!L63*'Staffing Plan'!B63</f>
        <v>0</v>
      </c>
      <c r="V64" s="124">
        <f>((I64*'Staffing Plan'!H63)*('Staffing Plan'!I63))/2</f>
        <v>0</v>
      </c>
      <c r="W64" s="355">
        <f>('Fringe Rates'!$C$15*(E64))/12*'Staffing Plan'!L63</f>
        <v>0</v>
      </c>
      <c r="X64" s="355">
        <f>('Fringe Rates'!$C$33*(E64))/12*'Staffing Plan'!L63</f>
        <v>0</v>
      </c>
      <c r="Y64" s="124">
        <f t="shared" si="6"/>
        <v>0</v>
      </c>
      <c r="AA64" s="124">
        <f t="shared" si="0"/>
        <v>0</v>
      </c>
      <c r="AB64" s="18"/>
      <c r="AC64" s="120" t="e">
        <f t="shared" si="1"/>
        <v>#DIV/0!</v>
      </c>
      <c r="AD64" s="18"/>
    </row>
    <row r="65" spans="1:30" x14ac:dyDescent="0.25">
      <c r="A65" t="str">
        <f>'Staffing Plan'!A64</f>
        <v>Employee 56</v>
      </c>
      <c r="B65" s="229">
        <f>'Staffing Plan'!D64</f>
        <v>0</v>
      </c>
      <c r="C65" t="str">
        <f>'Staffing Plan'!F64</f>
        <v>Title</v>
      </c>
      <c r="E65" s="230">
        <f>'Staffing Plan'!X64</f>
        <v>0</v>
      </c>
      <c r="F65" s="124"/>
      <c r="G65" s="231">
        <v>1</v>
      </c>
      <c r="H65" s="120"/>
      <c r="I65" s="124">
        <f t="shared" si="2"/>
        <v>0</v>
      </c>
      <c r="K65" s="124">
        <f t="shared" si="3"/>
        <v>0</v>
      </c>
      <c r="L65" s="124">
        <f t="shared" si="4"/>
        <v>0</v>
      </c>
      <c r="M65" s="355">
        <f>IF('Staffing Plan'!S64=1,'Fringe Rates'!$C$10*E65,0)</f>
        <v>0</v>
      </c>
      <c r="N65" s="124">
        <f t="shared" si="5"/>
        <v>0</v>
      </c>
      <c r="O65" s="355">
        <f>('Fringe Rates'!$C$13*(E65))/12*'Staffing Plan'!L64</f>
        <v>0</v>
      </c>
      <c r="P65" s="355">
        <f>('Fringe Rates'!$C$14*(E65))/12*'Staffing Plan'!L64</f>
        <v>0</v>
      </c>
      <c r="Q65" s="355">
        <f>VLOOKUP('Staffing Plan'!M64,'Fringe Rates'!$B$16:$C$25,2)/12*'Staffing Plan'!L64*'Staffing Plan'!B64*'Staffing Plan'!D64</f>
        <v>0</v>
      </c>
      <c r="R65" s="355">
        <f>(IF('Staffing Plan'!N64=0,0,IF('Staffing Plan'!N64=1,'Fringe Rates'!$C$27,'Fringe Rates'!$C$28)))/12*'Staffing Plan'!L64*'Staffing Plan'!B64*'Staffing Plan'!D64</f>
        <v>0</v>
      </c>
      <c r="S65" s="355">
        <f>(IF('Staffing Plan'!O64=0,0,IF('Staffing Plan'!O64=1,'Fringe Rates'!$C$29,'Fringe Rates'!$C$30)))/12*'Staffing Plan'!L64*'Staffing Plan'!B64*'Staffing Plan'!D64</f>
        <v>0</v>
      </c>
      <c r="T65" s="355">
        <f>IF('Staffing Plan'!P64=0,0,IF('Staffing Plan'!P64=1,'Fringe Rates'!$C$26))/12*'Staffing Plan'!L64*'Staffing Plan'!B64*'Staffing Plan'!D64</f>
        <v>0</v>
      </c>
      <c r="U65" s="124">
        <f>('Fringe Rates'!$C$31*B65)*'Staffing Plan'!L64*'Staffing Plan'!B64</f>
        <v>0</v>
      </c>
      <c r="V65" s="124">
        <f>((I65*'Staffing Plan'!H64)*('Staffing Plan'!I64))/2</f>
        <v>0</v>
      </c>
      <c r="W65" s="355">
        <f>('Fringe Rates'!$C$15*(E65))/12*'Staffing Plan'!L64</f>
        <v>0</v>
      </c>
      <c r="X65" s="355">
        <f>('Fringe Rates'!$C$33*(E65))/12*'Staffing Plan'!L64</f>
        <v>0</v>
      </c>
      <c r="Y65" s="124">
        <f t="shared" si="6"/>
        <v>0</v>
      </c>
      <c r="AA65" s="124">
        <f t="shared" si="0"/>
        <v>0</v>
      </c>
      <c r="AB65" s="18"/>
      <c r="AC65" s="120" t="e">
        <f t="shared" si="1"/>
        <v>#DIV/0!</v>
      </c>
      <c r="AD65" s="18"/>
    </row>
    <row r="66" spans="1:30" x14ac:dyDescent="0.25">
      <c r="A66" t="str">
        <f>'Staffing Plan'!A65</f>
        <v>Employee 57</v>
      </c>
      <c r="B66" s="229">
        <f>'Staffing Plan'!D65</f>
        <v>0</v>
      </c>
      <c r="C66" t="str">
        <f>'Staffing Plan'!F65</f>
        <v>Title</v>
      </c>
      <c r="E66" s="230">
        <f>'Staffing Plan'!X65</f>
        <v>0</v>
      </c>
      <c r="F66" s="124"/>
      <c r="G66" s="231">
        <v>1</v>
      </c>
      <c r="H66" s="120"/>
      <c r="I66" s="124">
        <f t="shared" si="2"/>
        <v>0</v>
      </c>
      <c r="K66" s="124">
        <f t="shared" si="3"/>
        <v>0</v>
      </c>
      <c r="L66" s="124">
        <f t="shared" si="4"/>
        <v>0</v>
      </c>
      <c r="M66" s="355">
        <f>IF('Staffing Plan'!S65=1,'Fringe Rates'!$C$10*E66,0)</f>
        <v>0</v>
      </c>
      <c r="N66" s="124">
        <f t="shared" si="5"/>
        <v>0</v>
      </c>
      <c r="O66" s="355">
        <f>('Fringe Rates'!$C$13*(E66))/12*'Staffing Plan'!L65</f>
        <v>0</v>
      </c>
      <c r="P66" s="355">
        <f>('Fringe Rates'!$C$14*(E66))/12*'Staffing Plan'!L65</f>
        <v>0</v>
      </c>
      <c r="Q66" s="355">
        <f>VLOOKUP('Staffing Plan'!M65,'Fringe Rates'!$B$16:$C$25,2)/12*'Staffing Plan'!L65*'Staffing Plan'!B65*'Staffing Plan'!D65</f>
        <v>0</v>
      </c>
      <c r="R66" s="355">
        <f>(IF('Staffing Plan'!N65=0,0,IF('Staffing Plan'!N65=1,'Fringe Rates'!$C$27,'Fringe Rates'!$C$28)))/12*'Staffing Plan'!L65*'Staffing Plan'!B65*'Staffing Plan'!D65</f>
        <v>0</v>
      </c>
      <c r="S66" s="355">
        <f>(IF('Staffing Plan'!O65=0,0,IF('Staffing Plan'!O65=1,'Fringe Rates'!$C$29,'Fringe Rates'!$C$30)))/12*'Staffing Plan'!L65*'Staffing Plan'!B65*'Staffing Plan'!D65</f>
        <v>0</v>
      </c>
      <c r="T66" s="355">
        <f>IF('Staffing Plan'!P65=0,0,IF('Staffing Plan'!P65=1,'Fringe Rates'!$C$26))/12*'Staffing Plan'!L65*'Staffing Plan'!B65*'Staffing Plan'!D65</f>
        <v>0</v>
      </c>
      <c r="U66" s="124">
        <f>('Fringe Rates'!$C$31*B66)*'Staffing Plan'!L65*'Staffing Plan'!B65</f>
        <v>0</v>
      </c>
      <c r="V66" s="124">
        <f>((I66*'Staffing Plan'!H65)*('Staffing Plan'!I65))/2</f>
        <v>0</v>
      </c>
      <c r="W66" s="355">
        <f>('Fringe Rates'!$C$15*(E66))/12*'Staffing Plan'!L65</f>
        <v>0</v>
      </c>
      <c r="X66" s="355">
        <f>('Fringe Rates'!$C$33*(E66))/12*'Staffing Plan'!L65</f>
        <v>0</v>
      </c>
      <c r="Y66" s="124">
        <f t="shared" si="6"/>
        <v>0</v>
      </c>
      <c r="AA66" s="124">
        <f t="shared" si="0"/>
        <v>0</v>
      </c>
      <c r="AB66" s="18"/>
      <c r="AC66" s="120" t="e">
        <f t="shared" si="1"/>
        <v>#DIV/0!</v>
      </c>
      <c r="AD66" s="18"/>
    </row>
    <row r="67" spans="1:30" x14ac:dyDescent="0.25">
      <c r="A67" t="str">
        <f>'Staffing Plan'!A66</f>
        <v>Employee 58</v>
      </c>
      <c r="B67" s="229">
        <f>'Staffing Plan'!D66</f>
        <v>0</v>
      </c>
      <c r="C67" t="str">
        <f>'Staffing Plan'!F66</f>
        <v>Title</v>
      </c>
      <c r="E67" s="230">
        <f>'Staffing Plan'!X66</f>
        <v>0</v>
      </c>
      <c r="F67" s="124"/>
      <c r="G67" s="231">
        <v>1</v>
      </c>
      <c r="H67" s="120"/>
      <c r="I67" s="124">
        <f t="shared" si="2"/>
        <v>0</v>
      </c>
      <c r="K67" s="124">
        <f t="shared" si="3"/>
        <v>0</v>
      </c>
      <c r="L67" s="124">
        <f t="shared" si="4"/>
        <v>0</v>
      </c>
      <c r="M67" s="355">
        <f>IF('Staffing Plan'!S66=1,'Fringe Rates'!$C$10*E67,0)</f>
        <v>0</v>
      </c>
      <c r="N67" s="124">
        <f t="shared" si="5"/>
        <v>0</v>
      </c>
      <c r="O67" s="355">
        <f>('Fringe Rates'!$C$13*(E67))/12*'Staffing Plan'!L66</f>
        <v>0</v>
      </c>
      <c r="P67" s="355">
        <f>('Fringe Rates'!$C$14*(E67))/12*'Staffing Plan'!L66</f>
        <v>0</v>
      </c>
      <c r="Q67" s="355">
        <f>VLOOKUP('Staffing Plan'!M66,'Fringe Rates'!$B$16:$C$25,2)/12*'Staffing Plan'!L66*'Staffing Plan'!B66*'Staffing Plan'!D66</f>
        <v>0</v>
      </c>
      <c r="R67" s="355">
        <f>(IF('Staffing Plan'!N66=0,0,IF('Staffing Plan'!N66=1,'Fringe Rates'!$C$27,'Fringe Rates'!$C$28)))/12*'Staffing Plan'!L66*'Staffing Plan'!B66*'Staffing Plan'!D66</f>
        <v>0</v>
      </c>
      <c r="S67" s="355">
        <f>(IF('Staffing Plan'!O66=0,0,IF('Staffing Plan'!O66=1,'Fringe Rates'!$C$29,'Fringe Rates'!$C$30)))/12*'Staffing Plan'!L66*'Staffing Plan'!B66*'Staffing Plan'!D66</f>
        <v>0</v>
      </c>
      <c r="T67" s="355">
        <f>IF('Staffing Plan'!P66=0,0,IF('Staffing Plan'!P66=1,'Fringe Rates'!$C$26))/12*'Staffing Plan'!L66*'Staffing Plan'!B66*'Staffing Plan'!D66</f>
        <v>0</v>
      </c>
      <c r="U67" s="124">
        <f>('Fringe Rates'!$C$31*B67)*'Staffing Plan'!L66*'Staffing Plan'!B66</f>
        <v>0</v>
      </c>
      <c r="V67" s="124">
        <f>((I67*'Staffing Plan'!H66)*('Staffing Plan'!I66))/2</f>
        <v>0</v>
      </c>
      <c r="W67" s="355">
        <f>('Fringe Rates'!$C$15*(E67))/12*'Staffing Plan'!L66</f>
        <v>0</v>
      </c>
      <c r="X67" s="355">
        <f>('Fringe Rates'!$C$33*(E67))/12*'Staffing Plan'!L66</f>
        <v>0</v>
      </c>
      <c r="Y67" s="124">
        <f t="shared" si="6"/>
        <v>0</v>
      </c>
      <c r="AA67" s="124">
        <f t="shared" si="0"/>
        <v>0</v>
      </c>
      <c r="AB67" s="18"/>
      <c r="AC67" s="120" t="e">
        <f t="shared" si="1"/>
        <v>#DIV/0!</v>
      </c>
      <c r="AD67" s="18"/>
    </row>
    <row r="68" spans="1:30" x14ac:dyDescent="0.25">
      <c r="A68" t="str">
        <f>'Staffing Plan'!A67</f>
        <v>Employee 59</v>
      </c>
      <c r="B68" s="229">
        <f>'Staffing Plan'!D67</f>
        <v>0</v>
      </c>
      <c r="C68" t="str">
        <f>'Staffing Plan'!F67</f>
        <v>Title</v>
      </c>
      <c r="E68" s="230">
        <f>'Staffing Plan'!X67</f>
        <v>0</v>
      </c>
      <c r="F68" s="124"/>
      <c r="G68" s="231">
        <v>1</v>
      </c>
      <c r="H68" s="120"/>
      <c r="I68" s="124">
        <f t="shared" si="2"/>
        <v>0</v>
      </c>
      <c r="K68" s="124">
        <f t="shared" si="3"/>
        <v>0</v>
      </c>
      <c r="L68" s="124">
        <f t="shared" si="4"/>
        <v>0</v>
      </c>
      <c r="M68" s="355">
        <f>IF('Staffing Plan'!S67=1,'Fringe Rates'!$C$10*E68,0)</f>
        <v>0</v>
      </c>
      <c r="N68" s="124">
        <f t="shared" si="5"/>
        <v>0</v>
      </c>
      <c r="O68" s="355">
        <f>('Fringe Rates'!$C$13*(E68))/12*'Staffing Plan'!L67</f>
        <v>0</v>
      </c>
      <c r="P68" s="355">
        <f>('Fringe Rates'!$C$14*(E68))/12*'Staffing Plan'!L67</f>
        <v>0</v>
      </c>
      <c r="Q68" s="355">
        <f>VLOOKUP('Staffing Plan'!M67,'Fringe Rates'!$B$16:$C$25,2)/12*'Staffing Plan'!L67*'Staffing Plan'!B67*'Staffing Plan'!D67</f>
        <v>0</v>
      </c>
      <c r="R68" s="355">
        <f>(IF('Staffing Plan'!N67=0,0,IF('Staffing Plan'!N67=1,'Fringe Rates'!$C$27,'Fringe Rates'!$C$28)))/12*'Staffing Plan'!L67*'Staffing Plan'!B67*'Staffing Plan'!D67</f>
        <v>0</v>
      </c>
      <c r="S68" s="355">
        <f>(IF('Staffing Plan'!O67=0,0,IF('Staffing Plan'!O67=1,'Fringe Rates'!$C$29,'Fringe Rates'!$C$30)))/12*'Staffing Plan'!L67*'Staffing Plan'!B67*'Staffing Plan'!D67</f>
        <v>0</v>
      </c>
      <c r="T68" s="355">
        <f>IF('Staffing Plan'!P67=0,0,IF('Staffing Plan'!P67=1,'Fringe Rates'!$C$26))/12*'Staffing Plan'!L67*'Staffing Plan'!B67*'Staffing Plan'!D67</f>
        <v>0</v>
      </c>
      <c r="U68" s="124">
        <f>('Fringe Rates'!$C$31*B68)*'Staffing Plan'!L67*'Staffing Plan'!B67</f>
        <v>0</v>
      </c>
      <c r="V68" s="124">
        <f>((I68*'Staffing Plan'!H67)*('Staffing Plan'!I67))/2</f>
        <v>0</v>
      </c>
      <c r="W68" s="355">
        <f>('Fringe Rates'!$C$15*(E68))/12*'Staffing Plan'!L67</f>
        <v>0</v>
      </c>
      <c r="X68" s="355">
        <f>('Fringe Rates'!$C$33*(E68))/12*'Staffing Plan'!L67</f>
        <v>0</v>
      </c>
      <c r="Y68" s="124">
        <f t="shared" si="6"/>
        <v>0</v>
      </c>
      <c r="AA68" s="124">
        <f t="shared" si="0"/>
        <v>0</v>
      </c>
      <c r="AB68" s="18"/>
      <c r="AC68" s="120" t="e">
        <f t="shared" si="1"/>
        <v>#DIV/0!</v>
      </c>
      <c r="AD68" s="18"/>
    </row>
    <row r="69" spans="1:30" x14ac:dyDescent="0.25">
      <c r="A69" t="str">
        <f>'Staffing Plan'!A68</f>
        <v>Employee 60</v>
      </c>
      <c r="B69" s="229">
        <f>'Staffing Plan'!D68</f>
        <v>0</v>
      </c>
      <c r="C69" t="str">
        <f>'Staffing Plan'!F68</f>
        <v>Title</v>
      </c>
      <c r="E69" s="230">
        <f>'Staffing Plan'!X68</f>
        <v>0</v>
      </c>
      <c r="F69" s="124"/>
      <c r="G69" s="231">
        <v>1</v>
      </c>
      <c r="H69" s="120"/>
      <c r="I69" s="124">
        <f t="shared" si="2"/>
        <v>0</v>
      </c>
      <c r="K69" s="124">
        <f t="shared" si="3"/>
        <v>0</v>
      </c>
      <c r="L69" s="124">
        <f t="shared" si="4"/>
        <v>0</v>
      </c>
      <c r="M69" s="355">
        <f>IF('Staffing Plan'!S68=1,'Fringe Rates'!$C$10*E69,0)</f>
        <v>0</v>
      </c>
      <c r="N69" s="124">
        <f t="shared" si="5"/>
        <v>0</v>
      </c>
      <c r="O69" s="355">
        <f>('Fringe Rates'!$C$13*(E69))/12*'Staffing Plan'!L68</f>
        <v>0</v>
      </c>
      <c r="P69" s="355">
        <f>('Fringe Rates'!$C$14*(E69))/12*'Staffing Plan'!L68</f>
        <v>0</v>
      </c>
      <c r="Q69" s="355">
        <f>VLOOKUP('Staffing Plan'!M68,'Fringe Rates'!$B$16:$C$25,2)/12*'Staffing Plan'!L68*'Staffing Plan'!B68*'Staffing Plan'!D68</f>
        <v>0</v>
      </c>
      <c r="R69" s="355">
        <f>(IF('Staffing Plan'!N68=0,0,IF('Staffing Plan'!N68=1,'Fringe Rates'!$C$27,'Fringe Rates'!$C$28)))/12*'Staffing Plan'!L68*'Staffing Plan'!B68*'Staffing Plan'!D68</f>
        <v>0</v>
      </c>
      <c r="S69" s="355">
        <f>(IF('Staffing Plan'!O68=0,0,IF('Staffing Plan'!O68=1,'Fringe Rates'!$C$29,'Fringe Rates'!$C$30)))/12*'Staffing Plan'!L68*'Staffing Plan'!B68*'Staffing Plan'!D68</f>
        <v>0</v>
      </c>
      <c r="T69" s="355">
        <f>IF('Staffing Plan'!P68=0,0,IF('Staffing Plan'!P68=1,'Fringe Rates'!$C$26))/12*'Staffing Plan'!L68*'Staffing Plan'!B68*'Staffing Plan'!D68</f>
        <v>0</v>
      </c>
      <c r="U69" s="124">
        <f>('Fringe Rates'!$C$31*B69)*'Staffing Plan'!L68*'Staffing Plan'!B68</f>
        <v>0</v>
      </c>
      <c r="V69" s="124">
        <f>((I69*'Staffing Plan'!H68)*('Staffing Plan'!I68))/2</f>
        <v>0</v>
      </c>
      <c r="W69" s="355">
        <f>('Fringe Rates'!$C$15*(E69))/12*'Staffing Plan'!L68</f>
        <v>0</v>
      </c>
      <c r="X69" s="355">
        <f>('Fringe Rates'!$C$33*(E69))/12*'Staffing Plan'!L68</f>
        <v>0</v>
      </c>
      <c r="Y69" s="124">
        <f t="shared" si="6"/>
        <v>0</v>
      </c>
      <c r="AA69" s="124">
        <f t="shared" si="0"/>
        <v>0</v>
      </c>
      <c r="AB69" s="18"/>
      <c r="AC69" s="120" t="e">
        <f t="shared" si="1"/>
        <v>#DIV/0!</v>
      </c>
      <c r="AD69" s="18"/>
    </row>
    <row r="70" spans="1:30" x14ac:dyDescent="0.25">
      <c r="B70" s="232"/>
      <c r="E70" s="124"/>
      <c r="F70" s="124"/>
      <c r="G70" s="231"/>
      <c r="I70" s="124"/>
      <c r="K70" s="124"/>
      <c r="L70" s="124"/>
      <c r="N70" s="124"/>
    </row>
    <row r="71" spans="1:30" ht="15.75" thickBot="1" x14ac:dyDescent="0.3">
      <c r="B71" s="232">
        <f>SUM(B10:B45)</f>
        <v>17</v>
      </c>
      <c r="E71" s="233">
        <f>SUM(E10:E70)</f>
        <v>352774.06180000002</v>
      </c>
      <c r="F71" s="124"/>
      <c r="I71" s="233">
        <f>SUM(I10:I70)</f>
        <v>352774.06180000002</v>
      </c>
      <c r="J71" s="234"/>
      <c r="K71" s="233">
        <f t="shared" ref="K71:AA71" si="7">SUM(K10:K70)</f>
        <v>21871.991831599997</v>
      </c>
      <c r="L71" s="233">
        <f t="shared" si="7"/>
        <v>5115.2238961000012</v>
      </c>
      <c r="M71" s="233">
        <f t="shared" si="7"/>
        <v>2434.1410264199999</v>
      </c>
      <c r="N71" s="233">
        <f t="shared" si="7"/>
        <v>18203.141588879997</v>
      </c>
      <c r="O71" s="233">
        <f t="shared" si="7"/>
        <v>1251.0708410199998</v>
      </c>
      <c r="P71" s="233">
        <f t="shared" si="7"/>
        <v>1046.0876955297999</v>
      </c>
      <c r="Q71" s="233">
        <f t="shared" si="7"/>
        <v>52493.52877653332</v>
      </c>
      <c r="R71" s="233">
        <f t="shared" si="7"/>
        <v>2143.5839999999998</v>
      </c>
      <c r="S71" s="233">
        <f t="shared" si="7"/>
        <v>119.724</v>
      </c>
      <c r="T71" s="233">
        <f t="shared" si="7"/>
        <v>159.58799999999999</v>
      </c>
      <c r="U71" s="233">
        <f t="shared" si="7"/>
        <v>147.31200000000001</v>
      </c>
      <c r="V71" s="233">
        <f t="shared" si="7"/>
        <v>6275.0861627499999</v>
      </c>
      <c r="W71" s="233">
        <f t="shared" si="7"/>
        <v>84.046297524933351</v>
      </c>
      <c r="X71" s="233">
        <f t="shared" si="7"/>
        <v>566.18975241033331</v>
      </c>
      <c r="Y71" s="233">
        <f t="shared" si="7"/>
        <v>111910.7158687684</v>
      </c>
      <c r="Z71" s="233">
        <f t="shared" si="7"/>
        <v>0</v>
      </c>
      <c r="AA71" s="233">
        <f t="shared" si="7"/>
        <v>464684.77766876842</v>
      </c>
      <c r="AC71" s="235">
        <f>Y71/E71</f>
        <v>0.31723056762663721</v>
      </c>
    </row>
    <row r="72" spans="1:30" ht="15.75" thickTop="1" x14ac:dyDescent="0.25">
      <c r="E72" s="124"/>
      <c r="F72" s="124"/>
      <c r="I72" s="124"/>
    </row>
    <row r="73" spans="1:30" x14ac:dyDescent="0.25">
      <c r="E73" s="124"/>
      <c r="F73" s="124"/>
      <c r="I73" s="124"/>
      <c r="J73" s="124"/>
      <c r="K73" s="124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_activity xmlns="536284b5-aaa4-43d9-b9ab-60e9ff0f1e3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86CE0D47FBA240B201BC043195F5F9" ma:contentTypeVersion="16" ma:contentTypeDescription="Create a new document." ma:contentTypeScope="" ma:versionID="2cd01ef46cb0d0d99105dcad43c4f872">
  <xsd:schema xmlns:xsd="http://www.w3.org/2001/XMLSchema" xmlns:xs="http://www.w3.org/2001/XMLSchema" xmlns:p="http://schemas.microsoft.com/office/2006/metadata/properties" xmlns:ns1="http://schemas.microsoft.com/sharepoint/v3" xmlns:ns3="536284b5-aaa4-43d9-b9ab-60e9ff0f1e35" xmlns:ns4="d7387cf8-34eb-4d9b-b9c1-e73b6805b490" targetNamespace="http://schemas.microsoft.com/office/2006/metadata/properties" ma:root="true" ma:fieldsID="3293ecea6f2d3bf6d297e194503301de" ns1:_="" ns3:_="" ns4:_="">
    <xsd:import namespace="http://schemas.microsoft.com/sharepoint/v3"/>
    <xsd:import namespace="536284b5-aaa4-43d9-b9ab-60e9ff0f1e35"/>
    <xsd:import namespace="d7387cf8-34eb-4d9b-b9c1-e73b6805b49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6284b5-aaa4-43d9-b9ab-60e9ff0f1e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387cf8-34eb-4d9b-b9c1-e73b6805b49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1691A5-00DA-4A98-B3B8-97DB3243B6D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d7387cf8-34eb-4d9b-b9c1-e73b6805b490"/>
    <ds:schemaRef ds:uri="http://purl.org/dc/elements/1.1/"/>
    <ds:schemaRef ds:uri="http://schemas.microsoft.com/office/2006/metadata/properties"/>
    <ds:schemaRef ds:uri="536284b5-aaa4-43d9-b9ab-60e9ff0f1e35"/>
    <ds:schemaRef ds:uri="http://schemas.microsoft.com/sharepoint/v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5A00811-D54A-4A20-B50F-F916A7D955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36284b5-aaa4-43d9-b9ab-60e9ff0f1e35"/>
    <ds:schemaRef ds:uri="d7387cf8-34eb-4d9b-b9c1-e73b6805b4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7DF80BA-32DE-489D-9112-BE1604271BC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Instructions</vt:lpstr>
      <vt:lpstr>Contracts by Month</vt:lpstr>
      <vt:lpstr>Contracts Summary</vt:lpstr>
      <vt:lpstr>Fringe Rates</vt:lpstr>
      <vt:lpstr>Staffing Plan</vt:lpstr>
      <vt:lpstr>Staff Allocation %</vt:lpstr>
      <vt:lpstr>Staff Allocation $</vt:lpstr>
      <vt:lpstr>Fringe by Contract</vt:lpstr>
      <vt:lpstr>Fringe</vt:lpstr>
      <vt:lpstr>FY 24-25 Forecast</vt:lpstr>
      <vt:lpstr>Budget Summary</vt:lpstr>
      <vt:lpstr>Contract Summary</vt:lpstr>
      <vt:lpstr>Contract 1</vt:lpstr>
      <vt:lpstr>Contract 2</vt:lpstr>
      <vt:lpstr>Contract 3</vt:lpstr>
      <vt:lpstr>Contract 4</vt:lpstr>
      <vt:lpstr>Contract 5</vt:lpstr>
      <vt:lpstr>Contract 6</vt:lpstr>
      <vt:lpstr>Contract 7</vt:lpstr>
      <vt:lpstr>Contract 8</vt:lpstr>
      <vt:lpstr>Contract 9</vt:lpstr>
      <vt:lpstr>Contract 10</vt:lpstr>
      <vt:lpstr>Contract 11</vt:lpstr>
      <vt:lpstr>Contract 12</vt:lpstr>
      <vt:lpstr>Contract 13</vt:lpstr>
      <vt:lpstr>Contract 14</vt:lpstr>
      <vt:lpstr>Contract 15</vt:lpstr>
      <vt:lpstr>'Fringe Rates'!Print_Area</vt:lpstr>
    </vt:vector>
  </TitlesOfParts>
  <Manager/>
  <Company>Chicanos Por La Causa,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Tim Johnson</dc:creator>
  <cp:keywords/>
  <dc:description/>
  <cp:lastModifiedBy>Mehdi Lasker</cp:lastModifiedBy>
  <cp:revision/>
  <cp:lastPrinted>2025-04-23T16:52:23Z</cp:lastPrinted>
  <dcterms:created xsi:type="dcterms:W3CDTF">2018-02-07T17:10:40Z</dcterms:created>
  <dcterms:modified xsi:type="dcterms:W3CDTF">2025-05-06T22:50:20Z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0x0101009686CE0D47FBA240B201BC043195F5F9</vt:lpwstr>
  </property>
  <property fmtid="{D5CDD505-2E9C-101B-9397-08002B2CF9AE}" pid="3" name="MSIP_Label_53c5b7fa-08bd-48ab-ac27-0bfcade79498_Enabled">
    <vt:lpwstr>true</vt:lpwstr>
  </property>
  <property fmtid="{D5CDD505-2E9C-101B-9397-08002B2CF9AE}" pid="4" name="MSIP_Label_53c5b7fa-08bd-48ab-ac27-0bfcade79498_SetDate">
    <vt:lpwstr>2024-02-19T22:26:25Z</vt:lpwstr>
  </property>
  <property fmtid="{D5CDD505-2E9C-101B-9397-08002B2CF9AE}" pid="5" name="MSIP_Label_53c5b7fa-08bd-48ab-ac27-0bfcade79498_Method">
    <vt:lpwstr>Standard</vt:lpwstr>
  </property>
  <property fmtid="{D5CDD505-2E9C-101B-9397-08002B2CF9AE}" pid="6" name="MSIP_Label_53c5b7fa-08bd-48ab-ac27-0bfcade79498_Name">
    <vt:lpwstr>defa4170-0d19-0005-0004-bc88714345d2</vt:lpwstr>
  </property>
  <property fmtid="{D5CDD505-2E9C-101B-9397-08002B2CF9AE}" pid="7" name="MSIP_Label_53c5b7fa-08bd-48ab-ac27-0bfcade79498_SiteId">
    <vt:lpwstr>6f1669d9-36d1-4f68-aae2-fbcbfe6d8ef8</vt:lpwstr>
  </property>
  <property fmtid="{D5CDD505-2E9C-101B-9397-08002B2CF9AE}" pid="8" name="MSIP_Label_53c5b7fa-08bd-48ab-ac27-0bfcade79498_ActionId">
    <vt:lpwstr>5649516c-a3ed-4210-95b8-edbac9bba271</vt:lpwstr>
  </property>
  <property fmtid="{D5CDD505-2E9C-101B-9397-08002B2CF9AE}" pid="9" name="MSIP_Label_53c5b7fa-08bd-48ab-ac27-0bfcade79498_ContentBits">
    <vt:lpwstr>0</vt:lpwstr>
  </property>
</Properties>
</file>